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C794FF-CDE1-4DD2-B1A8-ADB01E2272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8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Y72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Y145" i="1"/>
  <c r="Z148" i="1"/>
  <c r="BN148" i="1"/>
  <c r="Y151" i="1"/>
  <c r="G673" i="1"/>
  <c r="Z170" i="1"/>
  <c r="Z171" i="1" s="1"/>
  <c r="BN170" i="1"/>
  <c r="BP170" i="1"/>
  <c r="Z174" i="1"/>
  <c r="BN174" i="1"/>
  <c r="Y179" i="1"/>
  <c r="Z194" i="1"/>
  <c r="BN194" i="1"/>
  <c r="Z205" i="1"/>
  <c r="BN205" i="1"/>
  <c r="Y208" i="1"/>
  <c r="Z219" i="1"/>
  <c r="BN219" i="1"/>
  <c r="Z231" i="1"/>
  <c r="BN231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BP310" i="1"/>
  <c r="BN310" i="1"/>
  <c r="Z310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88" i="1"/>
  <c r="BP281" i="1"/>
  <c r="BN281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B673" i="1"/>
  <c r="X665" i="1"/>
  <c r="X666" i="1" s="1"/>
  <c r="Y35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Y80" i="1"/>
  <c r="Z83" i="1"/>
  <c r="BN83" i="1"/>
  <c r="Z87" i="1"/>
  <c r="BN87" i="1"/>
  <c r="Y97" i="1"/>
  <c r="Z93" i="1"/>
  <c r="BN93" i="1"/>
  <c r="Z101" i="1"/>
  <c r="BN101" i="1"/>
  <c r="E673" i="1"/>
  <c r="Z114" i="1"/>
  <c r="BN114" i="1"/>
  <c r="F673" i="1"/>
  <c r="Z126" i="1"/>
  <c r="BN126" i="1"/>
  <c r="Y135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Y185" i="1"/>
  <c r="I673" i="1"/>
  <c r="Y201" i="1"/>
  <c r="Z196" i="1"/>
  <c r="BN196" i="1"/>
  <c r="Z200" i="1"/>
  <c r="BN200" i="1"/>
  <c r="Z211" i="1"/>
  <c r="BN211" i="1"/>
  <c r="Y224" i="1"/>
  <c r="Z217" i="1"/>
  <c r="BN217" i="1"/>
  <c r="Z221" i="1"/>
  <c r="BN221" i="1"/>
  <c r="Y238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Y381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11" i="1"/>
  <c r="Y389" i="1"/>
  <c r="Y396" i="1"/>
  <c r="Y402" i="1"/>
  <c r="Y429" i="1"/>
  <c r="Y43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BP139" i="1"/>
  <c r="Z141" i="1"/>
  <c r="BN141" i="1"/>
  <c r="Z143" i="1"/>
  <c r="BN143" i="1"/>
  <c r="Z149" i="1"/>
  <c r="Z150" i="1" s="1"/>
  <c r="BN149" i="1"/>
  <c r="BP149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H9" i="1"/>
  <c r="Y24" i="1"/>
  <c r="Y111" i="1"/>
  <c r="Y129" i="1"/>
  <c r="Y156" i="1"/>
  <c r="Y19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Z365" i="1" s="1"/>
  <c r="Y365" i="1"/>
  <c r="Y373" i="1"/>
  <c r="BP369" i="1"/>
  <c r="BN369" i="1"/>
  <c r="Z369" i="1"/>
  <c r="L673" i="1"/>
  <c r="Y272" i="1"/>
  <c r="M673" i="1"/>
  <c r="Y289" i="1"/>
  <c r="Y317" i="1"/>
  <c r="S673" i="1"/>
  <c r="Y330" i="1"/>
  <c r="U673" i="1"/>
  <c r="Y366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9" i="1" l="1"/>
  <c r="Z625" i="1"/>
  <c r="Z505" i="1"/>
  <c r="Z289" i="1"/>
  <c r="Z643" i="1"/>
  <c r="Z608" i="1"/>
  <c r="Z591" i="1"/>
  <c r="Z596" i="1"/>
  <c r="Z545" i="1"/>
  <c r="Z388" i="1"/>
  <c r="Z381" i="1"/>
  <c r="Z372" i="1"/>
  <c r="Z311" i="1"/>
  <c r="Z271" i="1"/>
  <c r="Z223" i="1"/>
  <c r="Z212" i="1"/>
  <c r="Z184" i="1"/>
  <c r="Z156" i="1"/>
  <c r="Z145" i="1"/>
  <c r="Z79" i="1"/>
  <c r="Z72" i="1"/>
  <c r="Z636" i="1"/>
  <c r="Z649" i="1"/>
  <c r="Z615" i="1"/>
  <c r="Z585" i="1"/>
  <c r="Z573" i="1"/>
  <c r="Z428" i="1"/>
  <c r="Z529" i="1"/>
  <c r="Z467" i="1"/>
  <c r="Z412" i="1"/>
  <c r="Z401" i="1"/>
  <c r="Z395" i="1"/>
  <c r="Y663" i="1"/>
  <c r="Z301" i="1"/>
  <c r="Z135" i="1"/>
  <c r="Z128" i="1"/>
  <c r="Z119" i="1"/>
  <c r="Z110" i="1"/>
  <c r="Z103" i="1"/>
  <c r="Z35" i="1"/>
  <c r="Y667" i="1"/>
  <c r="Y664" i="1"/>
  <c r="Z567" i="1"/>
  <c r="Z454" i="1"/>
  <c r="Z258" i="1"/>
  <c r="Y665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<sst xmlns="http://schemas.openxmlformats.org/spreadsheetml/2006/main" count="3139" uniqueCount="1081">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</sst>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3" sqref="AA423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0.54166666666666663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1500</v>
      </c>
      <c r="Y423" s="778">
        <f t="shared" si="87"/>
        <v>1500</v>
      </c>
      <c r="Z423" s="36">
        <f>IFERROR(IF(Y423=0,"",ROUNDUP(Y423/H423,0)*0.02175),"")</f>
        <v>2.1749999999999998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1548</v>
      </c>
      <c r="BN423" s="64">
        <f t="shared" si="89"/>
        <v>1548</v>
      </c>
      <c r="BO423" s="64">
        <f t="shared" si="90"/>
        <v>2.083333333333333</v>
      </c>
      <c r="BP423" s="64">
        <f t="shared" si="91"/>
        <v>2.083333333333333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2.1749999999999998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1500</v>
      </c>
      <c r="Y429" s="779">
        <f>IFERROR(SUM(Y417:Y427),"0")</f>
        <v>1500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1500</v>
      </c>
      <c r="Y431" s="778">
        <f>IFERROR(IF(X431="",0,CEILING((X431/$H431),1)*$H431),"")</f>
        <v>1500</v>
      </c>
      <c r="Z431" s="36">
        <f>IFERROR(IF(Y431=0,"",ROUNDUP(Y431/H431,0)*0.02175),"")</f>
        <v>2.1749999999999998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1548</v>
      </c>
      <c r="BN431" s="64">
        <f>IFERROR(Y431*I431/H431,"0")</f>
        <v>1548</v>
      </c>
      <c r="BO431" s="64">
        <f>IFERROR(1/J431*(X431/H431),"0")</f>
        <v>2.083333333333333</v>
      </c>
      <c r="BP431" s="64">
        <f>IFERROR(1/J431*(Y431/H431),"0")</f>
        <v>2.083333333333333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100</v>
      </c>
      <c r="Y433" s="779">
        <f>IFERROR(Y431/H431,"0")+IFERROR(Y432/H432,"0")</f>
        <v>100</v>
      </c>
      <c r="Z433" s="779">
        <f>IFERROR(IF(Z431="",0,Z431),"0")+IFERROR(IF(Z432="",0,Z432),"0")</f>
        <v>2.1749999999999998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1500</v>
      </c>
      <c r="Y434" s="779">
        <f>IFERROR(SUM(Y431:Y432),"0")</f>
        <v>1500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400</v>
      </c>
      <c r="Y570" s="778">
        <f>IFERROR(IF(X570="",0,CEILING((X570/$H570),1)*$H570),"")</f>
        <v>401.28000000000003</v>
      </c>
      <c r="Z570" s="36">
        <f>IFERROR(IF(Y570=0,"",ROUNDUP(Y570/H570,0)*0.01196),"")</f>
        <v>0.90895999999999999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427.27272727272725</v>
      </c>
      <c r="BN570" s="64">
        <f>IFERROR(Y570*I570/H570,"0")</f>
        <v>428.64</v>
      </c>
      <c r="BO570" s="64">
        <f>IFERROR(1/J570*(X570/H570),"0")</f>
        <v>0.72843822843822836</v>
      </c>
      <c r="BP570" s="64">
        <f>IFERROR(1/J570*(Y570/H570),"0")</f>
        <v>0.73076923076923084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75.757575757575751</v>
      </c>
      <c r="Y573" s="779">
        <f>IFERROR(Y570/H570,"0")+IFERROR(Y571/H571,"0")+IFERROR(Y572/H572,"0")</f>
        <v>76</v>
      </c>
      <c r="Z573" s="779">
        <f>IFERROR(IF(Z570="",0,Z570),"0")+IFERROR(IF(Z571="",0,Z571),"0")+IFERROR(IF(Z572="",0,Z572),"0")</f>
        <v>0.90895999999999999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400</v>
      </c>
      <c r="Y574" s="779">
        <f>IFERROR(SUM(Y570:Y572),"0")</f>
        <v>401.28000000000003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3400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3401.28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3523.272727272727</v>
      </c>
      <c r="Y664" s="779">
        <f>IFERROR(SUM(BN22:BN660),"0")</f>
        <v>3524.64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3648.272727272727</v>
      </c>
      <c r="Y666" s="779">
        <f>GrossWeightTotalR+PalletQtyTotalR*25</f>
        <v>3649.64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275.75757575757575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276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5.2589600000000001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3000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401.28000000000003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275,76"/>
        <filter val="3 400,00"/>
        <filter val="3 523,27"/>
        <filter val="3 648,27"/>
        <filter val="400,00"/>
        <filter val="5"/>
        <filter val="75,76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