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28FB061-3100-4E9C-85C7-A43779E4B0A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Y534" i="1" s="1"/>
  <c r="P532" i="1"/>
  <c r="X530" i="1"/>
  <c r="X529" i="1"/>
  <c r="BO528" i="1"/>
  <c r="BM528" i="1"/>
  <c r="Y528" i="1"/>
  <c r="BP528" i="1" s="1"/>
  <c r="P528" i="1"/>
  <c r="BO527" i="1"/>
  <c r="BM527" i="1"/>
  <c r="Y527" i="1"/>
  <c r="P527" i="1"/>
  <c r="BO526" i="1"/>
  <c r="BM526" i="1"/>
  <c r="Y526" i="1"/>
  <c r="BP526" i="1" s="1"/>
  <c r="BO525" i="1"/>
  <c r="BM525" i="1"/>
  <c r="Y525" i="1"/>
  <c r="BP525" i="1" s="1"/>
  <c r="P525" i="1"/>
  <c r="BO524" i="1"/>
  <c r="BM524" i="1"/>
  <c r="Y524" i="1"/>
  <c r="P524" i="1"/>
  <c r="BO523" i="1"/>
  <c r="BM523" i="1"/>
  <c r="Y523" i="1"/>
  <c r="Y529" i="1" s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O514" i="1"/>
  <c r="BM514" i="1"/>
  <c r="Y514" i="1"/>
  <c r="P514" i="1"/>
  <c r="BO513" i="1"/>
  <c r="BM513" i="1"/>
  <c r="Y513" i="1"/>
  <c r="Y516" i="1" s="1"/>
  <c r="P513" i="1"/>
  <c r="X511" i="1"/>
  <c r="X510" i="1"/>
  <c r="BO509" i="1"/>
  <c r="BM509" i="1"/>
  <c r="Y509" i="1"/>
  <c r="BP509" i="1" s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BP498" i="1" s="1"/>
  <c r="BO497" i="1"/>
  <c r="BM497" i="1"/>
  <c r="Y497" i="1"/>
  <c r="BP497" i="1" s="1"/>
  <c r="P497" i="1"/>
  <c r="BO496" i="1"/>
  <c r="BM496" i="1"/>
  <c r="Y496" i="1"/>
  <c r="P496" i="1"/>
  <c r="BO495" i="1"/>
  <c r="BM495" i="1"/>
  <c r="Y495" i="1"/>
  <c r="BP495" i="1" s="1"/>
  <c r="P495" i="1"/>
  <c r="BO494" i="1"/>
  <c r="BM494" i="1"/>
  <c r="Y494" i="1"/>
  <c r="BO493" i="1"/>
  <c r="BM493" i="1"/>
  <c r="Y493" i="1"/>
  <c r="P493" i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BP485" i="1" s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BP481" i="1" s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Y471" i="1" s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BP463" i="1" s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Y460" i="1" s="1"/>
  <c r="P457" i="1"/>
  <c r="X455" i="1"/>
  <c r="X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X443" i="1"/>
  <c r="X442" i="1"/>
  <c r="BO441" i="1"/>
  <c r="BM441" i="1"/>
  <c r="Y441" i="1"/>
  <c r="Y443" i="1" s="1"/>
  <c r="X439" i="1"/>
  <c r="X438" i="1"/>
  <c r="BO437" i="1"/>
  <c r="BM437" i="1"/>
  <c r="Y437" i="1"/>
  <c r="BP437" i="1" s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Y434" i="1" s="1"/>
  <c r="P431" i="1"/>
  <c r="X429" i="1"/>
  <c r="X428" i="1"/>
  <c r="BO427" i="1"/>
  <c r="BM427" i="1"/>
  <c r="Y427" i="1"/>
  <c r="BP427" i="1" s="1"/>
  <c r="P427" i="1"/>
  <c r="BO426" i="1"/>
  <c r="BM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BP387" i="1" s="1"/>
  <c r="P387" i="1"/>
  <c r="BO386" i="1"/>
  <c r="BM386" i="1"/>
  <c r="Y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X373" i="1"/>
  <c r="X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S673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73" i="1" s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O241" i="1"/>
  <c r="BM241" i="1"/>
  <c r="Y241" i="1"/>
  <c r="Y246" i="1" s="1"/>
  <c r="P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O143" i="1"/>
  <c r="BM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X120" i="1"/>
  <c r="X119" i="1"/>
  <c r="BO118" i="1"/>
  <c r="BM118" i="1"/>
  <c r="Y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N100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280" i="1" l="1"/>
  <c r="BN280" i="1"/>
  <c r="BP288" i="1"/>
  <c r="BN288" i="1"/>
  <c r="Z288" i="1"/>
  <c r="BP357" i="1"/>
  <c r="BN357" i="1"/>
  <c r="Z357" i="1"/>
  <c r="BP379" i="1"/>
  <c r="BN379" i="1"/>
  <c r="Z379" i="1"/>
  <c r="BP420" i="1"/>
  <c r="BN420" i="1"/>
  <c r="Z420" i="1"/>
  <c r="BP446" i="1"/>
  <c r="BN446" i="1"/>
  <c r="Z446" i="1"/>
  <c r="BP482" i="1"/>
  <c r="BN482" i="1"/>
  <c r="Z482" i="1"/>
  <c r="BP484" i="1"/>
  <c r="BN484" i="1"/>
  <c r="Z484" i="1"/>
  <c r="BP494" i="1"/>
  <c r="BN494" i="1"/>
  <c r="Z494" i="1"/>
  <c r="BP508" i="1"/>
  <c r="BN508" i="1"/>
  <c r="Z508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X663" i="1"/>
  <c r="Y35" i="1"/>
  <c r="Z49" i="1"/>
  <c r="BN49" i="1"/>
  <c r="Z64" i="1"/>
  <c r="BN64" i="1"/>
  <c r="Z76" i="1"/>
  <c r="BN76" i="1"/>
  <c r="Z86" i="1"/>
  <c r="BN86" i="1"/>
  <c r="Y98" i="1"/>
  <c r="Z100" i="1"/>
  <c r="Z102" i="1"/>
  <c r="BN102" i="1"/>
  <c r="Z115" i="1"/>
  <c r="BN115" i="1"/>
  <c r="Z123" i="1"/>
  <c r="BN123" i="1"/>
  <c r="Z133" i="1"/>
  <c r="BN133" i="1"/>
  <c r="Y145" i="1"/>
  <c r="Z149" i="1"/>
  <c r="BN149" i="1"/>
  <c r="Z175" i="1"/>
  <c r="BN175" i="1"/>
  <c r="Z196" i="1"/>
  <c r="BN196" i="1"/>
  <c r="Z211" i="1"/>
  <c r="BN211" i="1"/>
  <c r="Z221" i="1"/>
  <c r="BN221" i="1"/>
  <c r="Y238" i="1"/>
  <c r="Z233" i="1"/>
  <c r="BN233" i="1"/>
  <c r="Z250" i="1"/>
  <c r="BN250" i="1"/>
  <c r="Z263" i="1"/>
  <c r="BN263" i="1"/>
  <c r="Z280" i="1"/>
  <c r="BP307" i="1"/>
  <c r="BN307" i="1"/>
  <c r="Z307" i="1"/>
  <c r="BP369" i="1"/>
  <c r="BN369" i="1"/>
  <c r="Z369" i="1"/>
  <c r="BP394" i="1"/>
  <c r="BN394" i="1"/>
  <c r="Z394" i="1"/>
  <c r="BP432" i="1"/>
  <c r="BN432" i="1"/>
  <c r="Z432" i="1"/>
  <c r="BP458" i="1"/>
  <c r="BN458" i="1"/>
  <c r="Z458" i="1"/>
  <c r="BP483" i="1"/>
  <c r="BN483" i="1"/>
  <c r="Z483" i="1"/>
  <c r="BP493" i="1"/>
  <c r="BN493" i="1"/>
  <c r="Z493" i="1"/>
  <c r="BP501" i="1"/>
  <c r="BN501" i="1"/>
  <c r="Z501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Y389" i="1"/>
  <c r="BP107" i="1"/>
  <c r="BN107" i="1"/>
  <c r="Z107" i="1"/>
  <c r="BP117" i="1"/>
  <c r="BN117" i="1"/>
  <c r="Z117" i="1"/>
  <c r="BP125" i="1"/>
  <c r="BN125" i="1"/>
  <c r="Z125" i="1"/>
  <c r="BP139" i="1"/>
  <c r="BN139" i="1"/>
  <c r="Z139" i="1"/>
  <c r="BP154" i="1"/>
  <c r="BN154" i="1"/>
  <c r="Z154" i="1"/>
  <c r="BP177" i="1"/>
  <c r="BN177" i="1"/>
  <c r="Z177" i="1"/>
  <c r="BP198" i="1"/>
  <c r="BN198" i="1"/>
  <c r="Z198" i="1"/>
  <c r="Y224" i="1"/>
  <c r="BP215" i="1"/>
  <c r="BN215" i="1"/>
  <c r="Z215" i="1"/>
  <c r="BP227" i="1"/>
  <c r="BN227" i="1"/>
  <c r="Z227" i="1"/>
  <c r="BP235" i="1"/>
  <c r="BN235" i="1"/>
  <c r="Z235" i="1"/>
  <c r="BP252" i="1"/>
  <c r="BN252" i="1"/>
  <c r="Z252" i="1"/>
  <c r="BP265" i="1"/>
  <c r="BN265" i="1"/>
  <c r="Z265" i="1"/>
  <c r="BP282" i="1"/>
  <c r="BN282" i="1"/>
  <c r="Z282" i="1"/>
  <c r="O673" i="1"/>
  <c r="Y294" i="1"/>
  <c r="BP293" i="1"/>
  <c r="BN293" i="1"/>
  <c r="Z293" i="1"/>
  <c r="Z294" i="1" s="1"/>
  <c r="BP298" i="1"/>
  <c r="BN298" i="1"/>
  <c r="Z298" i="1"/>
  <c r="BP309" i="1"/>
  <c r="BN309" i="1"/>
  <c r="Z309" i="1"/>
  <c r="BP359" i="1"/>
  <c r="BN359" i="1"/>
  <c r="Z359" i="1"/>
  <c r="BP371" i="1"/>
  <c r="BN371" i="1"/>
  <c r="Z371" i="1"/>
  <c r="BP385" i="1"/>
  <c r="BN385" i="1"/>
  <c r="Z385" i="1"/>
  <c r="Y395" i="1"/>
  <c r="BP391" i="1"/>
  <c r="BN391" i="1"/>
  <c r="Z391" i="1"/>
  <c r="BN398" i="1"/>
  <c r="Z398" i="1"/>
  <c r="BP399" i="1"/>
  <c r="BN399" i="1"/>
  <c r="Z399" i="1"/>
  <c r="BP422" i="1"/>
  <c r="BN422" i="1"/>
  <c r="Z422" i="1"/>
  <c r="BP448" i="1"/>
  <c r="BN448" i="1"/>
  <c r="Z448" i="1"/>
  <c r="BP464" i="1"/>
  <c r="BN464" i="1"/>
  <c r="Z464" i="1"/>
  <c r="BP486" i="1"/>
  <c r="BN486" i="1"/>
  <c r="Z486" i="1"/>
  <c r="Z22" i="1"/>
  <c r="Z23" i="1" s="1"/>
  <c r="BN22" i="1"/>
  <c r="BP22" i="1"/>
  <c r="Z26" i="1"/>
  <c r="BN26" i="1"/>
  <c r="BP26" i="1"/>
  <c r="Z33" i="1"/>
  <c r="BN33" i="1"/>
  <c r="C673" i="1"/>
  <c r="Z51" i="1"/>
  <c r="BN51" i="1"/>
  <c r="Z57" i="1"/>
  <c r="BN57" i="1"/>
  <c r="BP57" i="1"/>
  <c r="D673" i="1"/>
  <c r="Z66" i="1"/>
  <c r="BN66" i="1"/>
  <c r="Z70" i="1"/>
  <c r="BN70" i="1"/>
  <c r="Y80" i="1"/>
  <c r="Z78" i="1"/>
  <c r="BN78" i="1"/>
  <c r="Y88" i="1"/>
  <c r="Z84" i="1"/>
  <c r="BN84" i="1"/>
  <c r="Z92" i="1"/>
  <c r="BN92" i="1"/>
  <c r="Z96" i="1"/>
  <c r="BN96" i="1"/>
  <c r="Y104" i="1"/>
  <c r="BP100" i="1"/>
  <c r="Y120" i="1"/>
  <c r="BP113" i="1"/>
  <c r="BN113" i="1"/>
  <c r="Z113" i="1"/>
  <c r="BP118" i="1"/>
  <c r="BN118" i="1"/>
  <c r="Z118" i="1"/>
  <c r="Y135" i="1"/>
  <c r="BP131" i="1"/>
  <c r="BN131" i="1"/>
  <c r="Z131" i="1"/>
  <c r="BP143" i="1"/>
  <c r="BN143" i="1"/>
  <c r="Z143" i="1"/>
  <c r="Y166" i="1"/>
  <c r="BP164" i="1"/>
  <c r="BN164" i="1"/>
  <c r="Z164" i="1"/>
  <c r="I673" i="1"/>
  <c r="Y201" i="1"/>
  <c r="BP194" i="1"/>
  <c r="BN194" i="1"/>
  <c r="Z194" i="1"/>
  <c r="BP205" i="1"/>
  <c r="BN205" i="1"/>
  <c r="Z205" i="1"/>
  <c r="BP219" i="1"/>
  <c r="BN219" i="1"/>
  <c r="Z219" i="1"/>
  <c r="BP231" i="1"/>
  <c r="BN231" i="1"/>
  <c r="Z231" i="1"/>
  <c r="BP245" i="1"/>
  <c r="BN245" i="1"/>
  <c r="Z245" i="1"/>
  <c r="BP256" i="1"/>
  <c r="BN256" i="1"/>
  <c r="Z256" i="1"/>
  <c r="BP269" i="1"/>
  <c r="BN269" i="1"/>
  <c r="Z269" i="1"/>
  <c r="BP286" i="1"/>
  <c r="BN286" i="1"/>
  <c r="Z286" i="1"/>
  <c r="BP305" i="1"/>
  <c r="BN305" i="1"/>
  <c r="Z305" i="1"/>
  <c r="Y343" i="1"/>
  <c r="BP342" i="1"/>
  <c r="BN342" i="1"/>
  <c r="Z342" i="1"/>
  <c r="Z343" i="1" s="1"/>
  <c r="Y348" i="1"/>
  <c r="BP346" i="1"/>
  <c r="BN346" i="1"/>
  <c r="Z346" i="1"/>
  <c r="BP363" i="1"/>
  <c r="BN363" i="1"/>
  <c r="Z363" i="1"/>
  <c r="BP377" i="1"/>
  <c r="BN377" i="1"/>
  <c r="Z377" i="1"/>
  <c r="BP386" i="1"/>
  <c r="BN386" i="1"/>
  <c r="Z386" i="1"/>
  <c r="BP392" i="1"/>
  <c r="BN392" i="1"/>
  <c r="Z392" i="1"/>
  <c r="BP418" i="1"/>
  <c r="BN418" i="1"/>
  <c r="Z418" i="1"/>
  <c r="BP426" i="1"/>
  <c r="BN426" i="1"/>
  <c r="Z426" i="1"/>
  <c r="BP452" i="1"/>
  <c r="BN452" i="1"/>
  <c r="Z452" i="1"/>
  <c r="Y506" i="1"/>
  <c r="BP480" i="1"/>
  <c r="BN480" i="1"/>
  <c r="Z480" i="1"/>
  <c r="BP491" i="1"/>
  <c r="BN491" i="1"/>
  <c r="Z491" i="1"/>
  <c r="BP499" i="1"/>
  <c r="BN499" i="1"/>
  <c r="Z499" i="1"/>
  <c r="BP504" i="1"/>
  <c r="BN504" i="1"/>
  <c r="Z504" i="1"/>
  <c r="BP524" i="1"/>
  <c r="BN524" i="1"/>
  <c r="Z524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H673" i="1"/>
  <c r="Y179" i="1"/>
  <c r="Y184" i="1"/>
  <c r="Y208" i="1"/>
  <c r="L673" i="1"/>
  <c r="M673" i="1"/>
  <c r="Y301" i="1"/>
  <c r="Y312" i="1"/>
  <c r="Y349" i="1"/>
  <c r="U673" i="1"/>
  <c r="Y372" i="1"/>
  <c r="Y382" i="1"/>
  <c r="Y413" i="1"/>
  <c r="Y438" i="1"/>
  <c r="Y468" i="1"/>
  <c r="Y673" i="1"/>
  <c r="BP496" i="1"/>
  <c r="BN496" i="1"/>
  <c r="Z496" i="1"/>
  <c r="BP503" i="1"/>
  <c r="BN503" i="1"/>
  <c r="Z503" i="1"/>
  <c r="BP514" i="1"/>
  <c r="BN514" i="1"/>
  <c r="Z514" i="1"/>
  <c r="BP527" i="1"/>
  <c r="BN527" i="1"/>
  <c r="Z527" i="1"/>
  <c r="BP555" i="1"/>
  <c r="BN555" i="1"/>
  <c r="Z555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Z643" i="1" s="1"/>
  <c r="BP641" i="1"/>
  <c r="BN641" i="1"/>
  <c r="Z641" i="1"/>
  <c r="Y510" i="1"/>
  <c r="Y568" i="1"/>
  <c r="Y592" i="1"/>
  <c r="Z441" i="1"/>
  <c r="Z442" i="1" s="1"/>
  <c r="BN441" i="1"/>
  <c r="BP441" i="1"/>
  <c r="Y442" i="1"/>
  <c r="F9" i="1"/>
  <c r="J9" i="1"/>
  <c r="F10" i="1"/>
  <c r="Y36" i="1"/>
  <c r="Y40" i="1"/>
  <c r="Y44" i="1"/>
  <c r="Y54" i="1"/>
  <c r="Y60" i="1"/>
  <c r="Y73" i="1"/>
  <c r="Y79" i="1"/>
  <c r="Y89" i="1"/>
  <c r="Y97" i="1"/>
  <c r="Y103" i="1"/>
  <c r="Y110" i="1"/>
  <c r="Y119" i="1"/>
  <c r="Y128" i="1"/>
  <c r="Y136" i="1"/>
  <c r="Y146" i="1"/>
  <c r="Y150" i="1"/>
  <c r="Y157" i="1"/>
  <c r="Y161" i="1"/>
  <c r="Y167" i="1"/>
  <c r="Y172" i="1"/>
  <c r="Y180" i="1"/>
  <c r="Z183" i="1"/>
  <c r="Z184" i="1" s="1"/>
  <c r="BN183" i="1"/>
  <c r="BP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Y202" i="1"/>
  <c r="J673" i="1"/>
  <c r="Z206" i="1"/>
  <c r="Z207" i="1" s="1"/>
  <c r="BN206" i="1"/>
  <c r="BP206" i="1"/>
  <c r="Y207" i="1"/>
  <c r="Z210" i="1"/>
  <c r="BN210" i="1"/>
  <c r="BP210" i="1"/>
  <c r="Y213" i="1"/>
  <c r="Z216" i="1"/>
  <c r="BN216" i="1"/>
  <c r="Z218" i="1"/>
  <c r="BN218" i="1"/>
  <c r="Z220" i="1"/>
  <c r="BN220" i="1"/>
  <c r="Z222" i="1"/>
  <c r="BN222" i="1"/>
  <c r="Y223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Y247" i="1"/>
  <c r="BP242" i="1"/>
  <c r="BN242" i="1"/>
  <c r="Z242" i="1"/>
  <c r="Y259" i="1"/>
  <c r="BP251" i="1"/>
  <c r="BN251" i="1"/>
  <c r="Z251" i="1"/>
  <c r="H9" i="1"/>
  <c r="B673" i="1"/>
  <c r="X664" i="1"/>
  <c r="X665" i="1"/>
  <c r="X667" i="1"/>
  <c r="Y24" i="1"/>
  <c r="Z27" i="1"/>
  <c r="BN27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Z63" i="1"/>
  <c r="Z72" i="1" s="1"/>
  <c r="BN63" i="1"/>
  <c r="BP63" i="1"/>
  <c r="Z65" i="1"/>
  <c r="BN65" i="1"/>
  <c r="Z67" i="1"/>
  <c r="BN67" i="1"/>
  <c r="Z69" i="1"/>
  <c r="BN69" i="1"/>
  <c r="Z71" i="1"/>
  <c r="BN71" i="1"/>
  <c r="Y72" i="1"/>
  <c r="Z75" i="1"/>
  <c r="Z79" i="1" s="1"/>
  <c r="BN75" i="1"/>
  <c r="BP75" i="1"/>
  <c r="Z77" i="1"/>
  <c r="BN77" i="1"/>
  <c r="Z83" i="1"/>
  <c r="BN83" i="1"/>
  <c r="Z85" i="1"/>
  <c r="BN85" i="1"/>
  <c r="Z87" i="1"/>
  <c r="BN87" i="1"/>
  <c r="Z91" i="1"/>
  <c r="BN91" i="1"/>
  <c r="BP91" i="1"/>
  <c r="Z93" i="1"/>
  <c r="BN93" i="1"/>
  <c r="Z95" i="1"/>
  <c r="BN95" i="1"/>
  <c r="Z101" i="1"/>
  <c r="Z103" i="1" s="1"/>
  <c r="BN101" i="1"/>
  <c r="E673" i="1"/>
  <c r="Z108" i="1"/>
  <c r="BN108" i="1"/>
  <c r="Y111" i="1"/>
  <c r="Z114" i="1"/>
  <c r="BN114" i="1"/>
  <c r="Z116" i="1"/>
  <c r="BN116" i="1"/>
  <c r="F673" i="1"/>
  <c r="Z124" i="1"/>
  <c r="BN124" i="1"/>
  <c r="Z126" i="1"/>
  <c r="BN126" i="1"/>
  <c r="Y129" i="1"/>
  <c r="Z132" i="1"/>
  <c r="BN132" i="1"/>
  <c r="Z134" i="1"/>
  <c r="BN134" i="1"/>
  <c r="Z138" i="1"/>
  <c r="Z145" i="1" s="1"/>
  <c r="BN138" i="1"/>
  <c r="BP138" i="1"/>
  <c r="Z140" i="1"/>
  <c r="BN140" i="1"/>
  <c r="Z142" i="1"/>
  <c r="BN142" i="1"/>
  <c r="Z144" i="1"/>
  <c r="BN144" i="1"/>
  <c r="Z148" i="1"/>
  <c r="BN148" i="1"/>
  <c r="BP148" i="1"/>
  <c r="G673" i="1"/>
  <c r="Z155" i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91" i="1"/>
  <c r="BP241" i="1"/>
  <c r="BN241" i="1"/>
  <c r="Z241" i="1"/>
  <c r="BP244" i="1"/>
  <c r="BN244" i="1"/>
  <c r="Z244" i="1"/>
  <c r="BP253" i="1"/>
  <c r="BN253" i="1"/>
  <c r="Z253" i="1"/>
  <c r="K673" i="1"/>
  <c r="Z255" i="1"/>
  <c r="BN255" i="1"/>
  <c r="Z257" i="1"/>
  <c r="BN257" i="1"/>
  <c r="Y258" i="1"/>
  <c r="Z262" i="1"/>
  <c r="Z271" i="1" s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Y275" i="1"/>
  <c r="Z279" i="1"/>
  <c r="Z289" i="1" s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73" i="1"/>
  <c r="Z299" i="1"/>
  <c r="Z301" i="1" s="1"/>
  <c r="BN299" i="1"/>
  <c r="BP299" i="1"/>
  <c r="Y302" i="1"/>
  <c r="Q673" i="1"/>
  <c r="Z306" i="1"/>
  <c r="BN306" i="1"/>
  <c r="BP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Y329" i="1"/>
  <c r="Z332" i="1"/>
  <c r="Z333" i="1" s="1"/>
  <c r="BN332" i="1"/>
  <c r="BP332" i="1"/>
  <c r="Y333" i="1"/>
  <c r="Z336" i="1"/>
  <c r="Z338" i="1" s="1"/>
  <c r="BN336" i="1"/>
  <c r="BP336" i="1"/>
  <c r="Y339" i="1"/>
  <c r="T673" i="1"/>
  <c r="Y344" i="1"/>
  <c r="Z347" i="1"/>
  <c r="BN347" i="1"/>
  <c r="BP347" i="1"/>
  <c r="Z351" i="1"/>
  <c r="Z352" i="1" s="1"/>
  <c r="BN351" i="1"/>
  <c r="BP351" i="1"/>
  <c r="Y352" i="1"/>
  <c r="Z356" i="1"/>
  <c r="Z365" i="1" s="1"/>
  <c r="BN356" i="1"/>
  <c r="BP356" i="1"/>
  <c r="Z358" i="1"/>
  <c r="BN358" i="1"/>
  <c r="Z360" i="1"/>
  <c r="BN360" i="1"/>
  <c r="Z362" i="1"/>
  <c r="BN362" i="1"/>
  <c r="Z364" i="1"/>
  <c r="BN364" i="1"/>
  <c r="Y365" i="1"/>
  <c r="Z368" i="1"/>
  <c r="Z372" i="1" s="1"/>
  <c r="BN368" i="1"/>
  <c r="BP368" i="1"/>
  <c r="Z370" i="1"/>
  <c r="BN370" i="1"/>
  <c r="Y373" i="1"/>
  <c r="Z376" i="1"/>
  <c r="BN376" i="1"/>
  <c r="Z378" i="1"/>
  <c r="BN378" i="1"/>
  <c r="Z380" i="1"/>
  <c r="BN380" i="1"/>
  <c r="Y381" i="1"/>
  <c r="Z384" i="1"/>
  <c r="BN384" i="1"/>
  <c r="BP384" i="1"/>
  <c r="Z387" i="1"/>
  <c r="BN387" i="1"/>
  <c r="Y388" i="1"/>
  <c r="Z393" i="1"/>
  <c r="BN393" i="1"/>
  <c r="Y396" i="1"/>
  <c r="Y401" i="1"/>
  <c r="BP398" i="1"/>
  <c r="BP411" i="1"/>
  <c r="BN411" i="1"/>
  <c r="Z411" i="1"/>
  <c r="W673" i="1"/>
  <c r="Y428" i="1"/>
  <c r="BP417" i="1"/>
  <c r="BN417" i="1"/>
  <c r="Z417" i="1"/>
  <c r="Y429" i="1"/>
  <c r="BP421" i="1"/>
  <c r="BN421" i="1"/>
  <c r="Z421" i="1"/>
  <c r="Y272" i="1"/>
  <c r="Y289" i="1"/>
  <c r="Y317" i="1"/>
  <c r="Y330" i="1"/>
  <c r="Y366" i="1"/>
  <c r="BP400" i="1"/>
  <c r="BN400" i="1"/>
  <c r="Z400" i="1"/>
  <c r="Y402" i="1"/>
  <c r="V673" i="1"/>
  <c r="Y406" i="1"/>
  <c r="BP405" i="1"/>
  <c r="BN405" i="1"/>
  <c r="Z405" i="1"/>
  <c r="Z406" i="1" s="1"/>
  <c r="Y407" i="1"/>
  <c r="Y412" i="1"/>
  <c r="BP409" i="1"/>
  <c r="BN409" i="1"/>
  <c r="Z409" i="1"/>
  <c r="BP419" i="1"/>
  <c r="BN419" i="1"/>
  <c r="Z419" i="1"/>
  <c r="Y433" i="1"/>
  <c r="Y439" i="1"/>
  <c r="Y455" i="1"/>
  <c r="Y459" i="1"/>
  <c r="Y467" i="1"/>
  <c r="Y472" i="1"/>
  <c r="Y478" i="1"/>
  <c r="Y505" i="1"/>
  <c r="Y511" i="1"/>
  <c r="Y515" i="1"/>
  <c r="Y530" i="1"/>
  <c r="BP542" i="1"/>
  <c r="BN542" i="1"/>
  <c r="Z542" i="1"/>
  <c r="BP558" i="1"/>
  <c r="BN558" i="1"/>
  <c r="Z558" i="1"/>
  <c r="BP562" i="1"/>
  <c r="BN562" i="1"/>
  <c r="Z562" i="1"/>
  <c r="BP566" i="1"/>
  <c r="BN566" i="1"/>
  <c r="Z566" i="1"/>
  <c r="Y573" i="1"/>
  <c r="BP570" i="1"/>
  <c r="BN570" i="1"/>
  <c r="Z570" i="1"/>
  <c r="BP578" i="1"/>
  <c r="BN578" i="1"/>
  <c r="Z578" i="1"/>
  <c r="BP582" i="1"/>
  <c r="BN582" i="1"/>
  <c r="Z582" i="1"/>
  <c r="BP590" i="1"/>
  <c r="BN590" i="1"/>
  <c r="Z590" i="1"/>
  <c r="Y596" i="1"/>
  <c r="BP594" i="1"/>
  <c r="BN594" i="1"/>
  <c r="Z594" i="1"/>
  <c r="Z673" i="1"/>
  <c r="Z423" i="1"/>
  <c r="BN423" i="1"/>
  <c r="Z425" i="1"/>
  <c r="BN425" i="1"/>
  <c r="Z427" i="1"/>
  <c r="BN427" i="1"/>
  <c r="Z431" i="1"/>
  <c r="Z433" i="1" s="1"/>
  <c r="BN431" i="1"/>
  <c r="BP431" i="1"/>
  <c r="Z436" i="1"/>
  <c r="BN436" i="1"/>
  <c r="BP436" i="1"/>
  <c r="Z437" i="1"/>
  <c r="BN437" i="1"/>
  <c r="X673" i="1"/>
  <c r="Z447" i="1"/>
  <c r="BN447" i="1"/>
  <c r="Z449" i="1"/>
  <c r="BN449" i="1"/>
  <c r="Z451" i="1"/>
  <c r="BN451" i="1"/>
  <c r="Z453" i="1"/>
  <c r="BN453" i="1"/>
  <c r="Y454" i="1"/>
  <c r="Z457" i="1"/>
  <c r="BN457" i="1"/>
  <c r="BP457" i="1"/>
  <c r="Z462" i="1"/>
  <c r="BN462" i="1"/>
  <c r="BP462" i="1"/>
  <c r="Z463" i="1"/>
  <c r="BN463" i="1"/>
  <c r="Z465" i="1"/>
  <c r="BN465" i="1"/>
  <c r="Z470" i="1"/>
  <c r="Z471" i="1" s="1"/>
  <c r="BN470" i="1"/>
  <c r="BP470" i="1"/>
  <c r="Z476" i="1"/>
  <c r="Z477" i="1" s="1"/>
  <c r="BN476" i="1"/>
  <c r="BP476" i="1"/>
  <c r="Y477" i="1"/>
  <c r="Z481" i="1"/>
  <c r="BN481" i="1"/>
  <c r="Z485" i="1"/>
  <c r="BN485" i="1"/>
  <c r="Z487" i="1"/>
  <c r="BN487" i="1"/>
  <c r="Z490" i="1"/>
  <c r="BN490" i="1"/>
  <c r="Z492" i="1"/>
  <c r="BN492" i="1"/>
  <c r="Z495" i="1"/>
  <c r="BN495" i="1"/>
  <c r="Z497" i="1"/>
  <c r="BN497" i="1"/>
  <c r="Z498" i="1"/>
  <c r="BN498" i="1"/>
  <c r="Z500" i="1"/>
  <c r="BN500" i="1"/>
  <c r="Z502" i="1"/>
  <c r="BN502" i="1"/>
  <c r="Z509" i="1"/>
  <c r="Z510" i="1" s="1"/>
  <c r="BN509" i="1"/>
  <c r="Z513" i="1"/>
  <c r="Z515" i="1" s="1"/>
  <c r="BN513" i="1"/>
  <c r="BP513" i="1"/>
  <c r="Z523" i="1"/>
  <c r="BN523" i="1"/>
  <c r="BP523" i="1"/>
  <c r="Z525" i="1"/>
  <c r="BN525" i="1"/>
  <c r="Z526" i="1"/>
  <c r="BN526" i="1"/>
  <c r="Z528" i="1"/>
  <c r="BN528" i="1"/>
  <c r="Z532" i="1"/>
  <c r="Z533" i="1" s="1"/>
  <c r="BN532" i="1"/>
  <c r="BP532" i="1"/>
  <c r="Y533" i="1"/>
  <c r="BP544" i="1"/>
  <c r="BN544" i="1"/>
  <c r="Z544" i="1"/>
  <c r="Y546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74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597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459" i="1" l="1"/>
  <c r="Z150" i="1"/>
  <c r="Z212" i="1"/>
  <c r="Z625" i="1"/>
  <c r="Z567" i="1"/>
  <c r="Z505" i="1"/>
  <c r="Z454" i="1"/>
  <c r="Z381" i="1"/>
  <c r="Z311" i="1"/>
  <c r="Z135" i="1"/>
  <c r="Z119" i="1"/>
  <c r="Y665" i="1"/>
  <c r="Z35" i="1"/>
  <c r="Z608" i="1"/>
  <c r="Z529" i="1"/>
  <c r="Z545" i="1"/>
  <c r="Z401" i="1"/>
  <c r="Z395" i="1"/>
  <c r="Z348" i="1"/>
  <c r="Z246" i="1"/>
  <c r="Z156" i="1"/>
  <c r="Z128" i="1"/>
  <c r="Z110" i="1"/>
  <c r="Z88" i="1"/>
  <c r="Z258" i="1"/>
  <c r="Z223" i="1"/>
  <c r="Y664" i="1"/>
  <c r="Y667" i="1"/>
  <c r="Z636" i="1"/>
  <c r="Z649" i="1"/>
  <c r="Z585" i="1"/>
  <c r="Z467" i="1"/>
  <c r="Z438" i="1"/>
  <c r="Z573" i="1"/>
  <c r="Z412" i="1"/>
  <c r="Z428" i="1"/>
  <c r="Z388" i="1"/>
  <c r="Z179" i="1"/>
  <c r="Z97" i="1"/>
  <c r="Y663" i="1"/>
  <c r="Z615" i="1"/>
  <c r="Z596" i="1"/>
  <c r="X666" i="1"/>
  <c r="Z668" i="1" l="1"/>
  <c r="Y666" i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<sst xmlns="http://schemas.openxmlformats.org/spreadsheetml/2006/main" count="3139" uniqueCount="1081">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</sst>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8" t="s">
        <v>0</v>
      </c>
      <c r="E1" s="814"/>
      <c r="F1" s="814"/>
      <c r="G1" s="12" t="s">
        <v>1</v>
      </c>
      <c r="H1" s="85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7"/>
      <c r="Q3" s="787"/>
      <c r="R3" s="787"/>
      <c r="S3" s="787"/>
      <c r="T3" s="787"/>
      <c r="U3" s="787"/>
      <c r="V3" s="787"/>
      <c r="W3" s="787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3"/>
      <c r="E5" s="864"/>
      <c r="F5" s="1175" t="s">
        <v>9</v>
      </c>
      <c r="G5" s="924"/>
      <c r="H5" s="863" t="s">
        <v>1080</v>
      </c>
      <c r="I5" s="1085"/>
      <c r="J5" s="1085"/>
      <c r="K5" s="1085"/>
      <c r="L5" s="1085"/>
      <c r="M5" s="864"/>
      <c r="N5" s="58"/>
      <c r="P5" s="24" t="s">
        <v>10</v>
      </c>
      <c r="Q5" s="1180">
        <v>45647</v>
      </c>
      <c r="R5" s="921"/>
      <c r="T5" s="971" t="s">
        <v>11</v>
      </c>
      <c r="U5" s="972"/>
      <c r="V5" s="974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Суббота</v>
      </c>
      <c r="R6" s="790"/>
      <c r="T6" s="981" t="s">
        <v>16</v>
      </c>
      <c r="U6" s="972"/>
      <c r="V6" s="1065" t="s">
        <v>17</v>
      </c>
      <c r="W6" s="835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87"/>
      <c r="U7" s="972"/>
      <c r="V7" s="1066"/>
      <c r="W7" s="1067"/>
      <c r="AB7" s="51"/>
      <c r="AC7" s="51"/>
      <c r="AD7" s="51"/>
      <c r="AE7" s="51"/>
    </row>
    <row r="8" spans="1:32" s="771" customFormat="1" ht="25.5" customHeight="1" x14ac:dyDescent="0.2">
      <c r="A8" s="1212" t="s">
        <v>18</v>
      </c>
      <c r="B8" s="784"/>
      <c r="C8" s="785"/>
      <c r="D8" s="831" t="s">
        <v>19</v>
      </c>
      <c r="E8" s="832"/>
      <c r="F8" s="832"/>
      <c r="G8" s="832"/>
      <c r="H8" s="832"/>
      <c r="I8" s="832"/>
      <c r="J8" s="832"/>
      <c r="K8" s="832"/>
      <c r="L8" s="832"/>
      <c r="M8" s="833"/>
      <c r="N8" s="61"/>
      <c r="P8" s="24" t="s">
        <v>20</v>
      </c>
      <c r="Q8" s="932">
        <v>0.5</v>
      </c>
      <c r="R8" s="842"/>
      <c r="T8" s="787"/>
      <c r="U8" s="972"/>
      <c r="V8" s="1066"/>
      <c r="W8" s="1067"/>
      <c r="AB8" s="51"/>
      <c r="AC8" s="51"/>
      <c r="AD8" s="51"/>
      <c r="AE8" s="51"/>
    </row>
    <row r="9" spans="1:32" s="771" customFormat="1" ht="39.950000000000003" customHeight="1" x14ac:dyDescent="0.2">
      <c r="A9" s="9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04"/>
      <c r="E9" s="782"/>
      <c r="F9" s="9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9"/>
      <c r="P9" s="26" t="s">
        <v>21</v>
      </c>
      <c r="Q9" s="900"/>
      <c r="R9" s="901"/>
      <c r="T9" s="787"/>
      <c r="U9" s="972"/>
      <c r="V9" s="1068"/>
      <c r="W9" s="106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04"/>
      <c r="E10" s="782"/>
      <c r="F10" s="9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168" t="str">
        <f>IFERROR(VLOOKUP($D$10,Proxy,2,FALSE),"")</f>
        <v/>
      </c>
      <c r="I10" s="787"/>
      <c r="J10" s="787"/>
      <c r="K10" s="787"/>
      <c r="L10" s="787"/>
      <c r="M10" s="787"/>
      <c r="N10" s="770"/>
      <c r="P10" s="26" t="s">
        <v>22</v>
      </c>
      <c r="Q10" s="982"/>
      <c r="R10" s="983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0" t="s">
        <v>28</v>
      </c>
      <c r="W11" s="90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0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42"/>
      <c r="S12" s="23"/>
      <c r="U12" s="24"/>
      <c r="V12" s="814"/>
      <c r="W12" s="787"/>
      <c r="AB12" s="51"/>
      <c r="AC12" s="51"/>
      <c r="AD12" s="51"/>
      <c r="AE12" s="51"/>
    </row>
    <row r="13" spans="1:32" s="771" customFormat="1" ht="23.25" customHeight="1" x14ac:dyDescent="0.2">
      <c r="A13" s="960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0"/>
      <c r="R13" s="9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0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6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66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8" t="s">
        <v>36</v>
      </c>
      <c r="B17" s="828" t="s">
        <v>37</v>
      </c>
      <c r="C17" s="939" t="s">
        <v>38</v>
      </c>
      <c r="D17" s="828" t="s">
        <v>39</v>
      </c>
      <c r="E17" s="889"/>
      <c r="F17" s="828" t="s">
        <v>40</v>
      </c>
      <c r="G17" s="828" t="s">
        <v>41</v>
      </c>
      <c r="H17" s="828" t="s">
        <v>42</v>
      </c>
      <c r="I17" s="828" t="s">
        <v>43</v>
      </c>
      <c r="J17" s="828" t="s">
        <v>44</v>
      </c>
      <c r="K17" s="828" t="s">
        <v>45</v>
      </c>
      <c r="L17" s="828" t="s">
        <v>46</v>
      </c>
      <c r="M17" s="828" t="s">
        <v>47</v>
      </c>
      <c r="N17" s="828" t="s">
        <v>48</v>
      </c>
      <c r="O17" s="828" t="s">
        <v>49</v>
      </c>
      <c r="P17" s="828" t="s">
        <v>50</v>
      </c>
      <c r="Q17" s="888"/>
      <c r="R17" s="888"/>
      <c r="S17" s="888"/>
      <c r="T17" s="889"/>
      <c r="U17" s="1210" t="s">
        <v>51</v>
      </c>
      <c r="V17" s="924"/>
      <c r="W17" s="828" t="s">
        <v>52</v>
      </c>
      <c r="X17" s="828" t="s">
        <v>53</v>
      </c>
      <c r="Y17" s="1137" t="s">
        <v>54</v>
      </c>
      <c r="Z17" s="1081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9"/>
      <c r="B18" s="829"/>
      <c r="C18" s="829"/>
      <c r="D18" s="890"/>
      <c r="E18" s="892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9"/>
      <c r="X18" s="829"/>
      <c r="Y18" s="1138"/>
      <c r="Z18" s="1082"/>
      <c r="AA18" s="1051"/>
      <c r="AB18" s="1051"/>
      <c r="AC18" s="1051"/>
      <c r="AD18" s="1154"/>
      <c r="AE18" s="1155"/>
      <c r="AF18" s="1156"/>
      <c r="AG18" s="66"/>
      <c r="BD18" s="65"/>
    </row>
    <row r="19" spans="1:68" ht="27.75" hidden="1" customHeight="1" x14ac:dyDescent="0.2">
      <c r="A19" s="876" t="s">
        <v>63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  <c r="Z19" s="877"/>
      <c r="AA19" s="48"/>
      <c r="AB19" s="48"/>
      <c r="AC19" s="48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2"/>
      <c r="AB20" s="772"/>
      <c r="AC20" s="772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93"/>
      <c r="R29" s="793"/>
      <c r="S29" s="793"/>
      <c r="T29" s="794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6" t="s">
        <v>90</v>
      </c>
      <c r="Q30" s="793"/>
      <c r="R30" s="793"/>
      <c r="S30" s="793"/>
      <c r="T30" s="794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12" t="s">
        <v>94</v>
      </c>
      <c r="Q31" s="793"/>
      <c r="R31" s="793"/>
      <c r="S31" s="793"/>
      <c r="T31" s="794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3"/>
      <c r="AB37" s="773"/>
      <c r="AC37" s="773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3"/>
      <c r="AB41" s="773"/>
      <c r="AC41" s="773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76" t="s">
        <v>113</v>
      </c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877"/>
      <c r="Y45" s="877"/>
      <c r="Z45" s="877"/>
      <c r="AA45" s="48"/>
      <c r="AB45" s="48"/>
      <c r="AC45" s="48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2"/>
      <c r="AB46" s="772"/>
      <c r="AC46" s="772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3"/>
      <c r="AB47" s="773"/>
      <c r="AC47" s="773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6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4"/>
      <c r="V49" s="34"/>
      <c r="W49" s="35" t="s">
        <v>69</v>
      </c>
      <c r="X49" s="777">
        <v>86.4</v>
      </c>
      <c r="Y49" s="778">
        <f t="shared" si="6"/>
        <v>86.4</v>
      </c>
      <c r="Z49" s="36">
        <f>IFERROR(IF(Y49=0,"",ROUNDUP(Y49/H49,0)*0.02175),"")</f>
        <v>0.17399999999999999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90.24</v>
      </c>
      <c r="BN49" s="64">
        <f t="shared" si="8"/>
        <v>90.24</v>
      </c>
      <c r="BO49" s="64">
        <f t="shared" si="9"/>
        <v>0.14285714285714285</v>
      </c>
      <c r="BP49" s="64">
        <f t="shared" si="10"/>
        <v>0.14285714285714285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9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4301011382</v>
      </c>
      <c r="D52" s="789">
        <v>4607091385687</v>
      </c>
      <c r="E52" s="790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8</v>
      </c>
      <c r="Y54" s="779">
        <f>IFERROR(Y48/H48,"0")+IFERROR(Y49/H49,"0")+IFERROR(Y50/H50,"0")+IFERROR(Y51/H51,"0")+IFERROR(Y52/H52,"0")+IFERROR(Y53/H53,"0")</f>
        <v>8</v>
      </c>
      <c r="Z54" s="779">
        <f>IFERROR(IF(Z48="",0,Z48),"0")+IFERROR(IF(Z49="",0,Z49),"0")+IFERROR(IF(Z50="",0,Z50),"0")+IFERROR(IF(Z51="",0,Z51),"0")+IFERROR(IF(Z52="",0,Z52),"0")+IFERROR(IF(Z53="",0,Z53),"0")</f>
        <v>0.17399999999999999</v>
      </c>
      <c r="AA54" s="780"/>
      <c r="AB54" s="780"/>
      <c r="AC54" s="780"/>
    </row>
    <row r="55" spans="1:68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86.4</v>
      </c>
      <c r="Y55" s="779">
        <f>IFERROR(SUM(Y48:Y53),"0")</f>
        <v>86.4</v>
      </c>
      <c r="Z55" s="37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3"/>
      <c r="AB56" s="773"/>
      <c r="AC56" s="773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2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2"/>
      <c r="AB61" s="772"/>
      <c r="AC61" s="772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3"/>
      <c r="AB62" s="773"/>
      <c r="AC62" s="773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4"/>
      <c r="V63" s="34"/>
      <c r="W63" s="35" t="s">
        <v>69</v>
      </c>
      <c r="X63" s="777">
        <v>89.6</v>
      </c>
      <c r="Y63" s="778">
        <f t="shared" ref="Y63:Y71" si="11">IFERROR(IF(X63="",0,CEILING((X63/$H63),1)*$H63),"")</f>
        <v>89.6</v>
      </c>
      <c r="Z63" s="36">
        <f>IFERROR(IF(Y63=0,"",ROUNDUP(Y63/H63,0)*0.02175),"")</f>
        <v>0.17399999999999999</v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93.440000000000012</v>
      </c>
      <c r="BN63" s="64">
        <f t="shared" ref="BN63:BN71" si="13">IFERROR(Y63*I63/H63,"0")</f>
        <v>93.440000000000012</v>
      </c>
      <c r="BO63" s="64">
        <f t="shared" ref="BO63:BO71" si="14">IFERROR(1/J63*(X63/H63),"0")</f>
        <v>0.14285714285714285</v>
      </c>
      <c r="BP63" s="64">
        <f t="shared" ref="BP63:BP71" si="15">IFERROR(1/J63*(Y63/H63),"0")</f>
        <v>0.14285714285714285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89">
        <v>4680115881426</v>
      </c>
      <c r="E65" s="790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4"/>
      <c r="V65" s="34"/>
      <c r="W65" s="35" t="s">
        <v>69</v>
      </c>
      <c r="X65" s="777">
        <v>86.4</v>
      </c>
      <c r="Y65" s="778">
        <f t="shared" si="11"/>
        <v>86.4</v>
      </c>
      <c r="Z65" s="36">
        <f>IFERROR(IF(Y65=0,"",ROUNDUP(Y65/H65,0)*0.02039),"")</f>
        <v>0.16311999999999999</v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90.24</v>
      </c>
      <c r="BN65" s="64">
        <f t="shared" si="13"/>
        <v>90.24</v>
      </c>
      <c r="BO65" s="64">
        <f t="shared" si="14"/>
        <v>0.16666666666666666</v>
      </c>
      <c r="BP65" s="64">
        <f t="shared" si="15"/>
        <v>0.16666666666666666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9">
        <v>4680115880283</v>
      </c>
      <c r="E66" s="790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89">
        <v>4680115882720</v>
      </c>
      <c r="E67" s="790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89">
        <v>4680115881525</v>
      </c>
      <c r="E68" s="790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9">
        <v>4607091382952</v>
      </c>
      <c r="E70" s="790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89">
        <v>4680115881419</v>
      </c>
      <c r="E71" s="790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16</v>
      </c>
      <c r="Y72" s="779">
        <f>IFERROR(Y63/H63,"0")+IFERROR(Y64/H64,"0")+IFERROR(Y65/H65,"0")+IFERROR(Y66/H66,"0")+IFERROR(Y67/H67,"0")+IFERROR(Y68/H68,"0")+IFERROR(Y69/H69,"0")+IFERROR(Y70/H70,"0")+IFERROR(Y71/H71,"0")</f>
        <v>16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0.33711999999999998</v>
      </c>
      <c r="AA72" s="780"/>
      <c r="AB72" s="780"/>
      <c r="AC72" s="780"/>
    </row>
    <row r="73" spans="1:68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176</v>
      </c>
      <c r="Y73" s="779">
        <f>IFERROR(SUM(Y63:Y71),"0")</f>
        <v>176</v>
      </c>
      <c r="Z73" s="37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9">
        <v>4680115881440</v>
      </c>
      <c r="E75" s="790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2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4"/>
      <c r="V75" s="34"/>
      <c r="W75" s="35" t="s">
        <v>69</v>
      </c>
      <c r="X75" s="777">
        <v>86.4</v>
      </c>
      <c r="Y75" s="778">
        <f>IFERROR(IF(X75="",0,CEILING((X75/$H75),1)*$H75),"")</f>
        <v>86.4</v>
      </c>
      <c r="Z75" s="36">
        <f>IFERROR(IF(Y75=0,"",ROUNDUP(Y75/H75,0)*0.02175),"")</f>
        <v>0.17399999999999999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90.24</v>
      </c>
      <c r="BN75" s="64">
        <f>IFERROR(Y75*I75/H75,"0")</f>
        <v>90.24</v>
      </c>
      <c r="BO75" s="64">
        <f>IFERROR(1/J75*(X75/H75),"0")</f>
        <v>0.14285714285714285</v>
      </c>
      <c r="BP75" s="64">
        <f>IFERROR(1/J75*(Y75/H75),"0")</f>
        <v>0.14285714285714285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9">
        <v>4680115882751</v>
      </c>
      <c r="E76" s="790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9">
        <v>4680115885950</v>
      </c>
      <c r="E77" s="790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89">
        <v>4680115881433</v>
      </c>
      <c r="E78" s="790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8</v>
      </c>
      <c r="Y79" s="779">
        <f>IFERROR(Y75/H75,"0")+IFERROR(Y76/H76,"0")+IFERROR(Y77/H77,"0")+IFERROR(Y78/H78,"0")</f>
        <v>8</v>
      </c>
      <c r="Z79" s="779">
        <f>IFERROR(IF(Z75="",0,Z75),"0")+IFERROR(IF(Z76="",0,Z76),"0")+IFERROR(IF(Z77="",0,Z77),"0")+IFERROR(IF(Z78="",0,Z78),"0")</f>
        <v>0.17399999999999999</v>
      </c>
      <c r="AA79" s="780"/>
      <c r="AB79" s="780"/>
      <c r="AC79" s="780"/>
    </row>
    <row r="80" spans="1:68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86.4</v>
      </c>
      <c r="Y80" s="779">
        <f>IFERROR(SUM(Y75:Y78),"0")</f>
        <v>86.4</v>
      </c>
      <c r="Z80" s="37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3"/>
      <c r="AB81" s="773"/>
      <c r="AC81" s="773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9">
        <v>4680115885066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21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9">
        <v>4680115885042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9">
        <v>4680115885080</v>
      </c>
      <c r="E84" s="790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9">
        <v>4680115885073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89">
        <v>4680115885059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89">
        <v>4680115885097</v>
      </c>
      <c r="E87" s="790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3"/>
      <c r="AB90" s="773"/>
      <c r="AC90" s="773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9">
        <v>4680115881891</v>
      </c>
      <c r="E91" s="790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9">
        <v>4680115885769</v>
      </c>
      <c r="E92" s="790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9">
        <v>4680115884410</v>
      </c>
      <c r="E93" s="790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89">
        <v>4680115884311</v>
      </c>
      <c r="E94" s="790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9">
        <v>4680115885929</v>
      </c>
      <c r="E95" s="790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9">
        <v>4680115884403</v>
      </c>
      <c r="E96" s="790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3"/>
      <c r="AB99" s="773"/>
      <c r="AC99" s="773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89">
        <v>4680115881532</v>
      </c>
      <c r="E100" s="790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4"/>
      <c r="V100" s="34"/>
      <c r="W100" s="35" t="s">
        <v>69</v>
      </c>
      <c r="X100" s="777">
        <v>62.4</v>
      </c>
      <c r="Y100" s="778">
        <f>IFERROR(IF(X100="",0,CEILING((X100/$H100),1)*$H100),"")</f>
        <v>62.4</v>
      </c>
      <c r="Z100" s="36">
        <f>IFERROR(IF(Y100=0,"",ROUNDUP(Y100/H100,0)*0.02175),"")</f>
        <v>0.17399999999999999</v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66.239999999999995</v>
      </c>
      <c r="BN100" s="64">
        <f>IFERROR(Y100*I100/H100,"0")</f>
        <v>66.239999999999995</v>
      </c>
      <c r="BO100" s="64">
        <f>IFERROR(1/J100*(X100/H100),"0")</f>
        <v>0.14285714285714285</v>
      </c>
      <c r="BP100" s="64">
        <f>IFERROR(1/J100*(Y100/H100),"0")</f>
        <v>0.14285714285714285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89">
        <v>4680115881532</v>
      </c>
      <c r="E101" s="790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5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9">
        <v>4680115881464</v>
      </c>
      <c r="E102" s="790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8</v>
      </c>
      <c r="Y103" s="779">
        <f>IFERROR(Y100/H100,"0")+IFERROR(Y101/H101,"0")+IFERROR(Y102/H102,"0")</f>
        <v>8</v>
      </c>
      <c r="Z103" s="779">
        <f>IFERROR(IF(Z100="",0,Z100),"0")+IFERROR(IF(Z101="",0,Z101),"0")+IFERROR(IF(Z102="",0,Z102),"0")</f>
        <v>0.17399999999999999</v>
      </c>
      <c r="AA103" s="780"/>
      <c r="AB103" s="780"/>
      <c r="AC103" s="780"/>
    </row>
    <row r="104" spans="1:68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62.4</v>
      </c>
      <c r="Y104" s="779">
        <f>IFERROR(SUM(Y100:Y102),"0")</f>
        <v>62.4</v>
      </c>
      <c r="Z104" s="37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2"/>
      <c r="AB105" s="772"/>
      <c r="AC105" s="772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3"/>
      <c r="AB106" s="773"/>
      <c r="AC106" s="773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89">
        <v>4680115881327</v>
      </c>
      <c r="E107" s="790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9">
        <v>4680115881518</v>
      </c>
      <c r="E108" s="790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1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89">
        <v>4680115881303</v>
      </c>
      <c r="E109" s="790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7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hidden="1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7" t="s">
        <v>69</v>
      </c>
      <c r="X111" s="779">
        <f>IFERROR(SUM(X107:X109),"0")</f>
        <v>0</v>
      </c>
      <c r="Y111" s="779">
        <f>IFERROR(SUM(Y107:Y109),"0")</f>
        <v>0</v>
      </c>
      <c r="Z111" s="37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3"/>
      <c r="AB112" s="773"/>
      <c r="AC112" s="773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4"/>
      <c r="V113" s="34"/>
      <c r="W113" s="35" t="s">
        <v>69</v>
      </c>
      <c r="X113" s="777">
        <v>64.8</v>
      </c>
      <c r="Y113" s="778">
        <f t="shared" ref="Y113:Y118" si="26">IFERROR(IF(X113="",0,CEILING((X113/$H113),1)*$H113),"")</f>
        <v>64.8</v>
      </c>
      <c r="Z113" s="36">
        <f>IFERROR(IF(Y113=0,"",ROUNDUP(Y113/H113,0)*0.02175),"")</f>
        <v>0.17399999999999999</v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69.311999999999998</v>
      </c>
      <c r="BN113" s="64">
        <f t="shared" ref="BN113:BN118" si="28">IFERROR(Y113*I113/H113,"0")</f>
        <v>69.311999999999998</v>
      </c>
      <c r="BO113" s="64">
        <f t="shared" ref="BO113:BO118" si="29">IFERROR(1/J113*(X113/H113),"0")</f>
        <v>0.14285714285714285</v>
      </c>
      <c r="BP113" s="64">
        <f t="shared" ref="BP113:BP118" si="30">IFERROR(1/J113*(Y113/H113),"0")</f>
        <v>0.14285714285714285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89">
        <v>4607091386967</v>
      </c>
      <c r="E114" s="790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1">
        <v>4301051436</v>
      </c>
      <c r="D115" s="789">
        <v>4607091385731</v>
      </c>
      <c r="E115" s="790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9">
        <v>4680115880894</v>
      </c>
      <c r="E116" s="790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1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89">
        <v>4680115880214</v>
      </c>
      <c r="E117" s="790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9">
        <v>4680115880214</v>
      </c>
      <c r="E118" s="790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93"/>
      <c r="R118" s="793"/>
      <c r="S118" s="793"/>
      <c r="T118" s="794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7" t="s">
        <v>72</v>
      </c>
      <c r="X119" s="779">
        <f>IFERROR(X113/H113,"0")+IFERROR(X114/H114,"0")+IFERROR(X115/H115,"0")+IFERROR(X116/H116,"0")+IFERROR(X117/H117,"0")+IFERROR(X118/H118,"0")</f>
        <v>8</v>
      </c>
      <c r="Y119" s="779">
        <f>IFERROR(Y113/H113,"0")+IFERROR(Y114/H114,"0")+IFERROR(Y115/H115,"0")+IFERROR(Y116/H116,"0")+IFERROR(Y117/H117,"0")+IFERROR(Y118/H118,"0")</f>
        <v>8</v>
      </c>
      <c r="Z119" s="779">
        <f>IFERROR(IF(Z113="",0,Z113),"0")+IFERROR(IF(Z114="",0,Z114),"0")+IFERROR(IF(Z115="",0,Z115),"0")+IFERROR(IF(Z116="",0,Z116),"0")+IFERROR(IF(Z117="",0,Z117),"0")+IFERROR(IF(Z118="",0,Z118),"0")</f>
        <v>0.17399999999999999</v>
      </c>
      <c r="AA119" s="780"/>
      <c r="AB119" s="780"/>
      <c r="AC119" s="780"/>
    </row>
    <row r="120" spans="1:68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7" t="s">
        <v>69</v>
      </c>
      <c r="X120" s="779">
        <f>IFERROR(SUM(X113:X118),"0")</f>
        <v>64.8</v>
      </c>
      <c r="Y120" s="779">
        <f>IFERROR(SUM(Y113:Y118),"0")</f>
        <v>64.8</v>
      </c>
      <c r="Z120" s="37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2"/>
      <c r="AB121" s="772"/>
      <c r="AC121" s="772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3"/>
      <c r="AB122" s="773"/>
      <c r="AC122" s="773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2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9">
        <v>4680115882133</v>
      </c>
      <c r="E124" s="790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13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4"/>
      <c r="V124" s="34"/>
      <c r="W124" s="35" t="s">
        <v>69</v>
      </c>
      <c r="X124" s="777">
        <v>89.6</v>
      </c>
      <c r="Y124" s="778">
        <f>IFERROR(IF(X124="",0,CEILING((X124/$H124),1)*$H124),"")</f>
        <v>89.6</v>
      </c>
      <c r="Z124" s="36">
        <f>IFERROR(IF(Y124=0,"",ROUNDUP(Y124/H124,0)*0.02175),"")</f>
        <v>0.17399999999999999</v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93.440000000000012</v>
      </c>
      <c r="BN124" s="64">
        <f>IFERROR(Y124*I124/H124,"0")</f>
        <v>93.440000000000012</v>
      </c>
      <c r="BO124" s="64">
        <f>IFERROR(1/J124*(X124/H124),"0")</f>
        <v>0.14285714285714285</v>
      </c>
      <c r="BP124" s="64">
        <f>IFERROR(1/J124*(Y124/H124),"0")</f>
        <v>0.14285714285714285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9">
        <v>4680115880269</v>
      </c>
      <c r="E125" s="790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4301011415</v>
      </c>
      <c r="D126" s="789">
        <v>4680115880429</v>
      </c>
      <c r="E126" s="790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9">
        <v>4680115881457</v>
      </c>
      <c r="E127" s="790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7" t="s">
        <v>72</v>
      </c>
      <c r="X128" s="779">
        <f>IFERROR(X123/H123,"0")+IFERROR(X124/H124,"0")+IFERROR(X125/H125,"0")+IFERROR(X126/H126,"0")+IFERROR(X127/H127,"0")</f>
        <v>8</v>
      </c>
      <c r="Y128" s="779">
        <f>IFERROR(Y123/H123,"0")+IFERROR(Y124/H124,"0")+IFERROR(Y125/H125,"0")+IFERROR(Y126/H126,"0")+IFERROR(Y127/H127,"0")</f>
        <v>8</v>
      </c>
      <c r="Z128" s="779">
        <f>IFERROR(IF(Z123="",0,Z123),"0")+IFERROR(IF(Z124="",0,Z124),"0")+IFERROR(IF(Z125="",0,Z125),"0")+IFERROR(IF(Z126="",0,Z126),"0")+IFERROR(IF(Z127="",0,Z127),"0")</f>
        <v>0.17399999999999999</v>
      </c>
      <c r="AA128" s="780"/>
      <c r="AB128" s="780"/>
      <c r="AC128" s="780"/>
    </row>
    <row r="129" spans="1:68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7" t="s">
        <v>69</v>
      </c>
      <c r="X129" s="779">
        <f>IFERROR(SUM(X123:X127),"0")</f>
        <v>89.6</v>
      </c>
      <c r="Y129" s="779">
        <f>IFERROR(SUM(Y123:Y127),"0")</f>
        <v>89.6</v>
      </c>
      <c r="Z129" s="37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3"/>
      <c r="AB130" s="773"/>
      <c r="AC130" s="773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89">
        <v>4680115881488</v>
      </c>
      <c r="E131" s="790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9">
        <v>4680115882775</v>
      </c>
      <c r="E133" s="790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89">
        <v>4680115880658</v>
      </c>
      <c r="E134" s="790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3"/>
      <c r="AB137" s="773"/>
      <c r="AC137" s="773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89">
        <v>4607091385168</v>
      </c>
      <c r="E138" s="790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4"/>
      <c r="V138" s="34"/>
      <c r="W138" s="35" t="s">
        <v>69</v>
      </c>
      <c r="X138" s="777">
        <v>64.8</v>
      </c>
      <c r="Y138" s="778">
        <f t="shared" ref="Y138:Y144" si="31">IFERROR(IF(X138="",0,CEILING((X138/$H138),1)*$H138),"")</f>
        <v>64.8</v>
      </c>
      <c r="Z138" s="36">
        <f>IFERROR(IF(Y138=0,"",ROUNDUP(Y138/H138,0)*0.02175),"")</f>
        <v>0.17399999999999999</v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69.263999999999996</v>
      </c>
      <c r="BN138" s="64">
        <f t="shared" ref="BN138:BN144" si="33">IFERROR(Y138*I138/H138,"0")</f>
        <v>69.263999999999996</v>
      </c>
      <c r="BO138" s="64">
        <f t="shared" ref="BO138:BO144" si="34">IFERROR(1/J138*(X138/H138),"0")</f>
        <v>0.14285714285714285</v>
      </c>
      <c r="BP138" s="64">
        <f t="shared" ref="BP138:BP144" si="35">IFERROR(1/J138*(Y138/H138),"0")</f>
        <v>0.14285714285714285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89">
        <v>4607091385168</v>
      </c>
      <c r="E139" s="790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9">
        <v>4680115884540</v>
      </c>
      <c r="E140" s="790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9">
        <v>4607091383256</v>
      </c>
      <c r="E141" s="790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1">
        <v>4301051358</v>
      </c>
      <c r="D142" s="789">
        <v>4607091385748</v>
      </c>
      <c r="E142" s="790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89">
        <v>4680115884533</v>
      </c>
      <c r="E143" s="790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9">
        <v>4680115882645</v>
      </c>
      <c r="E144" s="790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7" t="s">
        <v>72</v>
      </c>
      <c r="X145" s="779">
        <f>IFERROR(X138/H138,"0")+IFERROR(X139/H139,"0")+IFERROR(X140/H140,"0")+IFERROR(X141/H141,"0")+IFERROR(X142/H142,"0")+IFERROR(X143/H143,"0")+IFERROR(X144/H144,"0")</f>
        <v>8</v>
      </c>
      <c r="Y145" s="779">
        <f>IFERROR(Y138/H138,"0")+IFERROR(Y139/H139,"0")+IFERROR(Y140/H140,"0")+IFERROR(Y141/H141,"0")+IFERROR(Y142/H142,"0")+IFERROR(Y143/H143,"0")+IFERROR(Y144/H144,"0")</f>
        <v>8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0.17399999999999999</v>
      </c>
      <c r="AA145" s="780"/>
      <c r="AB145" s="780"/>
      <c r="AC145" s="780"/>
    </row>
    <row r="146" spans="1:68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7" t="s">
        <v>69</v>
      </c>
      <c r="X146" s="779">
        <f>IFERROR(SUM(X138:X144),"0")</f>
        <v>64.8</v>
      </c>
      <c r="Y146" s="779">
        <f>IFERROR(SUM(Y138:Y144),"0")</f>
        <v>64.8</v>
      </c>
      <c r="Z146" s="37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3"/>
      <c r="AB147" s="773"/>
      <c r="AC147" s="773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9">
        <v>4680115882652</v>
      </c>
      <c r="E148" s="790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9">
        <v>4680115880238</v>
      </c>
      <c r="E149" s="790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2"/>
      <c r="AB152" s="772"/>
      <c r="AC152" s="772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3"/>
      <c r="AB153" s="773"/>
      <c r="AC153" s="773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3"/>
      <c r="AB158" s="773"/>
      <c r="AC158" s="773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3"/>
      <c r="AB163" s="773"/>
      <c r="AC163" s="773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2"/>
      <c r="AB168" s="772"/>
      <c r="AC168" s="772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3"/>
      <c r="AB169" s="773"/>
      <c r="AC169" s="773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3"/>
      <c r="AB173" s="773"/>
      <c r="AC173" s="773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3"/>
      <c r="AB181" s="773"/>
      <c r="AC181" s="773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6" t="s">
        <v>325</v>
      </c>
      <c r="B186" s="877"/>
      <c r="C186" s="877"/>
      <c r="D186" s="877"/>
      <c r="E186" s="877"/>
      <c r="F186" s="877"/>
      <c r="G186" s="877"/>
      <c r="H186" s="877"/>
      <c r="I186" s="877"/>
      <c r="J186" s="877"/>
      <c r="K186" s="877"/>
      <c r="L186" s="877"/>
      <c r="M186" s="877"/>
      <c r="N186" s="877"/>
      <c r="O186" s="877"/>
      <c r="P186" s="877"/>
      <c r="Q186" s="877"/>
      <c r="R186" s="877"/>
      <c r="S186" s="877"/>
      <c r="T186" s="877"/>
      <c r="U186" s="877"/>
      <c r="V186" s="877"/>
      <c r="W186" s="877"/>
      <c r="X186" s="877"/>
      <c r="Y186" s="877"/>
      <c r="Z186" s="877"/>
      <c r="AA186" s="48"/>
      <c r="AB186" s="48"/>
      <c r="AC186" s="48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2"/>
      <c r="AB187" s="772"/>
      <c r="AC187" s="772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3"/>
      <c r="AB188" s="773"/>
      <c r="AC188" s="773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8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3"/>
      <c r="AB192" s="773"/>
      <c r="AC192" s="773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hidden="1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2"/>
      <c r="AB203" s="772"/>
      <c r="AC203" s="772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3"/>
      <c r="AB204" s="773"/>
      <c r="AC204" s="773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3"/>
      <c r="AB209" s="773"/>
      <c r="AC209" s="773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10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3"/>
      <c r="AB214" s="773"/>
      <c r="AC214" s="773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3"/>
      <c r="AB225" s="773"/>
      <c r="AC225" s="773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399</v>
      </c>
      <c r="B232" s="54" t="s">
        <v>400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hidden="1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7" t="s">
        <v>69</v>
      </c>
      <c r="X238" s="779">
        <f>IFERROR(SUM(X226:X236),"0")</f>
        <v>0</v>
      </c>
      <c r="Y238" s="779">
        <f>IFERROR(SUM(Y226:Y236),"0")</f>
        <v>0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3"/>
      <c r="AB239" s="773"/>
      <c r="AC239" s="773"/>
    </row>
    <row r="240" spans="1:68" ht="16.5" hidden="1" customHeight="1" x14ac:dyDescent="0.25">
      <c r="A240" s="54" t="s">
        <v>411</v>
      </c>
      <c r="B240" s="54" t="s">
        <v>412</v>
      </c>
      <c r="C240" s="31">
        <v>4301060404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7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4301060360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3"/>
      <c r="R241" s="793"/>
      <c r="S241" s="793"/>
      <c r="T241" s="794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797" t="s">
        <v>417</v>
      </c>
      <c r="Q242" s="793"/>
      <c r="R242" s="793"/>
      <c r="S242" s="793"/>
      <c r="T242" s="794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2"/>
      <c r="AB248" s="772"/>
      <c r="AC248" s="772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3"/>
      <c r="AB249" s="773"/>
      <c r="AC249" s="773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16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1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2"/>
      <c r="AB260" s="772"/>
      <c r="AC260" s="772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3"/>
      <c r="AB261" s="773"/>
      <c r="AC261" s="773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9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3"/>
      <c r="AB273" s="773"/>
      <c r="AC273" s="773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2"/>
      <c r="AB277" s="772"/>
      <c r="AC277" s="772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3"/>
      <c r="AB278" s="773"/>
      <c r="AC278" s="773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89">
        <v>4680115885837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1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89">
        <v>4607091387452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89">
        <v>4680115885851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10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89">
        <v>4607091385984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89">
        <v>4680115885844</v>
      </c>
      <c r="E285" s="790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89">
        <v>4607091387469</v>
      </c>
      <c r="E286" s="790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89">
        <v>4680115885820</v>
      </c>
      <c r="E287" s="790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8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89">
        <v>4607091387438</v>
      </c>
      <c r="E288" s="790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2"/>
      <c r="AB291" s="772"/>
      <c r="AC291" s="772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3"/>
      <c r="AB292" s="773"/>
      <c r="AC292" s="773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2"/>
      <c r="AB296" s="772"/>
      <c r="AC296" s="772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3"/>
      <c r="AB297" s="773"/>
      <c r="AC297" s="773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2"/>
      <c r="AB303" s="772"/>
      <c r="AC303" s="772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3"/>
      <c r="AB304" s="773"/>
      <c r="AC304" s="773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0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4"/>
      <c r="V308" s="34"/>
      <c r="W308" s="35" t="s">
        <v>69</v>
      </c>
      <c r="X308" s="777">
        <v>28.8</v>
      </c>
      <c r="Y308" s="778">
        <f t="shared" si="72"/>
        <v>28.799999999999997</v>
      </c>
      <c r="Z308" s="36">
        <f>IFERROR(IF(Y308=0,"",ROUNDUP(Y308/H308,0)*0.00651),"")</f>
        <v>7.8119999999999995E-2</v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31.824000000000002</v>
      </c>
      <c r="BN308" s="64">
        <f t="shared" si="74"/>
        <v>31.824000000000002</v>
      </c>
      <c r="BO308" s="64">
        <f t="shared" si="75"/>
        <v>6.5934065934065936E-2</v>
      </c>
      <c r="BP308" s="64">
        <f t="shared" si="76"/>
        <v>6.5934065934065936E-2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4"/>
      <c r="V309" s="34"/>
      <c r="W309" s="35" t="s">
        <v>69</v>
      </c>
      <c r="X309" s="777">
        <v>28.8</v>
      </c>
      <c r="Y309" s="778">
        <f t="shared" si="72"/>
        <v>28.799999999999997</v>
      </c>
      <c r="Z309" s="36">
        <f>IFERROR(IF(Y309=0,"",ROUNDUP(Y309/H309,0)*0.00651),"")</f>
        <v>7.8119999999999995E-2</v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30.96</v>
      </c>
      <c r="BN309" s="64">
        <f t="shared" si="74"/>
        <v>30.959999999999997</v>
      </c>
      <c r="BO309" s="64">
        <f t="shared" si="75"/>
        <v>6.5934065934065936E-2</v>
      </c>
      <c r="BP309" s="64">
        <f t="shared" si="76"/>
        <v>6.5934065934065936E-2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6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7" t="s">
        <v>72</v>
      </c>
      <c r="X311" s="779">
        <f>IFERROR(X305/H305,"0")+IFERROR(X306/H306,"0")+IFERROR(X307/H307,"0")+IFERROR(X308/H308,"0")+IFERROR(X309/H309,"0")+IFERROR(X310/H310,"0")</f>
        <v>24</v>
      </c>
      <c r="Y311" s="779">
        <f>IFERROR(Y305/H305,"0")+IFERROR(Y306/H306,"0")+IFERROR(Y307/H307,"0")+IFERROR(Y308/H308,"0")+IFERROR(Y309/H309,"0")+IFERROR(Y310/H310,"0")</f>
        <v>24</v>
      </c>
      <c r="Z311" s="779">
        <f>IFERROR(IF(Z305="",0,Z305),"0")+IFERROR(IF(Z306="",0,Z306),"0")+IFERROR(IF(Z307="",0,Z307),"0")+IFERROR(IF(Z308="",0,Z308),"0")+IFERROR(IF(Z309="",0,Z309),"0")+IFERROR(IF(Z310="",0,Z310),"0")</f>
        <v>0.15623999999999999</v>
      </c>
      <c r="AA311" s="780"/>
      <c r="AB311" s="780"/>
      <c r="AC311" s="780"/>
    </row>
    <row r="312" spans="1:68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7" t="s">
        <v>69</v>
      </c>
      <c r="X312" s="779">
        <f>IFERROR(SUM(X305:X310),"0")</f>
        <v>57.6</v>
      </c>
      <c r="Y312" s="779">
        <f>IFERROR(SUM(Y305:Y310),"0")</f>
        <v>57.599999999999994</v>
      </c>
      <c r="Z312" s="37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2"/>
      <c r="AB313" s="772"/>
      <c r="AC313" s="772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3"/>
      <c r="AB314" s="773"/>
      <c r="AC314" s="773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3"/>
      <c r="AB318" s="773"/>
      <c r="AC318" s="773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3"/>
      <c r="AB322" s="773"/>
      <c r="AC322" s="773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2"/>
      <c r="AB326" s="772"/>
      <c r="AC326" s="772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3"/>
      <c r="AB327" s="773"/>
      <c r="AC327" s="773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3"/>
      <c r="AB331" s="773"/>
      <c r="AC331" s="773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3"/>
      <c r="AB335" s="773"/>
      <c r="AC335" s="773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2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1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2"/>
      <c r="AB340" s="772"/>
      <c r="AC340" s="772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3"/>
      <c r="AB341" s="773"/>
      <c r="AC341" s="773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22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3"/>
      <c r="AB345" s="773"/>
      <c r="AC345" s="773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3"/>
      <c r="AB350" s="773"/>
      <c r="AC350" s="773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0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2"/>
      <c r="AB354" s="772"/>
      <c r="AC354" s="772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3"/>
      <c r="AB355" s="773"/>
      <c r="AC355" s="773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89">
        <v>4607091387346</v>
      </c>
      <c r="E362" s="790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89">
        <v>4607091386011</v>
      </c>
      <c r="E364" s="790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3"/>
      <c r="AB367" s="773"/>
      <c r="AC367" s="773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89">
        <v>4607091387193</v>
      </c>
      <c r="E368" s="790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89">
        <v>4607091387230</v>
      </c>
      <c r="E369" s="790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89">
        <v>4607091387292</v>
      </c>
      <c r="E370" s="790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89">
        <v>4607091387285</v>
      </c>
      <c r="E371" s="790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3"/>
      <c r="AB374" s="773"/>
      <c r="AC374" s="773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89">
        <v>4607091387766</v>
      </c>
      <c r="E375" s="790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89">
        <v>4607091387957</v>
      </c>
      <c r="E376" s="790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89">
        <v>4607091387964</v>
      </c>
      <c r="E377" s="790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89">
        <v>4680115884588</v>
      </c>
      <c r="E378" s="790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89">
        <v>4607091387537</v>
      </c>
      <c r="E379" s="790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89">
        <v>4607091387513</v>
      </c>
      <c r="E380" s="790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3"/>
      <c r="AB383" s="773"/>
      <c r="AC383" s="773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89">
        <v>4607091380880</v>
      </c>
      <c r="E384" s="790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9">
        <v>4607091384482</v>
      </c>
      <c r="E385" s="790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13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4"/>
      <c r="V385" s="34"/>
      <c r="W385" s="35" t="s">
        <v>69</v>
      </c>
      <c r="X385" s="777">
        <v>62.4</v>
      </c>
      <c r="Y385" s="778">
        <f>IFERROR(IF(X385="",0,CEILING((X385/$H385),1)*$H385),"")</f>
        <v>62.4</v>
      </c>
      <c r="Z385" s="36">
        <f>IFERROR(IF(Y385=0,"",ROUNDUP(Y385/H385,0)*0.02175),"")</f>
        <v>0.17399999999999999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66.912000000000006</v>
      </c>
      <c r="BN385" s="64">
        <f>IFERROR(Y385*I385/H385,"0")</f>
        <v>66.912000000000006</v>
      </c>
      <c r="BO385" s="64">
        <f>IFERROR(1/J385*(X385/H385),"0")</f>
        <v>0.14285714285714285</v>
      </c>
      <c r="BP385" s="64">
        <f>IFERROR(1/J385*(Y385/H385),"0")</f>
        <v>0.14285714285714285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7" t="s">
        <v>624</v>
      </c>
      <c r="Q386" s="793"/>
      <c r="R386" s="793"/>
      <c r="S386" s="793"/>
      <c r="T386" s="794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1">
        <v>4301060325</v>
      </c>
      <c r="D387" s="789">
        <v>4607091380897</v>
      </c>
      <c r="E387" s="790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7" t="s">
        <v>72</v>
      </c>
      <c r="X388" s="779">
        <f>IFERROR(X384/H384,"0")+IFERROR(X385/H385,"0")+IFERROR(X386/H386,"0")+IFERROR(X387/H387,"0")</f>
        <v>8</v>
      </c>
      <c r="Y388" s="779">
        <f>IFERROR(Y384/H384,"0")+IFERROR(Y385/H385,"0")+IFERROR(Y386/H386,"0")+IFERROR(Y387/H387,"0")</f>
        <v>8</v>
      </c>
      <c r="Z388" s="779">
        <f>IFERROR(IF(Z384="",0,Z384),"0")+IFERROR(IF(Z385="",0,Z385),"0")+IFERROR(IF(Z386="",0,Z386),"0")+IFERROR(IF(Z387="",0,Z387),"0")</f>
        <v>0.17399999999999999</v>
      </c>
      <c r="AA388" s="780"/>
      <c r="AB388" s="780"/>
      <c r="AC388" s="780"/>
    </row>
    <row r="389" spans="1:68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7" t="s">
        <v>69</v>
      </c>
      <c r="X389" s="779">
        <f>IFERROR(SUM(X384:X387),"0")</f>
        <v>62.4</v>
      </c>
      <c r="Y389" s="779">
        <f>IFERROR(SUM(Y384:Y387),"0")</f>
        <v>62.4</v>
      </c>
      <c r="Z389" s="37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3"/>
      <c r="AB390" s="773"/>
      <c r="AC390" s="773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89">
        <v>4607091388374</v>
      </c>
      <c r="E391" s="790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796" t="s">
        <v>630</v>
      </c>
      <c r="Q391" s="793"/>
      <c r="R391" s="793"/>
      <c r="S391" s="793"/>
      <c r="T391" s="794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89">
        <v>4607091388381</v>
      </c>
      <c r="E392" s="790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6" t="s">
        <v>634</v>
      </c>
      <c r="Q392" s="793"/>
      <c r="R392" s="793"/>
      <c r="S392" s="793"/>
      <c r="T392" s="794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89">
        <v>4607091383102</v>
      </c>
      <c r="E393" s="790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89">
        <v>4607091388404</v>
      </c>
      <c r="E394" s="790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hidden="1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3"/>
      <c r="AB397" s="773"/>
      <c r="AC397" s="773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89">
        <v>4680115881808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89">
        <v>4680115881822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89">
        <v>4680115880016</v>
      </c>
      <c r="E400" s="790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2"/>
      <c r="AB403" s="772"/>
      <c r="AC403" s="772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3"/>
      <c r="AB404" s="773"/>
      <c r="AC404" s="773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89">
        <v>4607091383836</v>
      </c>
      <c r="E405" s="790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3"/>
      <c r="AB408" s="773"/>
      <c r="AC408" s="773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89">
        <v>4607091387919</v>
      </c>
      <c r="E409" s="790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89">
        <v>4680115883604</v>
      </c>
      <c r="E410" s="790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89">
        <v>4680115883567</v>
      </c>
      <c r="E411" s="790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hidden="1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hidden="1" customHeight="1" x14ac:dyDescent="0.2">
      <c r="A414" s="876" t="s">
        <v>662</v>
      </c>
      <c r="B414" s="877"/>
      <c r="C414" s="877"/>
      <c r="D414" s="877"/>
      <c r="E414" s="877"/>
      <c r="F414" s="877"/>
      <c r="G414" s="877"/>
      <c r="H414" s="877"/>
      <c r="I414" s="877"/>
      <c r="J414" s="877"/>
      <c r="K414" s="877"/>
      <c r="L414" s="877"/>
      <c r="M414" s="877"/>
      <c r="N414" s="877"/>
      <c r="O414" s="877"/>
      <c r="P414" s="877"/>
      <c r="Q414" s="877"/>
      <c r="R414" s="877"/>
      <c r="S414" s="877"/>
      <c r="T414" s="877"/>
      <c r="U414" s="877"/>
      <c r="V414" s="877"/>
      <c r="W414" s="877"/>
      <c r="X414" s="877"/>
      <c r="Y414" s="877"/>
      <c r="Z414" s="877"/>
      <c r="AA414" s="48"/>
      <c r="AB414" s="48"/>
      <c r="AC414" s="48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2"/>
      <c r="AB415" s="772"/>
      <c r="AC415" s="772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3"/>
      <c r="AB416" s="773"/>
      <c r="AC416" s="773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4"/>
      <c r="V417" s="34"/>
      <c r="W417" s="35" t="s">
        <v>69</v>
      </c>
      <c r="X417" s="777">
        <v>120</v>
      </c>
      <c r="Y417" s="778">
        <f t="shared" ref="Y417:Y427" si="87">IFERROR(IF(X417="",0,CEILING((X417/$H417),1)*$H417),"")</f>
        <v>120</v>
      </c>
      <c r="Z417" s="36">
        <f>IFERROR(IF(Y417=0,"",ROUNDUP(Y417/H417,0)*0.02039),"")</f>
        <v>0.16311999999999999</v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123.84</v>
      </c>
      <c r="BN417" s="64">
        <f t="shared" ref="BN417:BN427" si="89">IFERROR(Y417*I417/H417,"0")</f>
        <v>123.84</v>
      </c>
      <c r="BO417" s="64">
        <f t="shared" ref="BO417:BO427" si="90">IFERROR(1/J417*(X417/H417),"0")</f>
        <v>0.16666666666666666</v>
      </c>
      <c r="BP417" s="64">
        <f t="shared" ref="BP417:BP427" si="91">IFERROR(1/J417*(Y417/H417),"0")</f>
        <v>0.16666666666666666</v>
      </c>
    </row>
    <row r="418" spans="1:68" ht="27" hidden="1" customHeight="1" x14ac:dyDescent="0.25">
      <c r="A418" s="54" t="s">
        <v>664</v>
      </c>
      <c r="B418" s="54" t="s">
        <v>667</v>
      </c>
      <c r="C418" s="31">
        <v>4301011869</v>
      </c>
      <c r="D418" s="789">
        <v>4680115884847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1">
        <v>4301011870</v>
      </c>
      <c r="D420" s="789">
        <v>4680115884854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2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678</v>
      </c>
      <c r="C423" s="31">
        <v>4301011867</v>
      </c>
      <c r="D423" s="789">
        <v>4680115884830</v>
      </c>
      <c r="E423" s="790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8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89">
        <v>4680115882638</v>
      </c>
      <c r="E424" s="790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89">
        <v>4680115884922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89">
        <v>4680115884878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89">
        <v>4680115884861</v>
      </c>
      <c r="E427" s="790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8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8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0.16311999999999999</v>
      </c>
      <c r="AA428" s="780"/>
      <c r="AB428" s="780"/>
      <c r="AC428" s="780"/>
    </row>
    <row r="429" spans="1:68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7" t="s">
        <v>69</v>
      </c>
      <c r="X429" s="779">
        <f>IFERROR(SUM(X417:X427),"0")</f>
        <v>120</v>
      </c>
      <c r="Y429" s="779">
        <f>IFERROR(SUM(Y417:Y427),"0")</f>
        <v>120</v>
      </c>
      <c r="Z429" s="37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3"/>
      <c r="AB430" s="773"/>
      <c r="AC430" s="773"/>
    </row>
    <row r="431" spans="1:68" ht="27" hidden="1" customHeight="1" x14ac:dyDescent="0.25">
      <c r="A431" s="54" t="s">
        <v>690</v>
      </c>
      <c r="B431" s="54" t="s">
        <v>691</v>
      </c>
      <c r="C431" s="31">
        <v>4301020178</v>
      </c>
      <c r="D431" s="789">
        <v>4607091383980</v>
      </c>
      <c r="E431" s="790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89">
        <v>4607091384178</v>
      </c>
      <c r="E432" s="790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7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hidden="1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7" t="s">
        <v>69</v>
      </c>
      <c r="X434" s="779">
        <f>IFERROR(SUM(X431:X432),"0")</f>
        <v>0</v>
      </c>
      <c r="Y434" s="779">
        <f>IFERROR(SUM(Y431:Y432),"0")</f>
        <v>0</v>
      </c>
      <c r="Z434" s="37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3"/>
      <c r="AB435" s="773"/>
      <c r="AC435" s="773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89">
        <v>4607091383928</v>
      </c>
      <c r="E436" s="790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93"/>
      <c r="R436" s="793"/>
      <c r="S436" s="793"/>
      <c r="T436" s="794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89">
        <v>4607091384260</v>
      </c>
      <c r="E437" s="790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800" t="s">
        <v>701</v>
      </c>
      <c r="Q437" s="793"/>
      <c r="R437" s="793"/>
      <c r="S437" s="793"/>
      <c r="T437" s="794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9">
        <v>4607091384673</v>
      </c>
      <c r="E441" s="790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998" t="s">
        <v>705</v>
      </c>
      <c r="Q441" s="793"/>
      <c r="R441" s="793"/>
      <c r="S441" s="793"/>
      <c r="T441" s="794"/>
      <c r="U441" s="34"/>
      <c r="V441" s="34"/>
      <c r="W441" s="35" t="s">
        <v>69</v>
      </c>
      <c r="X441" s="777">
        <v>62.4</v>
      </c>
      <c r="Y441" s="778">
        <f>IFERROR(IF(X441="",0,CEILING((X441/$H441),1)*$H441),"")</f>
        <v>63</v>
      </c>
      <c r="Z441" s="36">
        <f>IFERROR(IF(Y441=0,"",ROUNDUP(Y441/H441,0)*0.02175),"")</f>
        <v>0.15225</v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66.310400000000001</v>
      </c>
      <c r="BN441" s="64">
        <f>IFERROR(Y441*I441/H441,"0")</f>
        <v>66.948000000000008</v>
      </c>
      <c r="BO441" s="64">
        <f>IFERROR(1/J441*(X441/H441),"0")</f>
        <v>0.12380952380952381</v>
      </c>
      <c r="BP441" s="64">
        <f>IFERROR(1/J441*(Y441/H441),"0")</f>
        <v>0.125</v>
      </c>
    </row>
    <row r="442" spans="1:68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7" t="s">
        <v>72</v>
      </c>
      <c r="X442" s="779">
        <f>IFERROR(X441/H441,"0")</f>
        <v>6.9333333333333336</v>
      </c>
      <c r="Y442" s="779">
        <f>IFERROR(Y441/H441,"0")</f>
        <v>7</v>
      </c>
      <c r="Z442" s="779">
        <f>IFERROR(IF(Z441="",0,Z441),"0")</f>
        <v>0.15225</v>
      </c>
      <c r="AA442" s="780"/>
      <c r="AB442" s="780"/>
      <c r="AC442" s="780"/>
    </row>
    <row r="443" spans="1:68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7" t="s">
        <v>69</v>
      </c>
      <c r="X443" s="779">
        <f>IFERROR(SUM(X441:X441),"0")</f>
        <v>62.4</v>
      </c>
      <c r="Y443" s="779">
        <f>IFERROR(SUM(Y441:Y441),"0")</f>
        <v>63</v>
      </c>
      <c r="Z443" s="37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2"/>
      <c r="AB444" s="772"/>
      <c r="AC444" s="772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3"/>
      <c r="AB445" s="773"/>
      <c r="AC445" s="773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89">
        <v>4680115881907</v>
      </c>
      <c r="E447" s="790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89">
        <v>4680115883925</v>
      </c>
      <c r="E449" s="790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89">
        <v>4680115884892</v>
      </c>
      <c r="E451" s="790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4"/>
      <c r="V451" s="34"/>
      <c r="W451" s="35" t="s">
        <v>69</v>
      </c>
      <c r="X451" s="777">
        <v>172.8</v>
      </c>
      <c r="Y451" s="778">
        <f t="shared" si="92"/>
        <v>172.8</v>
      </c>
      <c r="Z451" s="36">
        <f t="shared" si="93"/>
        <v>0.34799999999999998</v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180.48</v>
      </c>
      <c r="BN451" s="64">
        <f t="shared" si="95"/>
        <v>180.48</v>
      </c>
      <c r="BO451" s="64">
        <f t="shared" si="96"/>
        <v>0.2857142857142857</v>
      </c>
      <c r="BP451" s="64">
        <f t="shared" si="97"/>
        <v>0.2857142857142857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89">
        <v>4680115884885</v>
      </c>
      <c r="E452" s="790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89">
        <v>4680115884908</v>
      </c>
      <c r="E453" s="790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16</v>
      </c>
      <c r="Y454" s="779">
        <f>IFERROR(Y446/H446,"0")+IFERROR(Y447/H447,"0")+IFERROR(Y448/H448,"0")+IFERROR(Y449/H449,"0")+IFERROR(Y450/H450,"0")+IFERROR(Y451/H451,"0")+IFERROR(Y452/H452,"0")+IFERROR(Y453/H453,"0")</f>
        <v>16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0.34799999999999998</v>
      </c>
      <c r="AA454" s="780"/>
      <c r="AB454" s="780"/>
      <c r="AC454" s="780"/>
    </row>
    <row r="455" spans="1:68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7" t="s">
        <v>69</v>
      </c>
      <c r="X455" s="779">
        <f>IFERROR(SUM(X446:X453),"0")</f>
        <v>172.8</v>
      </c>
      <c r="Y455" s="779">
        <f>IFERROR(SUM(Y446:Y453),"0")</f>
        <v>172.8</v>
      </c>
      <c r="Z455" s="37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3"/>
      <c r="AB456" s="773"/>
      <c r="AC456" s="773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89">
        <v>4607091384802</v>
      </c>
      <c r="E457" s="790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89">
        <v>4607091384826</v>
      </c>
      <c r="E458" s="790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3"/>
      <c r="AB461" s="773"/>
      <c r="AC461" s="773"/>
    </row>
    <row r="462" spans="1:68" ht="27" hidden="1" customHeight="1" x14ac:dyDescent="0.25">
      <c r="A462" s="54" t="s">
        <v>731</v>
      </c>
      <c r="B462" s="54" t="s">
        <v>732</v>
      </c>
      <c r="C462" s="31">
        <v>4301051899</v>
      </c>
      <c r="D462" s="789">
        <v>4607091384246</v>
      </c>
      <c r="E462" s="790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55" t="s">
        <v>733</v>
      </c>
      <c r="Q462" s="793"/>
      <c r="R462" s="793"/>
      <c r="S462" s="793"/>
      <c r="T462" s="794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89">
        <v>4680115881976</v>
      </c>
      <c r="E463" s="790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2" t="s">
        <v>737</v>
      </c>
      <c r="Q463" s="793"/>
      <c r="R463" s="793"/>
      <c r="S463" s="793"/>
      <c r="T463" s="794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4"/>
      <c r="V464" s="34"/>
      <c r="W464" s="35" t="s">
        <v>69</v>
      </c>
      <c r="X464" s="777">
        <v>28.8</v>
      </c>
      <c r="Y464" s="778">
        <f>IFERROR(IF(X464="",0,CEILING((X464/$H464),1)*$H464),"")</f>
        <v>28.799999999999997</v>
      </c>
      <c r="Z464" s="36">
        <f>IFERROR(IF(Y464=0,"",ROUNDUP(Y464/H464,0)*0.00651),"")</f>
        <v>7.8119999999999995E-2</v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31.968000000000004</v>
      </c>
      <c r="BN464" s="64">
        <f>IFERROR(Y464*I464/H464,"0")</f>
        <v>31.967999999999996</v>
      </c>
      <c r="BO464" s="64">
        <f>IFERROR(1/J464*(X464/H464),"0")</f>
        <v>6.5934065934065936E-2</v>
      </c>
      <c r="BP464" s="64">
        <f>IFERROR(1/J464*(Y464/H464),"0")</f>
        <v>6.5934065934065936E-2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89">
        <v>4607091384253</v>
      </c>
      <c r="E465" s="790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0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89">
        <v>4680115881969</v>
      </c>
      <c r="E466" s="790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7" t="s">
        <v>72</v>
      </c>
      <c r="X467" s="779">
        <f>IFERROR(X462/H462,"0")+IFERROR(X463/H463,"0")+IFERROR(X464/H464,"0")+IFERROR(X465/H465,"0")+IFERROR(X466/H466,"0")</f>
        <v>12</v>
      </c>
      <c r="Y467" s="779">
        <f>IFERROR(Y462/H462,"0")+IFERROR(Y463/H463,"0")+IFERROR(Y464/H464,"0")+IFERROR(Y465/H465,"0")+IFERROR(Y466/H466,"0")</f>
        <v>12</v>
      </c>
      <c r="Z467" s="779">
        <f>IFERROR(IF(Z462="",0,Z462),"0")+IFERROR(IF(Z463="",0,Z463),"0")+IFERROR(IF(Z464="",0,Z464),"0")+IFERROR(IF(Z465="",0,Z465),"0")+IFERROR(IF(Z466="",0,Z466),"0")</f>
        <v>7.8119999999999995E-2</v>
      </c>
      <c r="AA467" s="780"/>
      <c r="AB467" s="780"/>
      <c r="AC467" s="780"/>
    </row>
    <row r="468" spans="1:68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7" t="s">
        <v>69</v>
      </c>
      <c r="X468" s="779">
        <f>IFERROR(SUM(X462:X466),"0")</f>
        <v>28.8</v>
      </c>
      <c r="Y468" s="779">
        <f>IFERROR(SUM(Y462:Y466),"0")</f>
        <v>28.799999999999997</v>
      </c>
      <c r="Z468" s="37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3"/>
      <c r="AB469" s="773"/>
      <c r="AC469" s="773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89">
        <v>4607091389357</v>
      </c>
      <c r="E470" s="790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18" t="s">
        <v>749</v>
      </c>
      <c r="Q470" s="793"/>
      <c r="R470" s="793"/>
      <c r="S470" s="793"/>
      <c r="T470" s="794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hidden="1" customHeight="1" x14ac:dyDescent="0.2">
      <c r="A473" s="876" t="s">
        <v>751</v>
      </c>
      <c r="B473" s="877"/>
      <c r="C473" s="877"/>
      <c r="D473" s="877"/>
      <c r="E473" s="877"/>
      <c r="F473" s="877"/>
      <c r="G473" s="877"/>
      <c r="H473" s="877"/>
      <c r="I473" s="877"/>
      <c r="J473" s="877"/>
      <c r="K473" s="877"/>
      <c r="L473" s="877"/>
      <c r="M473" s="877"/>
      <c r="N473" s="877"/>
      <c r="O473" s="877"/>
      <c r="P473" s="877"/>
      <c r="Q473" s="877"/>
      <c r="R473" s="877"/>
      <c r="S473" s="877"/>
      <c r="T473" s="877"/>
      <c r="U473" s="877"/>
      <c r="V473" s="877"/>
      <c r="W473" s="877"/>
      <c r="X473" s="877"/>
      <c r="Y473" s="877"/>
      <c r="Z473" s="877"/>
      <c r="AA473" s="48"/>
      <c r="AB473" s="48"/>
      <c r="AC473" s="48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2"/>
      <c r="AB474" s="772"/>
      <c r="AC474" s="772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3"/>
      <c r="AB475" s="773"/>
      <c r="AC475" s="773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89">
        <v>4607091389708</v>
      </c>
      <c r="E476" s="790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3"/>
      <c r="AB479" s="773"/>
      <c r="AC479" s="773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89">
        <v>4680115886100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93"/>
      <c r="R480" s="793"/>
      <c r="S480" s="793"/>
      <c r="T480" s="794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89">
        <v>4607091389753</v>
      </c>
      <c r="E481" s="790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88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1">
        <v>4301031355</v>
      </c>
      <c r="D482" s="789">
        <v>4607091389753</v>
      </c>
      <c r="E482" s="790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89">
        <v>4680115886117</v>
      </c>
      <c r="E483" s="790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7" t="s">
        <v>764</v>
      </c>
      <c r="Q483" s="793"/>
      <c r="R483" s="793"/>
      <c r="S483" s="793"/>
      <c r="T483" s="794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89">
        <v>4680115886117</v>
      </c>
      <c r="E484" s="790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5" t="s">
        <v>764</v>
      </c>
      <c r="Q484" s="793"/>
      <c r="R484" s="793"/>
      <c r="S484" s="793"/>
      <c r="T484" s="794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89">
        <v>4607091389760</v>
      </c>
      <c r="E485" s="790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10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89">
        <v>4607091389746</v>
      </c>
      <c r="E486" s="790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2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89">
        <v>4607091389746</v>
      </c>
      <c r="E487" s="790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1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89">
        <v>4680115883147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89">
        <v>4680115883147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3" t="s">
        <v>775</v>
      </c>
      <c r="Q489" s="793"/>
      <c r="R489" s="793"/>
      <c r="S489" s="793"/>
      <c r="T489" s="794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89">
        <v>4607091384338</v>
      </c>
      <c r="E490" s="790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89">
        <v>4607091384338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89">
        <v>4680115883154</v>
      </c>
      <c r="E492" s="790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4301031336</v>
      </c>
      <c r="D493" s="789">
        <v>4680115883154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93"/>
      <c r="R493" s="793"/>
      <c r="S493" s="793"/>
      <c r="T493" s="794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4301031374</v>
      </c>
      <c r="D494" s="789">
        <v>4680115883154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1" t="s">
        <v>785</v>
      </c>
      <c r="Q494" s="793"/>
      <c r="R494" s="793"/>
      <c r="S494" s="793"/>
      <c r="T494" s="794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89">
        <v>4607091389524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0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89">
        <v>4607091389524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89">
        <v>4680115883161</v>
      </c>
      <c r="E497" s="790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89">
        <v>4680115883161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6" t="s">
        <v>793</v>
      </c>
      <c r="Q498" s="793"/>
      <c r="R498" s="793"/>
      <c r="S498" s="793"/>
      <c r="T498" s="794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89">
        <v>4607091389531</v>
      </c>
      <c r="E499" s="790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89">
        <v>4607091389531</v>
      </c>
      <c r="E500" s="790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89">
        <v>4607091384345</v>
      </c>
      <c r="E501" s="790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89">
        <v>4680115883185</v>
      </c>
      <c r="E502" s="790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89">
        <v>4680115883185</v>
      </c>
      <c r="E503" s="790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89">
        <v>4680115883185</v>
      </c>
      <c r="E504" s="790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8" t="s">
        <v>805</v>
      </c>
      <c r="Q504" s="793"/>
      <c r="R504" s="793"/>
      <c r="S504" s="793"/>
      <c r="T504" s="794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idden="1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hidden="1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3"/>
      <c r="AB507" s="773"/>
      <c r="AC507" s="773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89">
        <v>4607091384352</v>
      </c>
      <c r="E508" s="790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9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89">
        <v>4607091389654</v>
      </c>
      <c r="E509" s="790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3"/>
      <c r="AB512" s="773"/>
      <c r="AC512" s="773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89">
        <v>4680115884335</v>
      </c>
      <c r="E513" s="790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89">
        <v>4680115884113</v>
      </c>
      <c r="E514" s="790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2"/>
      <c r="AB517" s="772"/>
      <c r="AC517" s="772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3"/>
      <c r="AB518" s="773"/>
      <c r="AC518" s="773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89">
        <v>4607091389364</v>
      </c>
      <c r="E519" s="790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3"/>
      <c r="AB522" s="773"/>
      <c r="AC522" s="773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89">
        <v>4680115886094</v>
      </c>
      <c r="E523" s="790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45" t="s">
        <v>826</v>
      </c>
      <c r="Q523" s="793"/>
      <c r="R523" s="793"/>
      <c r="S523" s="793"/>
      <c r="T523" s="794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hidden="1" customHeight="1" x14ac:dyDescent="0.25">
      <c r="A524" s="54" t="s">
        <v>824</v>
      </c>
      <c r="B524" s="54" t="s">
        <v>828</v>
      </c>
      <c r="C524" s="31">
        <v>4301031324</v>
      </c>
      <c r="D524" s="789">
        <v>4607091389739</v>
      </c>
      <c r="E524" s="790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4301031363</v>
      </c>
      <c r="D525" s="789">
        <v>4607091389425</v>
      </c>
      <c r="E525" s="790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hidden="1" customHeight="1" x14ac:dyDescent="0.25">
      <c r="A526" s="54" t="s">
        <v>832</v>
      </c>
      <c r="B526" s="54" t="s">
        <v>833</v>
      </c>
      <c r="C526" s="31">
        <v>4301031373</v>
      </c>
      <c r="D526" s="789">
        <v>4680115880771</v>
      </c>
      <c r="E526" s="790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39" t="s">
        <v>834</v>
      </c>
      <c r="Q526" s="793"/>
      <c r="R526" s="793"/>
      <c r="S526" s="793"/>
      <c r="T526" s="794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836</v>
      </c>
      <c r="B527" s="54" t="s">
        <v>837</v>
      </c>
      <c r="C527" s="31">
        <v>4301031359</v>
      </c>
      <c r="D527" s="789">
        <v>4607091389500</v>
      </c>
      <c r="E527" s="790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836</v>
      </c>
      <c r="B528" s="54" t="s">
        <v>838</v>
      </c>
      <c r="C528" s="31">
        <v>4301031327</v>
      </c>
      <c r="D528" s="789">
        <v>4607091389500</v>
      </c>
      <c r="E528" s="790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idden="1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3"/>
      <c r="AB531" s="773"/>
      <c r="AC531" s="773"/>
    </row>
    <row r="532" spans="1:68" ht="27" hidden="1" customHeight="1" x14ac:dyDescent="0.25">
      <c r="A532" s="54" t="s">
        <v>839</v>
      </c>
      <c r="B532" s="54" t="s">
        <v>840</v>
      </c>
      <c r="C532" s="31">
        <v>4301032046</v>
      </c>
      <c r="D532" s="789">
        <v>4680115884359</v>
      </c>
      <c r="E532" s="790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5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3"/>
      <c r="AB535" s="773"/>
      <c r="AC535" s="773"/>
    </row>
    <row r="536" spans="1:68" ht="27" hidden="1" customHeight="1" x14ac:dyDescent="0.25">
      <c r="A536" s="54" t="s">
        <v>842</v>
      </c>
      <c r="B536" s="54" t="s">
        <v>843</v>
      </c>
      <c r="C536" s="31">
        <v>4301040357</v>
      </c>
      <c r="D536" s="789">
        <v>4680115884564</v>
      </c>
      <c r="E536" s="790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20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2"/>
      <c r="AB539" s="772"/>
      <c r="AC539" s="772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3"/>
      <c r="AB540" s="773"/>
      <c r="AC540" s="773"/>
    </row>
    <row r="541" spans="1:68" ht="27" hidden="1" customHeight="1" x14ac:dyDescent="0.25">
      <c r="A541" s="54" t="s">
        <v>846</v>
      </c>
      <c r="B541" s="54" t="s">
        <v>847</v>
      </c>
      <c r="C541" s="31">
        <v>4301031294</v>
      </c>
      <c r="D541" s="789">
        <v>4680115885189</v>
      </c>
      <c r="E541" s="790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4301031293</v>
      </c>
      <c r="D542" s="789">
        <v>4680115885172</v>
      </c>
      <c r="E542" s="790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4301031291</v>
      </c>
      <c r="D543" s="789">
        <v>4680115885110</v>
      </c>
      <c r="E543" s="790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4301031329</v>
      </c>
      <c r="D544" s="789">
        <v>4680115885219</v>
      </c>
      <c r="E544" s="790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0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2"/>
      <c r="AB547" s="772"/>
      <c r="AC547" s="772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3"/>
      <c r="AB548" s="773"/>
      <c r="AC548" s="773"/>
    </row>
    <row r="549" spans="1:68" ht="27" hidden="1" customHeight="1" x14ac:dyDescent="0.25">
      <c r="A549" s="54" t="s">
        <v>858</v>
      </c>
      <c r="B549" s="54" t="s">
        <v>859</v>
      </c>
      <c r="C549" s="31">
        <v>4301031261</v>
      </c>
      <c r="D549" s="789">
        <v>4680115885103</v>
      </c>
      <c r="E549" s="790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hidden="1" customHeight="1" x14ac:dyDescent="0.2">
      <c r="A552" s="876" t="s">
        <v>861</v>
      </c>
      <c r="B552" s="877"/>
      <c r="C552" s="877"/>
      <c r="D552" s="877"/>
      <c r="E552" s="877"/>
      <c r="F552" s="877"/>
      <c r="G552" s="877"/>
      <c r="H552" s="877"/>
      <c r="I552" s="877"/>
      <c r="J552" s="877"/>
      <c r="K552" s="877"/>
      <c r="L552" s="877"/>
      <c r="M552" s="877"/>
      <c r="N552" s="877"/>
      <c r="O552" s="877"/>
      <c r="P552" s="877"/>
      <c r="Q552" s="877"/>
      <c r="R552" s="877"/>
      <c r="S552" s="877"/>
      <c r="T552" s="877"/>
      <c r="U552" s="877"/>
      <c r="V552" s="877"/>
      <c r="W552" s="877"/>
      <c r="X552" s="877"/>
      <c r="Y552" s="877"/>
      <c r="Z552" s="877"/>
      <c r="AA552" s="48"/>
      <c r="AB552" s="48"/>
      <c r="AC552" s="48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2"/>
      <c r="AB553" s="772"/>
      <c r="AC553" s="772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3"/>
      <c r="AB554" s="773"/>
      <c r="AC554" s="773"/>
    </row>
    <row r="555" spans="1:68" ht="27" hidden="1" customHeight="1" x14ac:dyDescent="0.25">
      <c r="A555" s="54" t="s">
        <v>862</v>
      </c>
      <c r="B555" s="54" t="s">
        <v>863</v>
      </c>
      <c r="C555" s="31">
        <v>4301012050</v>
      </c>
      <c r="D555" s="789">
        <v>4680115885479</v>
      </c>
      <c r="E555" s="790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1" t="s">
        <v>864</v>
      </c>
      <c r="Q555" s="793"/>
      <c r="R555" s="793"/>
      <c r="S555" s="793"/>
      <c r="T555" s="794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hidden="1" customHeight="1" x14ac:dyDescent="0.25">
      <c r="A556" s="54" t="s">
        <v>867</v>
      </c>
      <c r="B556" s="54" t="s">
        <v>868</v>
      </c>
      <c r="C556" s="31">
        <v>4301011795</v>
      </c>
      <c r="D556" s="789">
        <v>4607091389067</v>
      </c>
      <c r="E556" s="790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8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hidden="1" customHeight="1" x14ac:dyDescent="0.25">
      <c r="A557" s="54" t="s">
        <v>869</v>
      </c>
      <c r="B557" s="54" t="s">
        <v>870</v>
      </c>
      <c r="C557" s="31">
        <v>4301011961</v>
      </c>
      <c r="D557" s="789">
        <v>4680115885271</v>
      </c>
      <c r="E557" s="790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hidden="1" customHeight="1" x14ac:dyDescent="0.25">
      <c r="A558" s="54" t="s">
        <v>872</v>
      </c>
      <c r="B558" s="54" t="s">
        <v>873</v>
      </c>
      <c r="C558" s="31">
        <v>4301011774</v>
      </c>
      <c r="D558" s="789">
        <v>4680115884502</v>
      </c>
      <c r="E558" s="790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9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9">
        <v>4607091389104</v>
      </c>
      <c r="E559" s="790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4"/>
      <c r="V559" s="34"/>
      <c r="W559" s="35" t="s">
        <v>69</v>
      </c>
      <c r="X559" s="777">
        <v>42.24</v>
      </c>
      <c r="Y559" s="778">
        <f t="shared" si="109"/>
        <v>42.24</v>
      </c>
      <c r="Z559" s="36">
        <f t="shared" si="114"/>
        <v>9.5680000000000001E-2</v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45.12</v>
      </c>
      <c r="BN559" s="64">
        <f t="shared" si="111"/>
        <v>45.12</v>
      </c>
      <c r="BO559" s="64">
        <f t="shared" si="112"/>
        <v>7.6923076923076927E-2</v>
      </c>
      <c r="BP559" s="64">
        <f t="shared" si="113"/>
        <v>7.6923076923076927E-2</v>
      </c>
    </row>
    <row r="560" spans="1:68" ht="16.5" hidden="1" customHeight="1" x14ac:dyDescent="0.25">
      <c r="A560" s="54" t="s">
        <v>877</v>
      </c>
      <c r="B560" s="54" t="s">
        <v>878</v>
      </c>
      <c r="C560" s="31">
        <v>4301011799</v>
      </c>
      <c r="D560" s="789">
        <v>4680115884519</v>
      </c>
      <c r="E560" s="790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9">
        <v>4680115885226</v>
      </c>
      <c r="E561" s="790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1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4"/>
      <c r="V561" s="34"/>
      <c r="W561" s="35" t="s">
        <v>69</v>
      </c>
      <c r="X561" s="777">
        <v>42.24</v>
      </c>
      <c r="Y561" s="778">
        <f t="shared" si="109"/>
        <v>42.24</v>
      </c>
      <c r="Z561" s="36">
        <f t="shared" si="114"/>
        <v>9.5680000000000001E-2</v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45.12</v>
      </c>
      <c r="BN561" s="64">
        <f t="shared" si="111"/>
        <v>45.12</v>
      </c>
      <c r="BO561" s="64">
        <f t="shared" si="112"/>
        <v>7.6923076923076927E-2</v>
      </c>
      <c r="BP561" s="64">
        <f t="shared" si="113"/>
        <v>7.6923076923076927E-2</v>
      </c>
    </row>
    <row r="562" spans="1:68" ht="27" hidden="1" customHeight="1" x14ac:dyDescent="0.25">
      <c r="A562" s="54" t="s">
        <v>883</v>
      </c>
      <c r="B562" s="54" t="s">
        <v>884</v>
      </c>
      <c r="C562" s="31">
        <v>4301011778</v>
      </c>
      <c r="D562" s="789">
        <v>4680115880603</v>
      </c>
      <c r="E562" s="790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hidden="1" customHeight="1" x14ac:dyDescent="0.25">
      <c r="A563" s="54" t="s">
        <v>883</v>
      </c>
      <c r="B563" s="54" t="s">
        <v>885</v>
      </c>
      <c r="C563" s="31">
        <v>4301012035</v>
      </c>
      <c r="D563" s="789">
        <v>4680115880603</v>
      </c>
      <c r="E563" s="790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1">
        <v>4301012036</v>
      </c>
      <c r="D564" s="789">
        <v>4680115882782</v>
      </c>
      <c r="E564" s="790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1">
        <v>4301011784</v>
      </c>
      <c r="D565" s="789">
        <v>4607091389982</v>
      </c>
      <c r="E565" s="790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888</v>
      </c>
      <c r="B566" s="54" t="s">
        <v>890</v>
      </c>
      <c r="C566" s="31">
        <v>4301012034</v>
      </c>
      <c r="D566" s="789">
        <v>4607091389982</v>
      </c>
      <c r="E566" s="790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16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16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0.19136</v>
      </c>
      <c r="AA567" s="780"/>
      <c r="AB567" s="780"/>
      <c r="AC567" s="780"/>
    </row>
    <row r="568" spans="1:68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7" t="s">
        <v>69</v>
      </c>
      <c r="X568" s="779">
        <f>IFERROR(SUM(X555:X566),"0")</f>
        <v>84.48</v>
      </c>
      <c r="Y568" s="779">
        <f>IFERROR(SUM(Y555:Y566),"0")</f>
        <v>84.48</v>
      </c>
      <c r="Z568" s="37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3"/>
      <c r="AB569" s="773"/>
      <c r="AC569" s="773"/>
    </row>
    <row r="570" spans="1:68" ht="16.5" hidden="1" customHeight="1" x14ac:dyDescent="0.25">
      <c r="A570" s="54" t="s">
        <v>891</v>
      </c>
      <c r="B570" s="54" t="s">
        <v>892</v>
      </c>
      <c r="C570" s="31">
        <v>4301020222</v>
      </c>
      <c r="D570" s="789">
        <v>4607091388930</v>
      </c>
      <c r="E570" s="790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894</v>
      </c>
      <c r="B571" s="54" t="s">
        <v>895</v>
      </c>
      <c r="C571" s="31">
        <v>4301020364</v>
      </c>
      <c r="D571" s="789">
        <v>4680115880054</v>
      </c>
      <c r="E571" s="790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894</v>
      </c>
      <c r="B572" s="54" t="s">
        <v>896</v>
      </c>
      <c r="C572" s="31">
        <v>4301020206</v>
      </c>
      <c r="D572" s="789">
        <v>4680115880054</v>
      </c>
      <c r="E572" s="790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9">
        <v>4680115883116</v>
      </c>
      <c r="E576" s="790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0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4"/>
      <c r="V576" s="34"/>
      <c r="W576" s="35" t="s">
        <v>69</v>
      </c>
      <c r="X576" s="777">
        <v>42.24</v>
      </c>
      <c r="Y576" s="778">
        <f t="shared" ref="Y576:Y584" si="115">IFERROR(IF(X576="",0,CEILING((X576/$H576),1)*$H576),"")</f>
        <v>42.24</v>
      </c>
      <c r="Z576" s="36">
        <f>IFERROR(IF(Y576=0,"",ROUNDUP(Y576/H576,0)*0.01196),"")</f>
        <v>9.5680000000000001E-2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45.12</v>
      </c>
      <c r="BN576" s="64">
        <f t="shared" ref="BN576:BN584" si="117">IFERROR(Y576*I576/H576,"0")</f>
        <v>45.12</v>
      </c>
      <c r="BO576" s="64">
        <f t="shared" ref="BO576:BO584" si="118">IFERROR(1/J576*(X576/H576),"0")</f>
        <v>7.6923076923076927E-2</v>
      </c>
      <c r="BP576" s="64">
        <f t="shared" ref="BP576:BP584" si="119">IFERROR(1/J576*(Y576/H576),"0")</f>
        <v>7.6923076923076927E-2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9">
        <v>4680115883093</v>
      </c>
      <c r="E577" s="790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4"/>
      <c r="V577" s="34"/>
      <c r="W577" s="35" t="s">
        <v>69</v>
      </c>
      <c r="X577" s="777">
        <v>42.24</v>
      </c>
      <c r="Y577" s="778">
        <f t="shared" si="115"/>
        <v>42.24</v>
      </c>
      <c r="Z577" s="36">
        <f>IFERROR(IF(Y577=0,"",ROUNDUP(Y577/H577,0)*0.01196),"")</f>
        <v>9.5680000000000001E-2</v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45.12</v>
      </c>
      <c r="BN577" s="64">
        <f t="shared" si="117"/>
        <v>45.12</v>
      </c>
      <c r="BO577" s="64">
        <f t="shared" si="118"/>
        <v>7.6923076923076927E-2</v>
      </c>
      <c r="BP577" s="64">
        <f t="shared" si="119"/>
        <v>7.6923076923076927E-2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9">
        <v>4680115883109</v>
      </c>
      <c r="E578" s="790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4"/>
      <c r="V578" s="34"/>
      <c r="W578" s="35" t="s">
        <v>69</v>
      </c>
      <c r="X578" s="777">
        <v>42.24</v>
      </c>
      <c r="Y578" s="778">
        <f t="shared" si="115"/>
        <v>42.24</v>
      </c>
      <c r="Z578" s="36">
        <f>IFERROR(IF(Y578=0,"",ROUNDUP(Y578/H578,0)*0.01196),"")</f>
        <v>9.5680000000000001E-2</v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45.12</v>
      </c>
      <c r="BN578" s="64">
        <f t="shared" si="117"/>
        <v>45.12</v>
      </c>
      <c r="BO578" s="64">
        <f t="shared" si="118"/>
        <v>7.6923076923076927E-2</v>
      </c>
      <c r="BP578" s="64">
        <f t="shared" si="119"/>
        <v>7.6923076923076927E-2</v>
      </c>
    </row>
    <row r="579" spans="1:68" ht="27" hidden="1" customHeight="1" x14ac:dyDescent="0.25">
      <c r="A579" s="54" t="s">
        <v>906</v>
      </c>
      <c r="B579" s="54" t="s">
        <v>907</v>
      </c>
      <c r="C579" s="31">
        <v>4301031249</v>
      </c>
      <c r="D579" s="789">
        <v>4680115882072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906</v>
      </c>
      <c r="B580" s="54" t="s">
        <v>909</v>
      </c>
      <c r="C580" s="31">
        <v>4301031383</v>
      </c>
      <c r="D580" s="789">
        <v>4680115882072</v>
      </c>
      <c r="E580" s="790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0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910</v>
      </c>
      <c r="B581" s="54" t="s">
        <v>911</v>
      </c>
      <c r="C581" s="31">
        <v>4301031251</v>
      </c>
      <c r="D581" s="789">
        <v>4680115882102</v>
      </c>
      <c r="E581" s="790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910</v>
      </c>
      <c r="B582" s="54" t="s">
        <v>912</v>
      </c>
      <c r="C582" s="31">
        <v>4301031385</v>
      </c>
      <c r="D582" s="789">
        <v>4680115882102</v>
      </c>
      <c r="E582" s="790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03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914</v>
      </c>
      <c r="B583" s="54" t="s">
        <v>915</v>
      </c>
      <c r="C583" s="31">
        <v>4301031253</v>
      </c>
      <c r="D583" s="789">
        <v>4680115882096</v>
      </c>
      <c r="E583" s="790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914</v>
      </c>
      <c r="B584" s="54" t="s">
        <v>916</v>
      </c>
      <c r="C584" s="31">
        <v>4301031384</v>
      </c>
      <c r="D584" s="789">
        <v>4680115882096</v>
      </c>
      <c r="E584" s="790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5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24</v>
      </c>
      <c r="Y585" s="779">
        <f>IFERROR(Y576/H576,"0")+IFERROR(Y577/H577,"0")+IFERROR(Y578/H578,"0")+IFERROR(Y579/H579,"0")+IFERROR(Y580/H580,"0")+IFERROR(Y581/H581,"0")+IFERROR(Y582/H582,"0")+IFERROR(Y583/H583,"0")+IFERROR(Y584/H584,"0")</f>
        <v>24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0.28704000000000002</v>
      </c>
      <c r="AA585" s="780"/>
      <c r="AB585" s="780"/>
      <c r="AC585" s="780"/>
    </row>
    <row r="586" spans="1:68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7" t="s">
        <v>69</v>
      </c>
      <c r="X586" s="779">
        <f>IFERROR(SUM(X576:X584),"0")</f>
        <v>126.72</v>
      </c>
      <c r="Y586" s="779">
        <f>IFERROR(SUM(Y576:Y584),"0")</f>
        <v>126.72</v>
      </c>
      <c r="Z586" s="37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3"/>
      <c r="AB587" s="773"/>
      <c r="AC587" s="773"/>
    </row>
    <row r="588" spans="1:68" ht="27" hidden="1" customHeight="1" x14ac:dyDescent="0.25">
      <c r="A588" s="54" t="s">
        <v>918</v>
      </c>
      <c r="B588" s="54" t="s">
        <v>919</v>
      </c>
      <c r="C588" s="31">
        <v>4301051230</v>
      </c>
      <c r="D588" s="789">
        <v>4607091383409</v>
      </c>
      <c r="E588" s="790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1">
        <v>4301051231</v>
      </c>
      <c r="D589" s="789">
        <v>4607091383416</v>
      </c>
      <c r="E589" s="790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1">
        <v>4301051058</v>
      </c>
      <c r="D590" s="789">
        <v>4680115883536</v>
      </c>
      <c r="E590" s="790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3"/>
      <c r="AB593" s="773"/>
      <c r="AC593" s="773"/>
    </row>
    <row r="594" spans="1:68" ht="27" hidden="1" customHeight="1" x14ac:dyDescent="0.25">
      <c r="A594" s="54" t="s">
        <v>927</v>
      </c>
      <c r="B594" s="54" t="s">
        <v>928</v>
      </c>
      <c r="C594" s="31">
        <v>4301060363</v>
      </c>
      <c r="D594" s="789">
        <v>4680115885035</v>
      </c>
      <c r="E594" s="790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1">
        <v>4301060436</v>
      </c>
      <c r="D595" s="789">
        <v>4680115885936</v>
      </c>
      <c r="E595" s="790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62" t="s">
        <v>932</v>
      </c>
      <c r="Q595" s="793"/>
      <c r="R595" s="793"/>
      <c r="S595" s="793"/>
      <c r="T595" s="794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876" t="s">
        <v>933</v>
      </c>
      <c r="B598" s="877"/>
      <c r="C598" s="877"/>
      <c r="D598" s="877"/>
      <c r="E598" s="877"/>
      <c r="F598" s="877"/>
      <c r="G598" s="877"/>
      <c r="H598" s="877"/>
      <c r="I598" s="877"/>
      <c r="J598" s="877"/>
      <c r="K598" s="877"/>
      <c r="L598" s="877"/>
      <c r="M598" s="877"/>
      <c r="N598" s="877"/>
      <c r="O598" s="877"/>
      <c r="P598" s="877"/>
      <c r="Q598" s="877"/>
      <c r="R598" s="877"/>
      <c r="S598" s="877"/>
      <c r="T598" s="877"/>
      <c r="U598" s="877"/>
      <c r="V598" s="877"/>
      <c r="W598" s="877"/>
      <c r="X598" s="877"/>
      <c r="Y598" s="877"/>
      <c r="Z598" s="877"/>
      <c r="AA598" s="48"/>
      <c r="AB598" s="48"/>
      <c r="AC598" s="48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2"/>
      <c r="AB599" s="772"/>
      <c r="AC599" s="772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3"/>
      <c r="AB600" s="773"/>
      <c r="AC600" s="773"/>
    </row>
    <row r="601" spans="1:68" ht="27" hidden="1" customHeight="1" x14ac:dyDescent="0.25">
      <c r="A601" s="54" t="s">
        <v>934</v>
      </c>
      <c r="B601" s="54" t="s">
        <v>935</v>
      </c>
      <c r="C601" s="31">
        <v>4301011763</v>
      </c>
      <c r="D601" s="789">
        <v>4640242181011</v>
      </c>
      <c r="E601" s="790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78" t="s">
        <v>936</v>
      </c>
      <c r="Q601" s="793"/>
      <c r="R601" s="793"/>
      <c r="S601" s="793"/>
      <c r="T601" s="794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1">
        <v>4301011585</v>
      </c>
      <c r="D602" s="789">
        <v>4640242180441</v>
      </c>
      <c r="E602" s="790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30" t="s">
        <v>940</v>
      </c>
      <c r="Q602" s="793"/>
      <c r="R602" s="793"/>
      <c r="S602" s="793"/>
      <c r="T602" s="794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hidden="1" customHeight="1" x14ac:dyDescent="0.25">
      <c r="A603" s="54" t="s">
        <v>942</v>
      </c>
      <c r="B603" s="54" t="s">
        <v>943</v>
      </c>
      <c r="C603" s="31">
        <v>4301011584</v>
      </c>
      <c r="D603" s="789">
        <v>4640242180564</v>
      </c>
      <c r="E603" s="790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219" t="s">
        <v>944</v>
      </c>
      <c r="Q603" s="793"/>
      <c r="R603" s="793"/>
      <c r="S603" s="793"/>
      <c r="T603" s="794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hidden="1" customHeight="1" x14ac:dyDescent="0.25">
      <c r="A604" s="54" t="s">
        <v>946</v>
      </c>
      <c r="B604" s="54" t="s">
        <v>947</v>
      </c>
      <c r="C604" s="31">
        <v>4301011762</v>
      </c>
      <c r="D604" s="789">
        <v>4640242180922</v>
      </c>
      <c r="E604" s="790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5" t="s">
        <v>948</v>
      </c>
      <c r="Q604" s="793"/>
      <c r="R604" s="793"/>
      <c r="S604" s="793"/>
      <c r="T604" s="794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4301011764</v>
      </c>
      <c r="D605" s="789">
        <v>4640242181189</v>
      </c>
      <c r="E605" s="790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9" t="s">
        <v>952</v>
      </c>
      <c r="Q605" s="793"/>
      <c r="R605" s="793"/>
      <c r="S605" s="793"/>
      <c r="T605" s="794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1">
        <v>4301011551</v>
      </c>
      <c r="D606" s="789">
        <v>4640242180038</v>
      </c>
      <c r="E606" s="790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1008" t="s">
        <v>955</v>
      </c>
      <c r="Q606" s="793"/>
      <c r="R606" s="793"/>
      <c r="S606" s="793"/>
      <c r="T606" s="794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4301011765</v>
      </c>
      <c r="D607" s="789">
        <v>4640242181172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4" t="s">
        <v>958</v>
      </c>
      <c r="Q607" s="793"/>
      <c r="R607" s="793"/>
      <c r="S607" s="793"/>
      <c r="T607" s="794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idden="1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3"/>
      <c r="AB610" s="773"/>
      <c r="AC610" s="773"/>
    </row>
    <row r="611" spans="1:68" ht="16.5" hidden="1" customHeight="1" x14ac:dyDescent="0.25">
      <c r="A611" s="54" t="s">
        <v>959</v>
      </c>
      <c r="B611" s="54" t="s">
        <v>960</v>
      </c>
      <c r="C611" s="31">
        <v>4301020269</v>
      </c>
      <c r="D611" s="789">
        <v>4640242180519</v>
      </c>
      <c r="E611" s="790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23" t="s">
        <v>961</v>
      </c>
      <c r="Q611" s="793"/>
      <c r="R611" s="793"/>
      <c r="S611" s="793"/>
      <c r="T611" s="794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1">
        <v>4301020260</v>
      </c>
      <c r="D612" s="789">
        <v>4640242180526</v>
      </c>
      <c r="E612" s="790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997" t="s">
        <v>965</v>
      </c>
      <c r="Q612" s="793"/>
      <c r="R612" s="793"/>
      <c r="S612" s="793"/>
      <c r="T612" s="794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1">
        <v>4301020309</v>
      </c>
      <c r="D613" s="789">
        <v>4640242180090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802" t="s">
        <v>968</v>
      </c>
      <c r="Q613" s="793"/>
      <c r="R613" s="793"/>
      <c r="S613" s="793"/>
      <c r="T613" s="794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1">
        <v>4301020295</v>
      </c>
      <c r="D614" s="789">
        <v>4640242181363</v>
      </c>
      <c r="E614" s="790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989" t="s">
        <v>972</v>
      </c>
      <c r="Q614" s="793"/>
      <c r="R614" s="793"/>
      <c r="S614" s="793"/>
      <c r="T614" s="794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3"/>
      <c r="AB617" s="773"/>
      <c r="AC617" s="773"/>
    </row>
    <row r="618" spans="1:68" ht="27" hidden="1" customHeight="1" x14ac:dyDescent="0.25">
      <c r="A618" s="54" t="s">
        <v>973</v>
      </c>
      <c r="B618" s="54" t="s">
        <v>974</v>
      </c>
      <c r="C618" s="31">
        <v>4301031280</v>
      </c>
      <c r="D618" s="789">
        <v>4640242180816</v>
      </c>
      <c r="E618" s="790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975</v>
      </c>
      <c r="Q618" s="793"/>
      <c r="R618" s="793"/>
      <c r="S618" s="793"/>
      <c r="T618" s="794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hidden="1" customHeight="1" x14ac:dyDescent="0.25">
      <c r="A619" s="54" t="s">
        <v>977</v>
      </c>
      <c r="B619" s="54" t="s">
        <v>978</v>
      </c>
      <c r="C619" s="31">
        <v>4301031244</v>
      </c>
      <c r="D619" s="789">
        <v>4640242180595</v>
      </c>
      <c r="E619" s="790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7" t="s">
        <v>979</v>
      </c>
      <c r="Q619" s="793"/>
      <c r="R619" s="793"/>
      <c r="S619" s="793"/>
      <c r="T619" s="794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hidden="1" customHeight="1" x14ac:dyDescent="0.25">
      <c r="A620" s="54" t="s">
        <v>981</v>
      </c>
      <c r="B620" s="54" t="s">
        <v>982</v>
      </c>
      <c r="C620" s="31">
        <v>4301031289</v>
      </c>
      <c r="D620" s="789">
        <v>4640242181615</v>
      </c>
      <c r="E620" s="790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983</v>
      </c>
      <c r="Q620" s="793"/>
      <c r="R620" s="793"/>
      <c r="S620" s="793"/>
      <c r="T620" s="794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1">
        <v>4301031285</v>
      </c>
      <c r="D621" s="789">
        <v>4640242181639</v>
      </c>
      <c r="E621" s="790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6" t="s">
        <v>987</v>
      </c>
      <c r="Q621" s="793"/>
      <c r="R621" s="793"/>
      <c r="S621" s="793"/>
      <c r="T621" s="794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1">
        <v>4301031287</v>
      </c>
      <c r="D622" s="789">
        <v>4640242181622</v>
      </c>
      <c r="E622" s="790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3" t="s">
        <v>991</v>
      </c>
      <c r="Q622" s="793"/>
      <c r="R622" s="793"/>
      <c r="S622" s="793"/>
      <c r="T622" s="794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1">
        <v>4301031203</v>
      </c>
      <c r="D623" s="789">
        <v>4640242180908</v>
      </c>
      <c r="E623" s="790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02" t="s">
        <v>995</v>
      </c>
      <c r="Q623" s="793"/>
      <c r="R623" s="793"/>
      <c r="S623" s="793"/>
      <c r="T623" s="794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1">
        <v>4301031200</v>
      </c>
      <c r="D624" s="789">
        <v>4640242180489</v>
      </c>
      <c r="E624" s="790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5" t="s">
        <v>998</v>
      </c>
      <c r="Q624" s="793"/>
      <c r="R624" s="793"/>
      <c r="S624" s="793"/>
      <c r="T624" s="794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idden="1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3"/>
      <c r="AB627" s="773"/>
      <c r="AC627" s="773"/>
    </row>
    <row r="628" spans="1:68" ht="27" hidden="1" customHeight="1" x14ac:dyDescent="0.25">
      <c r="A628" s="54" t="s">
        <v>999</v>
      </c>
      <c r="B628" s="54" t="s">
        <v>1000</v>
      </c>
      <c r="C628" s="31">
        <v>4301051746</v>
      </c>
      <c r="D628" s="789">
        <v>4640242180533</v>
      </c>
      <c r="E628" s="790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8" t="s">
        <v>1001</v>
      </c>
      <c r="Q628" s="793"/>
      <c r="R628" s="793"/>
      <c r="S628" s="793"/>
      <c r="T628" s="794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4301051887</v>
      </c>
      <c r="D629" s="789">
        <v>4640242180533</v>
      </c>
      <c r="E629" s="790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45" t="s">
        <v>1004</v>
      </c>
      <c r="Q629" s="793"/>
      <c r="R629" s="793"/>
      <c r="S629" s="793"/>
      <c r="T629" s="794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4301051510</v>
      </c>
      <c r="D630" s="789">
        <v>4640242180540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61" t="s">
        <v>1007</v>
      </c>
      <c r="Q630" s="793"/>
      <c r="R630" s="793"/>
      <c r="S630" s="793"/>
      <c r="T630" s="794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4301051933</v>
      </c>
      <c r="D631" s="789">
        <v>4640242180540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1" t="s">
        <v>1010</v>
      </c>
      <c r="Q631" s="793"/>
      <c r="R631" s="793"/>
      <c r="S631" s="793"/>
      <c r="T631" s="794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4301051390</v>
      </c>
      <c r="D632" s="789">
        <v>4640242181233</v>
      </c>
      <c r="E632" s="790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49" t="s">
        <v>1013</v>
      </c>
      <c r="Q632" s="793"/>
      <c r="R632" s="793"/>
      <c r="S632" s="793"/>
      <c r="T632" s="794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1">
        <v>4301051920</v>
      </c>
      <c r="D633" s="789">
        <v>4640242181233</v>
      </c>
      <c r="E633" s="790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54" t="s">
        <v>1015</v>
      </c>
      <c r="Q633" s="793"/>
      <c r="R633" s="793"/>
      <c r="S633" s="793"/>
      <c r="T633" s="794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1">
        <v>4301051448</v>
      </c>
      <c r="D634" s="789">
        <v>4640242181226</v>
      </c>
      <c r="E634" s="790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30" t="s">
        <v>1018</v>
      </c>
      <c r="Q634" s="793"/>
      <c r="R634" s="793"/>
      <c r="S634" s="793"/>
      <c r="T634" s="794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1">
        <v>4301051921</v>
      </c>
      <c r="D635" s="789">
        <v>4640242181226</v>
      </c>
      <c r="E635" s="790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912" t="s">
        <v>1020</v>
      </c>
      <c r="Q635" s="793"/>
      <c r="R635" s="793"/>
      <c r="S635" s="793"/>
      <c r="T635" s="794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idden="1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3"/>
      <c r="AB638" s="773"/>
      <c r="AC638" s="773"/>
    </row>
    <row r="639" spans="1:68" ht="27" hidden="1" customHeight="1" x14ac:dyDescent="0.25">
      <c r="A639" s="54" t="s">
        <v>1021</v>
      </c>
      <c r="B639" s="54" t="s">
        <v>1022</v>
      </c>
      <c r="C639" s="31">
        <v>4301060354</v>
      </c>
      <c r="D639" s="789">
        <v>4640242180120</v>
      </c>
      <c r="E639" s="790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3" t="s">
        <v>1023</v>
      </c>
      <c r="Q639" s="793"/>
      <c r="R639" s="793"/>
      <c r="S639" s="793"/>
      <c r="T639" s="794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4301060408</v>
      </c>
      <c r="D640" s="789">
        <v>4640242180120</v>
      </c>
      <c r="E640" s="790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02" t="s">
        <v>1026</v>
      </c>
      <c r="Q640" s="793"/>
      <c r="R640" s="793"/>
      <c r="S640" s="793"/>
      <c r="T640" s="794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1">
        <v>4301060355</v>
      </c>
      <c r="D641" s="789">
        <v>4640242180137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019" t="s">
        <v>1029</v>
      </c>
      <c r="Q641" s="793"/>
      <c r="R641" s="793"/>
      <c r="S641" s="793"/>
      <c r="T641" s="794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4301060407</v>
      </c>
      <c r="D642" s="789">
        <v>4640242180137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208" t="s">
        <v>1032</v>
      </c>
      <c r="Q642" s="793"/>
      <c r="R642" s="793"/>
      <c r="S642" s="793"/>
      <c r="T642" s="794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2"/>
      <c r="AB645" s="772"/>
      <c r="AC645" s="772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3"/>
      <c r="AB646" s="773"/>
      <c r="AC646" s="773"/>
    </row>
    <row r="647" spans="1:68" ht="27" hidden="1" customHeight="1" x14ac:dyDescent="0.25">
      <c r="A647" s="54" t="s">
        <v>1034</v>
      </c>
      <c r="B647" s="54" t="s">
        <v>1035</v>
      </c>
      <c r="C647" s="31">
        <v>4301011951</v>
      </c>
      <c r="D647" s="789">
        <v>4640242180045</v>
      </c>
      <c r="E647" s="790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1036</v>
      </c>
      <c r="Q647" s="793"/>
      <c r="R647" s="793"/>
      <c r="S647" s="793"/>
      <c r="T647" s="794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1">
        <v>4301011950</v>
      </c>
      <c r="D648" s="789">
        <v>4640242180601</v>
      </c>
      <c r="E648" s="790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09" t="s">
        <v>1040</v>
      </c>
      <c r="Q648" s="793"/>
      <c r="R648" s="793"/>
      <c r="S648" s="793"/>
      <c r="T648" s="794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3"/>
      <c r="AB651" s="773"/>
      <c r="AC651" s="773"/>
    </row>
    <row r="652" spans="1:68" ht="27" hidden="1" customHeight="1" x14ac:dyDescent="0.25">
      <c r="A652" s="54" t="s">
        <v>1042</v>
      </c>
      <c r="B652" s="54" t="s">
        <v>1043</v>
      </c>
      <c r="C652" s="31">
        <v>4301020314</v>
      </c>
      <c r="D652" s="789">
        <v>4640242180090</v>
      </c>
      <c r="E652" s="790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1" t="s">
        <v>1044</v>
      </c>
      <c r="Q652" s="793"/>
      <c r="R652" s="793"/>
      <c r="S652" s="793"/>
      <c r="T652" s="794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3"/>
      <c r="AB655" s="773"/>
      <c r="AC655" s="773"/>
    </row>
    <row r="656" spans="1:68" ht="27" hidden="1" customHeight="1" x14ac:dyDescent="0.25">
      <c r="A656" s="54" t="s">
        <v>1046</v>
      </c>
      <c r="B656" s="54" t="s">
        <v>1047</v>
      </c>
      <c r="C656" s="31">
        <v>4301031321</v>
      </c>
      <c r="D656" s="789">
        <v>4640242180076</v>
      </c>
      <c r="E656" s="790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4" t="s">
        <v>1048</v>
      </c>
      <c r="Q656" s="793"/>
      <c r="R656" s="793"/>
      <c r="S656" s="793"/>
      <c r="T656" s="794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3"/>
      <c r="AB659" s="773"/>
      <c r="AC659" s="773"/>
    </row>
    <row r="660" spans="1:68" ht="27" hidden="1" customHeight="1" x14ac:dyDescent="0.25">
      <c r="A660" s="54" t="s">
        <v>1050</v>
      </c>
      <c r="B660" s="54" t="s">
        <v>1051</v>
      </c>
      <c r="C660" s="31">
        <v>4301051780</v>
      </c>
      <c r="D660" s="789">
        <v>4640242180106</v>
      </c>
      <c r="E660" s="790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80" t="s">
        <v>1052</v>
      </c>
      <c r="Q660" s="793"/>
      <c r="R660" s="793"/>
      <c r="S660" s="793"/>
      <c r="T660" s="794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96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72"/>
      <c r="P663" s="943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1345.6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1346.1999999999998</v>
      </c>
      <c r="Z663" s="37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72"/>
      <c r="P664" s="943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1420.3103999999996</v>
      </c>
      <c r="Y664" s="779">
        <f>IFERROR(SUM(BN22:BN660),"0")</f>
        <v>1420.9479999999996</v>
      </c>
      <c r="Z664" s="37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72"/>
      <c r="P665" s="943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3</v>
      </c>
      <c r="Y665" s="38">
        <f>ROUNDUP(SUM(BP22:BP660),0)</f>
        <v>3</v>
      </c>
      <c r="Z665" s="37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72"/>
      <c r="P666" s="943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1495.3103999999996</v>
      </c>
      <c r="Y666" s="779">
        <f>GrossWeightTotalR+PalletQtyTotalR*25</f>
        <v>1495.9479999999996</v>
      </c>
      <c r="Z666" s="37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72"/>
      <c r="P667" s="943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178.93333333333334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179</v>
      </c>
      <c r="Z667" s="37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72"/>
      <c r="P668" s="943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2.9312499999999999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9" t="s">
        <v>113</v>
      </c>
      <c r="D670" s="873"/>
      <c r="E670" s="873"/>
      <c r="F670" s="873"/>
      <c r="G670" s="873"/>
      <c r="H670" s="874"/>
      <c r="I670" s="819" t="s">
        <v>325</v>
      </c>
      <c r="J670" s="873"/>
      <c r="K670" s="873"/>
      <c r="L670" s="873"/>
      <c r="M670" s="873"/>
      <c r="N670" s="873"/>
      <c r="O670" s="873"/>
      <c r="P670" s="873"/>
      <c r="Q670" s="873"/>
      <c r="R670" s="873"/>
      <c r="S670" s="873"/>
      <c r="T670" s="873"/>
      <c r="U670" s="873"/>
      <c r="V670" s="874"/>
      <c r="W670" s="819" t="s">
        <v>662</v>
      </c>
      <c r="X670" s="874"/>
      <c r="Y670" s="819" t="s">
        <v>751</v>
      </c>
      <c r="Z670" s="873"/>
      <c r="AA670" s="873"/>
      <c r="AB670" s="874"/>
      <c r="AC670" s="774" t="s">
        <v>861</v>
      </c>
      <c r="AD670" s="819" t="s">
        <v>933</v>
      </c>
      <c r="AE670" s="874"/>
      <c r="AF670" s="775"/>
    </row>
    <row r="671" spans="1:68" ht="14.25" customHeight="1" thickTop="1" x14ac:dyDescent="0.2">
      <c r="A671" s="1089" t="s">
        <v>1063</v>
      </c>
      <c r="B671" s="819" t="s">
        <v>63</v>
      </c>
      <c r="C671" s="819" t="s">
        <v>114</v>
      </c>
      <c r="D671" s="819" t="s">
        <v>141</v>
      </c>
      <c r="E671" s="819" t="s">
        <v>221</v>
      </c>
      <c r="F671" s="819" t="s">
        <v>245</v>
      </c>
      <c r="G671" s="819" t="s">
        <v>291</v>
      </c>
      <c r="H671" s="819" t="s">
        <v>113</v>
      </c>
      <c r="I671" s="819" t="s">
        <v>326</v>
      </c>
      <c r="J671" s="819" t="s">
        <v>350</v>
      </c>
      <c r="K671" s="819" t="s">
        <v>428</v>
      </c>
      <c r="L671" s="819" t="s">
        <v>449</v>
      </c>
      <c r="M671" s="819" t="s">
        <v>473</v>
      </c>
      <c r="N671" s="775"/>
      <c r="O671" s="819" t="s">
        <v>500</v>
      </c>
      <c r="P671" s="819" t="s">
        <v>503</v>
      </c>
      <c r="Q671" s="819" t="s">
        <v>512</v>
      </c>
      <c r="R671" s="819" t="s">
        <v>528</v>
      </c>
      <c r="S671" s="819" t="s">
        <v>538</v>
      </c>
      <c r="T671" s="819" t="s">
        <v>551</v>
      </c>
      <c r="U671" s="819" t="s">
        <v>562</v>
      </c>
      <c r="V671" s="819" t="s">
        <v>649</v>
      </c>
      <c r="W671" s="819" t="s">
        <v>663</v>
      </c>
      <c r="X671" s="819" t="s">
        <v>707</v>
      </c>
      <c r="Y671" s="819" t="s">
        <v>752</v>
      </c>
      <c r="Z671" s="819" t="s">
        <v>820</v>
      </c>
      <c r="AA671" s="819" t="s">
        <v>845</v>
      </c>
      <c r="AB671" s="819" t="s">
        <v>857</v>
      </c>
      <c r="AC671" s="819" t="s">
        <v>861</v>
      </c>
      <c r="AD671" s="819" t="s">
        <v>933</v>
      </c>
      <c r="AE671" s="819" t="s">
        <v>1033</v>
      </c>
      <c r="AF671" s="775"/>
    </row>
    <row r="672" spans="1:68" ht="13.5" customHeight="1" thickBot="1" x14ac:dyDescent="0.25">
      <c r="A672" s="1090"/>
      <c r="B672" s="820"/>
      <c r="C672" s="820"/>
      <c r="D672" s="820"/>
      <c r="E672" s="820"/>
      <c r="F672" s="820"/>
      <c r="G672" s="820"/>
      <c r="H672" s="820"/>
      <c r="I672" s="820"/>
      <c r="J672" s="820"/>
      <c r="K672" s="820"/>
      <c r="L672" s="820"/>
      <c r="M672" s="820"/>
      <c r="N672" s="775"/>
      <c r="O672" s="820"/>
      <c r="P672" s="820"/>
      <c r="Q672" s="820"/>
      <c r="R672" s="820"/>
      <c r="S672" s="820"/>
      <c r="T672" s="820"/>
      <c r="U672" s="820"/>
      <c r="V672" s="820"/>
      <c r="W672" s="820"/>
      <c r="X672" s="820"/>
      <c r="Y672" s="820"/>
      <c r="Z672" s="820"/>
      <c r="AA672" s="820"/>
      <c r="AB672" s="820"/>
      <c r="AC672" s="820"/>
      <c r="AD672" s="820"/>
      <c r="AE672" s="820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86.4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324.79999999999995</v>
      </c>
      <c r="E673" s="46">
        <f>IFERROR(Y107*1,"0")+IFERROR(Y108*1,"0")+IFERROR(Y109*1,"0")+IFERROR(Y113*1,"0")+IFERROR(Y114*1,"0")+IFERROR(Y115*1,"0")+IFERROR(Y116*1,"0")+IFERROR(Y117*1,"0")+IFERROR(Y118*1,"0")</f>
        <v>64.8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154.39999999999998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57.599999999999994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62.4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183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201.60000000000002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211.20000000000002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45,60"/>
        <filter val="1 420,31"/>
        <filter val="1 495,31"/>
        <filter val="12,00"/>
        <filter val="120,00"/>
        <filter val="126,72"/>
        <filter val="16,00"/>
        <filter val="172,80"/>
        <filter val="176,00"/>
        <filter val="178,93"/>
        <filter val="24,00"/>
        <filter val="28,80"/>
        <filter val="3"/>
        <filter val="42,24"/>
        <filter val="57,60"/>
        <filter val="6,93"/>
        <filter val="62,40"/>
        <filter val="64,80"/>
        <filter val="8,00"/>
        <filter val="84,48"/>
        <filter val="86,40"/>
        <filter val="89,60"/>
      </filters>
    </filterColumn>
    <filterColumn colId="29" showButton="0"/>
    <filterColumn colId="30" showButton="0"/>
  </autoFilter>
  <mergeCells count="1188">
    <mergeCell ref="A655:Z655"/>
    <mergeCell ref="P218:T218"/>
    <mergeCell ref="P421:T421"/>
    <mergeCell ref="A646:Z646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P123:T123"/>
    <mergeCell ref="A112:Z112"/>
    <mergeCell ref="A554:Z554"/>
    <mergeCell ref="P529:V529"/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V12:W12"/>
    <mergeCell ref="S671:S672"/>
    <mergeCell ref="P319:T319"/>
    <mergeCell ref="A593:Z593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85:T85"/>
    <mergeCell ref="D571:E571"/>
    <mergeCell ref="A329:O330"/>
    <mergeCell ref="D614:E614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H10:M10"/>
    <mergeCell ref="P616:V616"/>
    <mergeCell ref="A533:O534"/>
    <mergeCell ref="D420:E420"/>
    <mergeCell ref="P256:T256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579:T579"/>
    <mergeCell ref="D218:E218"/>
    <mergeCell ref="A258:O259"/>
    <mergeCell ref="A249:Z249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P101:T101"/>
    <mergeCell ref="A103:O104"/>
    <mergeCell ref="P184:V184"/>
    <mergeCell ref="D154:E154"/>
    <mergeCell ref="P48:T48"/>
    <mergeCell ref="AA17:AA18"/>
    <mergeCell ref="AC17:AC18"/>
    <mergeCell ref="A122:Z122"/>
    <mergeCell ref="P108:T108"/>
    <mergeCell ref="P254:T254"/>
    <mergeCell ref="P251:T251"/>
    <mergeCell ref="A435:Z435"/>
    <mergeCell ref="P487:T487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G17:G18"/>
    <mergeCell ref="P526:T526"/>
    <mergeCell ref="D323:E323"/>
    <mergeCell ref="D127:E1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650:V650"/>
    <mergeCell ref="P608:V608"/>
    <mergeCell ref="D394:E394"/>
    <mergeCell ref="P578:T578"/>
    <mergeCell ref="H671:H672"/>
    <mergeCell ref="J671:J672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P241:T241"/>
    <mergeCell ref="D84:E84"/>
    <mergeCell ref="P107:T107"/>
    <mergeCell ref="P129:V129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279:T279"/>
    <mergeCell ref="D418:E418"/>
    <mergeCell ref="P666:V666"/>
    <mergeCell ref="D393:E393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A223:O224"/>
    <mergeCell ref="D481:E481"/>
    <mergeCell ref="A294:O295"/>
    <mergeCell ref="D256:E25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5:T485"/>
    <mergeCell ref="P271:V271"/>
    <mergeCell ref="P607:T607"/>
    <mergeCell ref="A90:Z90"/>
    <mergeCell ref="A41:Z41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D198:E198"/>
    <mergeCell ref="P104:V104"/>
    <mergeCell ref="P27:T27"/>
    <mergeCell ref="P154:T154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316:V316"/>
    <mergeCell ref="A651:Z651"/>
    <mergeCell ref="D541:E541"/>
    <mergeCell ref="D370:E370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P576:T576"/>
    <mergeCell ref="A128:O129"/>
    <mergeCell ref="D557:E557"/>
    <mergeCell ref="P465:T465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D222:E222"/>
    <mergeCell ref="A529:O530"/>
    <mergeCell ref="P399:T399"/>
    <mergeCell ref="P346:T346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386:E386"/>
    <mergeCell ref="P641:T641"/>
    <mergeCell ref="D513:E513"/>
    <mergeCell ref="D215:E215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233:T233"/>
    <mergeCell ref="D176:E176"/>
    <mergeCell ref="D114:E114"/>
    <mergeCell ref="D648:E648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P668:V668"/>
    <mergeCell ref="A663:O66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335:Z335"/>
    <mergeCell ref="P219:T219"/>
    <mergeCell ref="D91:E91"/>
    <mergeCell ref="D63:E63"/>
    <mergeCell ref="A627:Z627"/>
    <mergeCell ref="D492:E492"/>
    <mergeCell ref="P305:T305"/>
    <mergeCell ref="P596:V596"/>
    <mergeCell ref="A304:Z304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64:E64"/>
    <mergeCell ref="P612:T612"/>
    <mergeCell ref="P441:T441"/>
    <mergeCell ref="D362:E362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P656:T656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D671:D672"/>
    <mergeCell ref="F671:F672"/>
    <mergeCell ref="P572:T572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A547:Z547"/>
    <mergeCell ref="P281:T281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A46:Z46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451:E451"/>
    <mergeCell ref="A331:Z331"/>
    <mergeCell ref="D255:E255"/>
    <mergeCell ref="P640:T640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D375:E375"/>
    <mergeCell ref="D369:E369"/>
    <mergeCell ref="P556:T556"/>
    <mergeCell ref="P423:T423"/>
    <mergeCell ref="Q9:R9"/>
    <mergeCell ref="D561:E561"/>
    <mergeCell ref="P66:T66"/>
    <mergeCell ref="D9:E9"/>
    <mergeCell ref="P197:T197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377:E377"/>
    <mergeCell ref="A119:O120"/>
    <mergeCell ref="A246:O247"/>
    <mergeCell ref="P287:T287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162:V162"/>
    <mergeCell ref="D590:E590"/>
    <mergeCell ref="P460:V460"/>
    <mergeCell ref="I17:I18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D584:E584"/>
    <mergeCell ref="A374:Z374"/>
    <mergeCell ref="D432:E43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D379:E379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161:O162"/>
    <mergeCell ref="P634:T634"/>
    <mergeCell ref="D640:E640"/>
    <mergeCell ref="D236:E236"/>
    <mergeCell ref="A537:O538"/>
    <mergeCell ref="D524:E524"/>
    <mergeCell ref="D595:E595"/>
    <mergeCell ref="P538:V538"/>
    <mergeCell ref="P317:V317"/>
    <mergeCell ref="P146:V146"/>
    <mergeCell ref="P455:V455"/>
    <mergeCell ref="A445:Z445"/>
    <mergeCell ref="P520:V520"/>
    <mergeCell ref="A209:Z209"/>
    <mergeCell ref="D174:E174"/>
    <mergeCell ref="D410:E410"/>
    <mergeCell ref="P594:T594"/>
    <mergeCell ref="P516:V516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D117:E117"/>
    <mergeCell ref="D92:E92"/>
    <mergeCell ref="D118:E118"/>
    <mergeCell ref="A121:Z121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2024-12-19T11:15:02Z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