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5E6F09-3914-44B9-BB88-99C083C043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BP458" i="1" s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Z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6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08" i="1" l="1"/>
  <c r="BN308" i="1"/>
  <c r="Z308" i="1"/>
  <c r="BP364" i="1"/>
  <c r="BN364" i="1"/>
  <c r="Z364" i="1"/>
  <c r="BP398" i="1"/>
  <c r="BN398" i="1"/>
  <c r="Z398" i="1"/>
  <c r="BP425" i="1"/>
  <c r="BN425" i="1"/>
  <c r="Z425" i="1"/>
  <c r="BP465" i="1"/>
  <c r="BN465" i="1"/>
  <c r="Z465" i="1"/>
  <c r="BP481" i="1"/>
  <c r="BN481" i="1"/>
  <c r="Z481" i="1"/>
  <c r="BP509" i="1"/>
  <c r="BN509" i="1"/>
  <c r="Z509" i="1"/>
  <c r="BP526" i="1"/>
  <c r="BN526" i="1"/>
  <c r="Z526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1" i="1"/>
  <c r="BN51" i="1"/>
  <c r="Z66" i="1"/>
  <c r="BN66" i="1"/>
  <c r="Z78" i="1"/>
  <c r="BN78" i="1"/>
  <c r="Y88" i="1"/>
  <c r="Z92" i="1"/>
  <c r="BN92" i="1"/>
  <c r="Z102" i="1"/>
  <c r="BN102" i="1"/>
  <c r="Z115" i="1"/>
  <c r="BN115" i="1"/>
  <c r="Z123" i="1"/>
  <c r="BN123" i="1"/>
  <c r="Y128" i="1"/>
  <c r="Z133" i="1"/>
  <c r="BN133" i="1"/>
  <c r="Y146" i="1"/>
  <c r="Z149" i="1"/>
  <c r="BN149" i="1"/>
  <c r="Z175" i="1"/>
  <c r="BN175" i="1"/>
  <c r="Z195" i="1"/>
  <c r="BN195" i="1"/>
  <c r="Z219" i="1"/>
  <c r="BN219" i="1"/>
  <c r="Z231" i="1"/>
  <c r="BN231" i="1"/>
  <c r="Z253" i="1"/>
  <c r="BN253" i="1"/>
  <c r="Z264" i="1"/>
  <c r="BN264" i="1"/>
  <c r="Z266" i="1"/>
  <c r="BN266" i="1"/>
  <c r="BP270" i="1"/>
  <c r="BN270" i="1"/>
  <c r="BP285" i="1"/>
  <c r="BN285" i="1"/>
  <c r="Z285" i="1"/>
  <c r="Y353" i="1"/>
  <c r="Y352" i="1"/>
  <c r="BP351" i="1"/>
  <c r="BN351" i="1"/>
  <c r="Z351" i="1"/>
  <c r="Z352" i="1" s="1"/>
  <c r="BP356" i="1"/>
  <c r="BN356" i="1"/>
  <c r="Z356" i="1"/>
  <c r="BP377" i="1"/>
  <c r="BN377" i="1"/>
  <c r="Z377" i="1"/>
  <c r="BP417" i="1"/>
  <c r="BN417" i="1"/>
  <c r="Z417" i="1"/>
  <c r="X673" i="1"/>
  <c r="BP449" i="1"/>
  <c r="BN449" i="1"/>
  <c r="Z449" i="1"/>
  <c r="BP470" i="1"/>
  <c r="BN470" i="1"/>
  <c r="Z470" i="1"/>
  <c r="Z471" i="1" s="1"/>
  <c r="BP502" i="1"/>
  <c r="BN502" i="1"/>
  <c r="Z502" i="1"/>
  <c r="BP525" i="1"/>
  <c r="BN525" i="1"/>
  <c r="Z525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Y381" i="1"/>
  <c r="BP375" i="1"/>
  <c r="BN375" i="1"/>
  <c r="Z375" i="1"/>
  <c r="BP394" i="1"/>
  <c r="BN394" i="1"/>
  <c r="Z394" i="1"/>
  <c r="BP411" i="1"/>
  <c r="BN411" i="1"/>
  <c r="Z411" i="1"/>
  <c r="BP423" i="1"/>
  <c r="BN423" i="1"/>
  <c r="Z423" i="1"/>
  <c r="BP447" i="1"/>
  <c r="BN447" i="1"/>
  <c r="Z447" i="1"/>
  <c r="Y459" i="1"/>
  <c r="BP457" i="1"/>
  <c r="BN457" i="1"/>
  <c r="Z457" i="1"/>
  <c r="BP463" i="1"/>
  <c r="BN463" i="1"/>
  <c r="Z463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Y89" i="1"/>
  <c r="Z86" i="1"/>
  <c r="BN86" i="1"/>
  <c r="Y97" i="1"/>
  <c r="Z94" i="1"/>
  <c r="BN94" i="1"/>
  <c r="Z100" i="1"/>
  <c r="BN100" i="1"/>
  <c r="BP100" i="1"/>
  <c r="Y103" i="1"/>
  <c r="Z107" i="1"/>
  <c r="BN107" i="1"/>
  <c r="Y110" i="1"/>
  <c r="Z113" i="1"/>
  <c r="BN113" i="1"/>
  <c r="BP113" i="1"/>
  <c r="Y119" i="1"/>
  <c r="Z117" i="1"/>
  <c r="BN117" i="1"/>
  <c r="Z118" i="1"/>
  <c r="BN118" i="1"/>
  <c r="Z125" i="1"/>
  <c r="BN125" i="1"/>
  <c r="Z131" i="1"/>
  <c r="BN131" i="1"/>
  <c r="BP131" i="1"/>
  <c r="Y136" i="1"/>
  <c r="Z139" i="1"/>
  <c r="BN139" i="1"/>
  <c r="Z143" i="1"/>
  <c r="BN143" i="1"/>
  <c r="Z154" i="1"/>
  <c r="BN154" i="1"/>
  <c r="Y157" i="1"/>
  <c r="Z164" i="1"/>
  <c r="BN164" i="1"/>
  <c r="BP164" i="1"/>
  <c r="Y167" i="1"/>
  <c r="H673" i="1"/>
  <c r="Y180" i="1"/>
  <c r="Z177" i="1"/>
  <c r="BN177" i="1"/>
  <c r="Z189" i="1"/>
  <c r="Z190" i="1" s="1"/>
  <c r="BN189" i="1"/>
  <c r="BP189" i="1"/>
  <c r="Z193" i="1"/>
  <c r="BN193" i="1"/>
  <c r="BP193" i="1"/>
  <c r="Y202" i="1"/>
  <c r="Z197" i="1"/>
  <c r="BN197" i="1"/>
  <c r="Z206" i="1"/>
  <c r="BN206" i="1"/>
  <c r="Z211" i="1"/>
  <c r="Z212" i="1" s="1"/>
  <c r="BN211" i="1"/>
  <c r="Y223" i="1"/>
  <c r="Z217" i="1"/>
  <c r="BN217" i="1"/>
  <c r="Z221" i="1"/>
  <c r="BN221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Y271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65" i="1"/>
  <c r="BP358" i="1"/>
  <c r="BN358" i="1"/>
  <c r="Z358" i="1"/>
  <c r="BP368" i="1"/>
  <c r="BN368" i="1"/>
  <c r="Z368" i="1"/>
  <c r="BP379" i="1"/>
  <c r="BN379" i="1"/>
  <c r="Z379" i="1"/>
  <c r="BP400" i="1"/>
  <c r="BN400" i="1"/>
  <c r="Z400" i="1"/>
  <c r="BP419" i="1"/>
  <c r="BN419" i="1"/>
  <c r="Z419" i="1"/>
  <c r="BP427" i="1"/>
  <c r="BN427" i="1"/>
  <c r="Z427" i="1"/>
  <c r="BP451" i="1"/>
  <c r="BN451" i="1"/>
  <c r="Z451" i="1"/>
  <c r="Y467" i="1"/>
  <c r="BP462" i="1"/>
  <c r="BN462" i="1"/>
  <c r="Z462" i="1"/>
  <c r="Y477" i="1"/>
  <c r="BP476" i="1"/>
  <c r="BN476" i="1"/>
  <c r="Z476" i="1"/>
  <c r="Z477" i="1" s="1"/>
  <c r="BP485" i="1"/>
  <c r="BN485" i="1"/>
  <c r="Z485" i="1"/>
  <c r="BP495" i="1"/>
  <c r="BN495" i="1"/>
  <c r="Z495" i="1"/>
  <c r="Y515" i="1"/>
  <c r="BP513" i="1"/>
  <c r="BN513" i="1"/>
  <c r="Z513" i="1"/>
  <c r="BP528" i="1"/>
  <c r="BN528" i="1"/>
  <c r="Z528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290" i="1"/>
  <c r="P673" i="1"/>
  <c r="Y338" i="1"/>
  <c r="Y396" i="1"/>
  <c r="Y402" i="1"/>
  <c r="Y413" i="1"/>
  <c r="Y433" i="1"/>
  <c r="Y472" i="1"/>
  <c r="Y471" i="1"/>
  <c r="BP492" i="1"/>
  <c r="BN492" i="1"/>
  <c r="Z492" i="1"/>
  <c r="BP500" i="1"/>
  <c r="BN500" i="1"/>
  <c r="Z500" i="1"/>
  <c r="Y530" i="1"/>
  <c r="BP523" i="1"/>
  <c r="BN523" i="1"/>
  <c r="Z523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05" i="1"/>
  <c r="Z673" i="1"/>
  <c r="Y650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3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3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Y213" i="1"/>
  <c r="BP210" i="1"/>
  <c r="BN210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F9" i="1"/>
  <c r="J9" i="1"/>
  <c r="Y54" i="1"/>
  <c r="Y73" i="1"/>
  <c r="Y172" i="1"/>
  <c r="Y207" i="1"/>
  <c r="BP218" i="1"/>
  <c r="BN218" i="1"/>
  <c r="Z218" i="1"/>
  <c r="BP222" i="1"/>
  <c r="BN222" i="1"/>
  <c r="Z222" i="1"/>
  <c r="Y224" i="1"/>
  <c r="Y238" i="1"/>
  <c r="Y237" i="1"/>
  <c r="BP226" i="1"/>
  <c r="BN226" i="1"/>
  <c r="Z226" i="1"/>
  <c r="BP230" i="1"/>
  <c r="BN230" i="1"/>
  <c r="Z230" i="1"/>
  <c r="BP234" i="1"/>
  <c r="BN234" i="1"/>
  <c r="Z234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BP263" i="1"/>
  <c r="Z265" i="1"/>
  <c r="BN265" i="1"/>
  <c r="Z267" i="1"/>
  <c r="BN267" i="1"/>
  <c r="Z269" i="1"/>
  <c r="BN269" i="1"/>
  <c r="Y272" i="1"/>
  <c r="M673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Y373" i="1"/>
  <c r="Z369" i="1"/>
  <c r="BN369" i="1"/>
  <c r="Z371" i="1"/>
  <c r="BN371" i="1"/>
  <c r="Y372" i="1"/>
  <c r="BP376" i="1"/>
  <c r="BN376" i="1"/>
  <c r="Z376" i="1"/>
  <c r="BP380" i="1"/>
  <c r="BN380" i="1"/>
  <c r="Z380" i="1"/>
  <c r="Y382" i="1"/>
  <c r="Y388" i="1"/>
  <c r="BP384" i="1"/>
  <c r="BN384" i="1"/>
  <c r="Z384" i="1"/>
  <c r="Y258" i="1"/>
  <c r="Y295" i="1"/>
  <c r="Y302" i="1"/>
  <c r="Y311" i="1"/>
  <c r="Y344" i="1"/>
  <c r="BP378" i="1"/>
  <c r="BN378" i="1"/>
  <c r="Z378" i="1"/>
  <c r="BP387" i="1"/>
  <c r="BN387" i="1"/>
  <c r="Z387" i="1"/>
  <c r="Y389" i="1"/>
  <c r="Y395" i="1"/>
  <c r="Y401" i="1"/>
  <c r="Y412" i="1"/>
  <c r="Y428" i="1"/>
  <c r="Y434" i="1"/>
  <c r="Y443" i="1"/>
  <c r="Y454" i="1"/>
  <c r="Y460" i="1"/>
  <c r="Y468" i="1"/>
  <c r="Y506" i="1"/>
  <c r="Y510" i="1"/>
  <c r="Y516" i="1"/>
  <c r="Y521" i="1"/>
  <c r="Y529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AD673" i="1"/>
  <c r="Y616" i="1"/>
  <c r="BP613" i="1"/>
  <c r="BN613" i="1"/>
  <c r="Z613" i="1"/>
  <c r="BP629" i="1"/>
  <c r="BN629" i="1"/>
  <c r="Z629" i="1"/>
  <c r="Y637" i="1"/>
  <c r="BP631" i="1"/>
  <c r="BN631" i="1"/>
  <c r="Z631" i="1"/>
  <c r="BP633" i="1"/>
  <c r="BN633" i="1"/>
  <c r="Z633" i="1"/>
  <c r="BP635" i="1"/>
  <c r="BN635" i="1"/>
  <c r="Z635" i="1"/>
  <c r="Z393" i="1"/>
  <c r="Z395" i="1" s="1"/>
  <c r="BN393" i="1"/>
  <c r="Z399" i="1"/>
  <c r="Z401" i="1" s="1"/>
  <c r="BN399" i="1"/>
  <c r="V673" i="1"/>
  <c r="Y407" i="1"/>
  <c r="Z410" i="1"/>
  <c r="BN410" i="1"/>
  <c r="W673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Z452" i="1"/>
  <c r="BN452" i="1"/>
  <c r="Y455" i="1"/>
  <c r="Z458" i="1"/>
  <c r="BN458" i="1"/>
  <c r="Z464" i="1"/>
  <c r="BN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Z508" i="1"/>
  <c r="Z510" i="1" s="1"/>
  <c r="BN508" i="1"/>
  <c r="BP508" i="1"/>
  <c r="Z514" i="1"/>
  <c r="BN514" i="1"/>
  <c r="Z519" i="1"/>
  <c r="Z520" i="1" s="1"/>
  <c r="BN519" i="1"/>
  <c r="BP519" i="1"/>
  <c r="Y520" i="1"/>
  <c r="Z524" i="1"/>
  <c r="BN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AE673" i="1"/>
  <c r="Y649" i="1"/>
  <c r="BP647" i="1"/>
  <c r="BN647" i="1"/>
  <c r="Z647" i="1"/>
  <c r="Z649" i="1" s="1"/>
  <c r="Z625" i="1" l="1"/>
  <c r="Z596" i="1"/>
  <c r="Z573" i="1"/>
  <c r="Z545" i="1"/>
  <c r="Z515" i="1"/>
  <c r="Z505" i="1"/>
  <c r="Z459" i="1"/>
  <c r="Z454" i="1"/>
  <c r="Z311" i="1"/>
  <c r="Z301" i="1"/>
  <c r="Z289" i="1"/>
  <c r="Z258" i="1"/>
  <c r="Z246" i="1"/>
  <c r="Z529" i="1"/>
  <c r="Z467" i="1"/>
  <c r="Z428" i="1"/>
  <c r="Z372" i="1"/>
  <c r="Y664" i="1"/>
  <c r="Y667" i="1"/>
  <c r="Z567" i="1"/>
  <c r="Z412" i="1"/>
  <c r="Z381" i="1"/>
  <c r="Z365" i="1"/>
  <c r="Z271" i="1"/>
  <c r="Z201" i="1"/>
  <c r="Y665" i="1"/>
  <c r="Z179" i="1"/>
  <c r="Z145" i="1"/>
  <c r="Z88" i="1"/>
  <c r="Z79" i="1"/>
  <c r="Z72" i="1"/>
  <c r="Z35" i="1"/>
  <c r="Z643" i="1"/>
  <c r="Z608" i="1"/>
  <c r="Z615" i="1"/>
  <c r="Z591" i="1"/>
  <c r="Z237" i="1"/>
  <c r="X666" i="1"/>
  <c r="Z636" i="1"/>
  <c r="Z585" i="1"/>
  <c r="Z388" i="1"/>
  <c r="Z223" i="1"/>
  <c r="Z97" i="1"/>
  <c r="Z54" i="1"/>
  <c r="Y663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<sst xmlns="http://schemas.openxmlformats.org/spreadsheetml/2006/main" count="3139" uniqueCount="1081">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</sst>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0.45833333333333331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95</v>
      </c>
      <c r="Y50" s="778">
        <f t="shared" si="6"/>
        <v>100.8</v>
      </c>
      <c r="Z50" s="36">
        <f>IFERROR(IF(Y50=0,"",ROUNDUP(Y50/H50,0)*0.02175),"")</f>
        <v>0.19574999999999998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99.071428571428569</v>
      </c>
      <c r="BN50" s="64">
        <f t="shared" si="8"/>
        <v>105.12</v>
      </c>
      <c r="BO50" s="64">
        <f t="shared" si="9"/>
        <v>0.15146683673469388</v>
      </c>
      <c r="BP50" s="64">
        <f t="shared" si="10"/>
        <v>0.1607142857142857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8.4821428571428577</v>
      </c>
      <c r="Y54" s="779">
        <f>IFERROR(Y48/H48,"0")+IFERROR(Y49/H49,"0")+IFERROR(Y50/H50,"0")+IFERROR(Y51/H51,"0")+IFERROR(Y52/H52,"0")+IFERROR(Y53/H53,"0")</f>
        <v>9</v>
      </c>
      <c r="Z54" s="779">
        <f>IFERROR(IF(Z48="",0,Z48),"0")+IFERROR(IF(Z49="",0,Z49),"0")+IFERROR(IF(Z50="",0,Z50),"0")+IFERROR(IF(Z51="",0,Z51),"0")+IFERROR(IF(Z52="",0,Z52),"0")+IFERROR(IF(Z53="",0,Z53),"0")</f>
        <v>0.19574999999999998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95</v>
      </c>
      <c r="Y55" s="779">
        <f>IFERROR(SUM(Y48:Y53),"0")</f>
        <v>100.8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9</v>
      </c>
      <c r="Y68" s="778">
        <f t="shared" si="11"/>
        <v>12</v>
      </c>
      <c r="Z68" s="36">
        <f>IFERROR(IF(Y68=0,"",ROUNDUP(Y68/H68,0)*0.00902),"")</f>
        <v>2.7060000000000001E-2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9.4725000000000001</v>
      </c>
      <c r="BN68" s="64">
        <f t="shared" si="13"/>
        <v>12.629999999999999</v>
      </c>
      <c r="BO68" s="64">
        <f t="shared" si="14"/>
        <v>1.7045454545454544E-2</v>
      </c>
      <c r="BP68" s="64">
        <f t="shared" si="15"/>
        <v>2.2727272727272728E-2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2.25</v>
      </c>
      <c r="Y72" s="779">
        <f>IFERROR(Y63/H63,"0")+IFERROR(Y64/H64,"0")+IFERROR(Y65/H65,"0")+IFERROR(Y66/H66,"0")+IFERROR(Y67/H67,"0")+IFERROR(Y68/H68,"0")+IFERROR(Y69/H69,"0")+IFERROR(Y70/H70,"0")+IFERROR(Y71/H71,"0")</f>
        <v>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2.7060000000000001E-2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9</v>
      </c>
      <c r="Y73" s="779">
        <f>IFERROR(SUM(Y63:Y71),"0")</f>
        <v>12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66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68.933333333333323</v>
      </c>
      <c r="BN75" s="64">
        <f>IFERROR(Y75*I75/H75,"0")</f>
        <v>78.959999999999994</v>
      </c>
      <c r="BO75" s="64">
        <f>IFERROR(1/J75*(X75/H75),"0")</f>
        <v>0.10912698412698411</v>
      </c>
      <c r="BP75" s="64">
        <f>IFERROR(1/J75*(Y75/H75),"0")</f>
        <v>0.125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6.1111111111111107</v>
      </c>
      <c r="Y79" s="779">
        <f>IFERROR(Y75/H75,"0")+IFERROR(Y76/H76,"0")+IFERROR(Y77/H77,"0")+IFERROR(Y78/H78,"0")</f>
        <v>7</v>
      </c>
      <c r="Z79" s="779">
        <f>IFERROR(IF(Z75="",0,Z75),"0")+IFERROR(IF(Z76="",0,Z76),"0")+IFERROR(IF(Z77="",0,Z77),"0")+IFERROR(IF(Z78="",0,Z78),"0")</f>
        <v>0.15225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66</v>
      </c>
      <c r="Y80" s="779">
        <f>IFERROR(SUM(Y75:Y78),"0")</f>
        <v>75.600000000000009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3</v>
      </c>
      <c r="Y86" s="778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3.1666666666666661</v>
      </c>
      <c r="BN86" s="64">
        <f t="shared" si="18"/>
        <v>3.8</v>
      </c>
      <c r="BO86" s="64">
        <f t="shared" si="19"/>
        <v>7.1225071225071226E-3</v>
      </c>
      <c r="BP86" s="64">
        <f t="shared" si="20"/>
        <v>8.5470085470085479E-3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1.6666666666666665</v>
      </c>
      <c r="Y88" s="779">
        <f>IFERROR(Y82/H82,"0")+IFERROR(Y83/H83,"0")+IFERROR(Y84/H84,"0")+IFERROR(Y85/H85,"0")+IFERROR(Y86/H86,"0")+IFERROR(Y87/H87,"0")</f>
        <v>2</v>
      </c>
      <c r="Z88" s="779">
        <f>IFERROR(IF(Z82="",0,Z82),"0")+IFERROR(IF(Z83="",0,Z83),"0")+IFERROR(IF(Z84="",0,Z84),"0")+IFERROR(IF(Z85="",0,Z85),"0")+IFERROR(IF(Z86="",0,Z86),"0")+IFERROR(IF(Z87="",0,Z87),"0")</f>
        <v>1.004E-2</v>
      </c>
      <c r="AA88" s="780"/>
      <c r="AB88" s="780"/>
      <c r="AC88" s="780"/>
    </row>
    <row r="89" spans="1:68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3</v>
      </c>
      <c r="Y89" s="779">
        <f>IFERROR(SUM(Y82:Y87),"0")</f>
        <v>3.6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83</v>
      </c>
      <c r="Y101" s="778">
        <f>IFERROR(IF(X101="",0,CEILING((X101/$H101),1)*$H101),"")</f>
        <v>84</v>
      </c>
      <c r="Z101" s="36">
        <f>IFERROR(IF(Y101=0,"",ROUNDUP(Y101/H101,0)*0.02175),"")</f>
        <v>0.21749999999999997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88.572857142857146</v>
      </c>
      <c r="BN101" s="64">
        <f>IFERROR(Y101*I101/H101,"0")</f>
        <v>89.64</v>
      </c>
      <c r="BO101" s="64">
        <f>IFERROR(1/J101*(X101/H101),"0")</f>
        <v>0.1764455782312925</v>
      </c>
      <c r="BP101" s="64">
        <f>IFERROR(1/J101*(Y101/H101),"0")</f>
        <v>0.17857142857142855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9.8809523809523814</v>
      </c>
      <c r="Y103" s="779">
        <f>IFERROR(Y100/H100,"0")+IFERROR(Y101/H101,"0")+IFERROR(Y102/H102,"0")</f>
        <v>10</v>
      </c>
      <c r="Z103" s="779">
        <f>IFERROR(IF(Z100="",0,Z100),"0")+IFERROR(IF(Z101="",0,Z101),"0")+IFERROR(IF(Z102="",0,Z102),"0")</f>
        <v>0.21749999999999997</v>
      </c>
      <c r="AA103" s="780"/>
      <c r="AB103" s="780"/>
      <c r="AC103" s="780"/>
    </row>
    <row r="104" spans="1:68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83</v>
      </c>
      <c r="Y104" s="779">
        <f>IFERROR(SUM(Y100:Y102),"0")</f>
        <v>84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25</v>
      </c>
      <c r="Y109" s="778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26.166666666666668</v>
      </c>
      <c r="BN109" s="64">
        <f>IFERROR(Y109*I109/H109,"0")</f>
        <v>28.26</v>
      </c>
      <c r="BO109" s="64">
        <f>IFERROR(1/J109*(X109/H109),"0")</f>
        <v>4.208754208754209E-2</v>
      </c>
      <c r="BP109" s="64">
        <f>IFERROR(1/J109*(Y109/H109),"0")</f>
        <v>4.5454545454545456E-2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5.5555555555555554</v>
      </c>
      <c r="Y110" s="779">
        <f>IFERROR(Y107/H107,"0")+IFERROR(Y108/H108,"0")+IFERROR(Y109/H109,"0")</f>
        <v>6</v>
      </c>
      <c r="Z110" s="779">
        <f>IFERROR(IF(Z107="",0,Z107),"0")+IFERROR(IF(Z108="",0,Z108),"0")+IFERROR(IF(Z109="",0,Z109),"0")</f>
        <v>5.4120000000000001E-2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25</v>
      </c>
      <c r="Y111" s="779">
        <f>IFERROR(SUM(Y107:Y109),"0")</f>
        <v>27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684</v>
      </c>
      <c r="Y115" s="778">
        <f t="shared" si="26"/>
        <v>685.80000000000007</v>
      </c>
      <c r="Z115" s="36">
        <f>IFERROR(IF(Y115=0,"",ROUNDUP(Y115/H115,0)*0.00651),"")</f>
        <v>1.65354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747.83999999999992</v>
      </c>
      <c r="BN115" s="64">
        <f t="shared" si="28"/>
        <v>749.80799999999999</v>
      </c>
      <c r="BO115" s="64">
        <f t="shared" si="29"/>
        <v>1.3919413919413919</v>
      </c>
      <c r="BP115" s="64">
        <f t="shared" si="30"/>
        <v>1.3956043956043958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253.33333333333331</v>
      </c>
      <c r="Y119" s="779">
        <f>IFERROR(Y113/H113,"0")+IFERROR(Y114/H114,"0")+IFERROR(Y115/H115,"0")+IFERROR(Y116/H116,"0")+IFERROR(Y117/H117,"0")+IFERROR(Y118/H118,"0")</f>
        <v>254</v>
      </c>
      <c r="Z119" s="779">
        <f>IFERROR(IF(Z113="",0,Z113),"0")+IFERROR(IF(Z114="",0,Z114),"0")+IFERROR(IF(Z115="",0,Z115),"0")+IFERROR(IF(Z116="",0,Z116),"0")+IFERROR(IF(Z117="",0,Z117),"0")+IFERROR(IF(Z118="",0,Z118),"0")</f>
        <v>1.65354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684</v>
      </c>
      <c r="Y120" s="779">
        <f>IFERROR(SUM(Y113:Y118),"0")</f>
        <v>685.80000000000007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172</v>
      </c>
      <c r="Y126" s="778">
        <f>IFERROR(IF(X126="",0,CEILING((X126/$H126),1)*$H126),"")</f>
        <v>175.5</v>
      </c>
      <c r="Z126" s="36">
        <f>IFERROR(IF(Y126=0,"",ROUNDUP(Y126/H126,0)*0.00902),"")</f>
        <v>0.35177999999999998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180.02666666666667</v>
      </c>
      <c r="BN126" s="64">
        <f>IFERROR(Y126*I126/H126,"0")</f>
        <v>183.69</v>
      </c>
      <c r="BO126" s="64">
        <f>IFERROR(1/J126*(X126/H126),"0")</f>
        <v>0.28956228956228958</v>
      </c>
      <c r="BP126" s="64">
        <f>IFERROR(1/J126*(Y126/H126),"0")</f>
        <v>0.29545454545454547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38.222222222222221</v>
      </c>
      <c r="Y128" s="779">
        <f>IFERROR(Y123/H123,"0")+IFERROR(Y124/H124,"0")+IFERROR(Y125/H125,"0")+IFERROR(Y126/H126,"0")+IFERROR(Y127/H127,"0")</f>
        <v>39</v>
      </c>
      <c r="Z128" s="779">
        <f>IFERROR(IF(Z123="",0,Z123),"0")+IFERROR(IF(Z124="",0,Z124),"0")+IFERROR(IF(Z125="",0,Z125),"0")+IFERROR(IF(Z126="",0,Z126),"0")+IFERROR(IF(Z127="",0,Z127),"0")</f>
        <v>0.35177999999999998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172</v>
      </c>
      <c r="Y129" s="779">
        <f>IFERROR(SUM(Y123:Y127),"0")</f>
        <v>175.5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40</v>
      </c>
      <c r="Y131" s="778">
        <f>IFERROR(IF(X131="",0,CEILING((X131/$H131),1)*$H131),"")</f>
        <v>43.2</v>
      </c>
      <c r="Z131" s="36">
        <f>IFERROR(IF(Y131=0,"",ROUNDUP(Y131/H131,0)*0.02175),"")</f>
        <v>8.6999999999999994E-2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41.777777777777771</v>
      </c>
      <c r="BN131" s="64">
        <f>IFERROR(Y131*I131/H131,"0")</f>
        <v>45.12</v>
      </c>
      <c r="BO131" s="64">
        <f>IFERROR(1/J131*(X131/H131),"0")</f>
        <v>6.613756613756612E-2</v>
      </c>
      <c r="BP131" s="64">
        <f>IFERROR(1/J131*(Y131/H131),"0")</f>
        <v>7.1428571428571425E-2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3.7037037037037033</v>
      </c>
      <c r="Y135" s="779">
        <f>IFERROR(Y131/H131,"0")+IFERROR(Y132/H132,"0")+IFERROR(Y133/H133,"0")+IFERROR(Y134/H134,"0")</f>
        <v>4</v>
      </c>
      <c r="Z135" s="779">
        <f>IFERROR(IF(Z131="",0,Z131),"0")+IFERROR(IF(Z132="",0,Z132),"0")+IFERROR(IF(Z133="",0,Z133),"0")+IFERROR(IF(Z134="",0,Z134),"0")</f>
        <v>8.6999999999999994E-2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40</v>
      </c>
      <c r="Y136" s="779">
        <f>IFERROR(SUM(Y131:Y134),"0")</f>
        <v>43.2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366</v>
      </c>
      <c r="Y142" s="778">
        <f t="shared" si="31"/>
        <v>367.20000000000005</v>
      </c>
      <c r="Z142" s="36">
        <f>IFERROR(IF(Y142=0,"",ROUNDUP(Y142/H142,0)*0.00651),"")</f>
        <v>0.88536000000000004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400.15999999999997</v>
      </c>
      <c r="BN142" s="64">
        <f t="shared" si="33"/>
        <v>401.47199999999998</v>
      </c>
      <c r="BO142" s="64">
        <f t="shared" si="34"/>
        <v>0.74481074481074483</v>
      </c>
      <c r="BP142" s="64">
        <f t="shared" si="35"/>
        <v>0.74725274725274726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135.55555555555554</v>
      </c>
      <c r="Y145" s="779">
        <f>IFERROR(Y138/H138,"0")+IFERROR(Y139/H139,"0")+IFERROR(Y140/H140,"0")+IFERROR(Y141/H141,"0")+IFERROR(Y142/H142,"0")+IFERROR(Y143/H143,"0")+IFERROR(Y144/H144,"0")</f>
        <v>136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0.88536000000000004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366</v>
      </c>
      <c r="Y146" s="779">
        <f>IFERROR(SUM(Y138:Y144),"0")</f>
        <v>367.20000000000005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9</v>
      </c>
      <c r="Y189" s="778">
        <f>IFERROR(IF(X189="",0,CEILING((X189/$H189),1)*$H189),"")</f>
        <v>9.9</v>
      </c>
      <c r="Z189" s="36">
        <f>IFERROR(IF(Y189=0,"",ROUNDUP(Y189/H189,0)*0.00502),"")</f>
        <v>2.5100000000000001E-2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9.4545454545454533</v>
      </c>
      <c r="BN189" s="64">
        <f>IFERROR(Y189*I189/H189,"0")</f>
        <v>10.400000000000002</v>
      </c>
      <c r="BO189" s="64">
        <f>IFERROR(1/J189*(X189/H189),"0")</f>
        <v>1.9425019425019428E-2</v>
      </c>
      <c r="BP189" s="64">
        <f>IFERROR(1/J189*(Y189/H189),"0")</f>
        <v>2.1367521367521368E-2</v>
      </c>
    </row>
    <row r="190" spans="1:68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4.5454545454545459</v>
      </c>
      <c r="Y190" s="779">
        <f>IFERROR(Y189/H189,"0")</f>
        <v>5</v>
      </c>
      <c r="Z190" s="779">
        <f>IFERROR(IF(Z189="",0,Z189),"0")</f>
        <v>2.5100000000000001E-2</v>
      </c>
      <c r="AA190" s="780"/>
      <c r="AB190" s="780"/>
      <c r="AC190" s="780"/>
    </row>
    <row r="191" spans="1:68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9</v>
      </c>
      <c r="Y191" s="779">
        <f>IFERROR(SUM(Y189:Y189),"0")</f>
        <v>9.9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121</v>
      </c>
      <c r="Y195" s="778">
        <f t="shared" si="36"/>
        <v>121.80000000000001</v>
      </c>
      <c r="Z195" s="36">
        <f>IFERROR(IF(Y195=0,"",ROUNDUP(Y195/H195,0)*0.00753),"")</f>
        <v>0.21837000000000001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126.76190476190477</v>
      </c>
      <c r="BN195" s="64">
        <f t="shared" si="38"/>
        <v>127.60000000000001</v>
      </c>
      <c r="BO195" s="64">
        <f t="shared" si="39"/>
        <v>0.18467643467643466</v>
      </c>
      <c r="BP195" s="64">
        <f t="shared" si="40"/>
        <v>0.1858974358974359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138</v>
      </c>
      <c r="Y196" s="778">
        <f t="shared" si="36"/>
        <v>138.6</v>
      </c>
      <c r="Z196" s="36">
        <f>IFERROR(IF(Y196=0,"",ROUNDUP(Y196/H196,0)*0.00502),"")</f>
        <v>0.33132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146.54285714285714</v>
      </c>
      <c r="BN196" s="64">
        <f t="shared" si="38"/>
        <v>147.17999999999998</v>
      </c>
      <c r="BO196" s="64">
        <f t="shared" si="39"/>
        <v>0.28083028083028083</v>
      </c>
      <c r="BP196" s="64">
        <f t="shared" si="40"/>
        <v>0.2820512820512821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185</v>
      </c>
      <c r="Y198" s="778">
        <f t="shared" si="36"/>
        <v>186.9</v>
      </c>
      <c r="Z198" s="36">
        <f>IFERROR(IF(Y198=0,"",ROUNDUP(Y198/H198,0)*0.00502),"")</f>
        <v>0.44678000000000001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193.80952380952382</v>
      </c>
      <c r="BN198" s="64">
        <f t="shared" si="38"/>
        <v>195.8</v>
      </c>
      <c r="BO198" s="64">
        <f t="shared" si="39"/>
        <v>0.37647537647537649</v>
      </c>
      <c r="BP198" s="64">
        <f t="shared" si="40"/>
        <v>0.38034188034188038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182.61904761904759</v>
      </c>
      <c r="Y201" s="779">
        <f>IFERROR(Y193/H193,"0")+IFERROR(Y194/H194,"0")+IFERROR(Y195/H195,"0")+IFERROR(Y196/H196,"0")+IFERROR(Y197/H197,"0")+IFERROR(Y198/H198,"0")+IFERROR(Y199/H199,"0")+IFERROR(Y200/H200,"0")</f>
        <v>184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0.99646999999999997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444</v>
      </c>
      <c r="Y202" s="779">
        <f>IFERROR(SUM(Y193:Y200),"0")</f>
        <v>447.29999999999995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23</v>
      </c>
      <c r="Y218" s="778">
        <f t="shared" si="41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23.894444444444442</v>
      </c>
      <c r="BN218" s="64">
        <f t="shared" si="43"/>
        <v>28.049999999999997</v>
      </c>
      <c r="BO218" s="64">
        <f t="shared" si="44"/>
        <v>3.2267115600448933E-2</v>
      </c>
      <c r="BP218" s="64">
        <f t="shared" si="45"/>
        <v>3.787878787878788E-2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34</v>
      </c>
      <c r="Y220" s="778">
        <f t="shared" si="41"/>
        <v>34.200000000000003</v>
      </c>
      <c r="Z220" s="36">
        <f>IFERROR(IF(Y220=0,"",ROUNDUP(Y220/H220,0)*0.00502),"")</f>
        <v>9.5380000000000006E-2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35.888888888888886</v>
      </c>
      <c r="BN220" s="64">
        <f t="shared" si="43"/>
        <v>36.1</v>
      </c>
      <c r="BO220" s="64">
        <f t="shared" si="44"/>
        <v>8.0721747388414061E-2</v>
      </c>
      <c r="BP220" s="64">
        <f t="shared" si="45"/>
        <v>8.11965811965812E-2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23.148148148148149</v>
      </c>
      <c r="Y223" s="779">
        <f>IFERROR(Y215/H215,"0")+IFERROR(Y216/H216,"0")+IFERROR(Y217/H217,"0")+IFERROR(Y218/H218,"0")+IFERROR(Y219/H219,"0")+IFERROR(Y220/H220,"0")+IFERROR(Y221/H221,"0")+IFERROR(Y222/H222,"0")</f>
        <v>24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0.14047999999999999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57</v>
      </c>
      <c r="Y224" s="779">
        <f>IFERROR(SUM(Y215:Y222),"0")</f>
        <v>61.2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99</v>
      </c>
      <c r="Y230" s="77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110.1375</v>
      </c>
      <c r="BN230" s="64">
        <f t="shared" si="48"/>
        <v>112.13999999999999</v>
      </c>
      <c r="BO230" s="64">
        <f t="shared" si="49"/>
        <v>0.22664835164835168</v>
      </c>
      <c r="BP230" s="64">
        <f t="shared" si="50"/>
        <v>0.23076923076923078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4</v>
      </c>
      <c r="Y233" s="778">
        <f t="shared" si="46"/>
        <v>4.8</v>
      </c>
      <c r="Z233" s="36">
        <f t="shared" si="51"/>
        <v>1.302E-2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4.4200000000000008</v>
      </c>
      <c r="BN233" s="64">
        <f t="shared" si="48"/>
        <v>5.3040000000000003</v>
      </c>
      <c r="BO233" s="64">
        <f t="shared" si="49"/>
        <v>9.1575091575091579E-3</v>
      </c>
      <c r="BP233" s="64">
        <f t="shared" si="50"/>
        <v>1.098901098901099E-2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19</v>
      </c>
      <c r="Y235" s="778">
        <f t="shared" si="46"/>
        <v>19.2</v>
      </c>
      <c r="Z235" s="36">
        <f t="shared" si="51"/>
        <v>5.2080000000000001E-2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20.995000000000005</v>
      </c>
      <c r="BN235" s="64">
        <f t="shared" si="48"/>
        <v>21.216000000000001</v>
      </c>
      <c r="BO235" s="64">
        <f t="shared" si="49"/>
        <v>4.3498168498168503E-2</v>
      </c>
      <c r="BP235" s="64">
        <f t="shared" si="50"/>
        <v>4.3956043956043959E-2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23</v>
      </c>
      <c r="Y236" s="778">
        <f t="shared" si="46"/>
        <v>24</v>
      </c>
      <c r="Z236" s="36">
        <f t="shared" si="51"/>
        <v>6.5100000000000005E-2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25.4725</v>
      </c>
      <c r="BN236" s="64">
        <f t="shared" si="48"/>
        <v>26.580000000000002</v>
      </c>
      <c r="BO236" s="64">
        <f t="shared" si="49"/>
        <v>5.2655677655677663E-2</v>
      </c>
      <c r="BP236" s="64">
        <f t="shared" si="50"/>
        <v>5.4945054945054951E-2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60.416666666666664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0.40361999999999998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145</v>
      </c>
      <c r="Y238" s="779">
        <f>IFERROR(SUM(Y226:Y236),"0")</f>
        <v>148.80000000000001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20</v>
      </c>
      <c r="Y308" s="778">
        <f t="shared" si="72"/>
        <v>21.599999999999998</v>
      </c>
      <c r="Z308" s="36">
        <f>IFERROR(IF(Y308=0,"",ROUNDUP(Y308/H308,0)*0.00651),"")</f>
        <v>5.8590000000000003E-2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22.100000000000005</v>
      </c>
      <c r="BN308" s="64">
        <f t="shared" si="74"/>
        <v>23.868000000000002</v>
      </c>
      <c r="BO308" s="64">
        <f t="shared" si="75"/>
        <v>4.5787545787545791E-2</v>
      </c>
      <c r="BP308" s="64">
        <f t="shared" si="76"/>
        <v>4.9450549450549455E-2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116</v>
      </c>
      <c r="Y309" s="778">
        <f t="shared" si="72"/>
        <v>117.6</v>
      </c>
      <c r="Z309" s="36">
        <f>IFERROR(IF(Y309=0,"",ROUNDUP(Y309/H309,0)*0.00651),"")</f>
        <v>0.31899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124.70000000000002</v>
      </c>
      <c r="BN309" s="64">
        <f t="shared" si="74"/>
        <v>126.42000000000002</v>
      </c>
      <c r="BO309" s="64">
        <f t="shared" si="75"/>
        <v>0.26556776556776562</v>
      </c>
      <c r="BP309" s="64">
        <f t="shared" si="76"/>
        <v>0.26923076923076927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56.666666666666671</v>
      </c>
      <c r="Y311" s="779">
        <f>IFERROR(Y305/H305,"0")+IFERROR(Y306/H306,"0")+IFERROR(Y307/H307,"0")+IFERROR(Y308/H308,"0")+IFERROR(Y309/H309,"0")+IFERROR(Y310/H310,"0")</f>
        <v>58</v>
      </c>
      <c r="Z311" s="779">
        <f>IFERROR(IF(Z305="",0,Z305),"0")+IFERROR(IF(Z306="",0,Z306),"0")+IFERROR(IF(Z307="",0,Z307),"0")+IFERROR(IF(Z308="",0,Z308),"0")+IFERROR(IF(Z309="",0,Z309),"0")+IFERROR(IF(Z310="",0,Z310),"0")</f>
        <v>0.37758000000000003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136</v>
      </c>
      <c r="Y312" s="779">
        <f>IFERROR(SUM(Y305:Y310),"0")</f>
        <v>139.19999999999999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801</v>
      </c>
      <c r="Y385" s="778">
        <f>IFERROR(IF(X385="",0,CEILING((X385/$H385),1)*$H385),"")</f>
        <v>803.4</v>
      </c>
      <c r="Z385" s="36">
        <f>IFERROR(IF(Y385=0,"",ROUNDUP(Y385/H385,0)*0.02175),"")</f>
        <v>2.2402499999999996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858.91846153846154</v>
      </c>
      <c r="BN385" s="64">
        <f>IFERROR(Y385*I385/H385,"0")</f>
        <v>861.49200000000008</v>
      </c>
      <c r="BO385" s="64">
        <f>IFERROR(1/J385*(X385/H385),"0")</f>
        <v>1.8337912087912087</v>
      </c>
      <c r="BP385" s="64">
        <f>IFERROR(1/J385*(Y385/H385),"0")</f>
        <v>1.8392857142857142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102.69230769230769</v>
      </c>
      <c r="Y388" s="779">
        <f>IFERROR(Y384/H384,"0")+IFERROR(Y385/H385,"0")+IFERROR(Y386/H386,"0")+IFERROR(Y387/H387,"0")</f>
        <v>103</v>
      </c>
      <c r="Z388" s="779">
        <f>IFERROR(IF(Z384="",0,Z384),"0")+IFERROR(IF(Z385="",0,Z385),"0")+IFERROR(IF(Z386="",0,Z386),"0")+IFERROR(IF(Z387="",0,Z387),"0")</f>
        <v>2.2402499999999996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801</v>
      </c>
      <c r="Y389" s="779">
        <f>IFERROR(SUM(Y384:Y387),"0")</f>
        <v>803.4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48</v>
      </c>
      <c r="Y393" s="778">
        <f>IFERROR(IF(X393="",0,CEILING((X393/$H393),1)*$H393),"")</f>
        <v>48.449999999999996</v>
      </c>
      <c r="Z393" s="36">
        <f>IFERROR(IF(Y393=0,"",ROUNDUP(Y393/H393,0)*0.00651),"")</f>
        <v>0.12369000000000001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55.623529411764714</v>
      </c>
      <c r="BN393" s="64">
        <f>IFERROR(Y393*I393/H393,"0")</f>
        <v>56.145000000000003</v>
      </c>
      <c r="BO393" s="64">
        <f>IFERROR(1/J393*(X393/H393),"0")</f>
        <v>0.10342598577892696</v>
      </c>
      <c r="BP393" s="64">
        <f>IFERROR(1/J393*(Y393/H393),"0")</f>
        <v>0.1043956043956044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65</v>
      </c>
      <c r="Y394" s="778">
        <f>IFERROR(IF(X394="",0,CEILING((X394/$H394),1)*$H394),"")</f>
        <v>66.3</v>
      </c>
      <c r="Z394" s="36">
        <f>IFERROR(IF(Y394=0,"",ROUNDUP(Y394/H394,0)*0.00651),"")</f>
        <v>0.16925999999999999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73.411764705882348</v>
      </c>
      <c r="BN394" s="64">
        <f>IFERROR(Y394*I394/H394,"0")</f>
        <v>74.88</v>
      </c>
      <c r="BO394" s="64">
        <f>IFERROR(1/J394*(X394/H394),"0")</f>
        <v>0.14005602240896362</v>
      </c>
      <c r="BP394" s="64">
        <f>IFERROR(1/J394*(Y394/H394),"0")</f>
        <v>0.14285714285714288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44.313725490196077</v>
      </c>
      <c r="Y395" s="779">
        <f>IFERROR(Y391/H391,"0")+IFERROR(Y392/H392,"0")+IFERROR(Y393/H393,"0")+IFERROR(Y394/H394,"0")</f>
        <v>45</v>
      </c>
      <c r="Z395" s="779">
        <f>IFERROR(IF(Z391="",0,Z391),"0")+IFERROR(IF(Z392="",0,Z392),"0")+IFERROR(IF(Z393="",0,Z393),"0")+IFERROR(IF(Z394="",0,Z394),"0")</f>
        <v>0.29294999999999999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113</v>
      </c>
      <c r="Y396" s="779">
        <f>IFERROR(SUM(Y391:Y394),"0")</f>
        <v>114.75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6</v>
      </c>
      <c r="Y405" s="778">
        <f>IFERROR(IF(X405="",0,CEILING((X405/$H405),1)*$H405),"")</f>
        <v>7.2</v>
      </c>
      <c r="Z405" s="36">
        <f>IFERROR(IF(Y405=0,"",ROUNDUP(Y405/H405,0)*0.00651),"")</f>
        <v>2.6040000000000001E-2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6.76</v>
      </c>
      <c r="BN405" s="64">
        <f>IFERROR(Y405*I405/H405,"0")</f>
        <v>8.1120000000000001</v>
      </c>
      <c r="BO405" s="64">
        <f>IFERROR(1/J405*(X405/H405),"0")</f>
        <v>1.8315018315018316E-2</v>
      </c>
      <c r="BP405" s="64">
        <f>IFERROR(1/J405*(Y405/H405),"0")</f>
        <v>2.197802197802198E-2</v>
      </c>
    </row>
    <row r="406" spans="1:68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3.333333333333333</v>
      </c>
      <c r="Y406" s="779">
        <f>IFERROR(Y405/H405,"0")</f>
        <v>4</v>
      </c>
      <c r="Z406" s="779">
        <f>IFERROR(IF(Z405="",0,Z405),"0")</f>
        <v>2.6040000000000001E-2</v>
      </c>
      <c r="AA406" s="780"/>
      <c r="AB406" s="780"/>
      <c r="AC406" s="780"/>
    </row>
    <row r="407" spans="1:68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6</v>
      </c>
      <c r="Y407" s="779">
        <f>IFERROR(SUM(Y405:Y405),"0")</f>
        <v>7.2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633</v>
      </c>
      <c r="Y420" s="778">
        <f t="shared" si="87"/>
        <v>645</v>
      </c>
      <c r="Z420" s="36">
        <f>IFERROR(IF(Y420=0,"",ROUNDUP(Y420/H420,0)*0.02175),"")</f>
        <v>0.93524999999999991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653.25599999999997</v>
      </c>
      <c r="BN420" s="64">
        <f t="shared" si="89"/>
        <v>665.64</v>
      </c>
      <c r="BO420" s="64">
        <f t="shared" si="90"/>
        <v>0.87916666666666665</v>
      </c>
      <c r="BP420" s="64">
        <f t="shared" si="91"/>
        <v>0.89583333333333326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42.2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43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0.93524999999999991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633</v>
      </c>
      <c r="Y429" s="779">
        <f>IFERROR(SUM(Y417:Y427),"0")</f>
        <v>645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1713</v>
      </c>
      <c r="Y462" s="778">
        <f>IFERROR(IF(X462="",0,CEILING((X462/$H462),1)*$H462),"")</f>
        <v>1719</v>
      </c>
      <c r="Z462" s="36">
        <f>IFERROR(IF(Y462=0,"",ROUNDUP(Y462/H462,0)*0.02175),"")</f>
        <v>4.1542499999999993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1820.348</v>
      </c>
      <c r="BN462" s="64">
        <f>IFERROR(Y462*I462/H462,"0")</f>
        <v>1826.7239999999999</v>
      </c>
      <c r="BO462" s="64">
        <f>IFERROR(1/J462*(X462/H462),"0")</f>
        <v>3.3988095238095237</v>
      </c>
      <c r="BP462" s="64">
        <f>IFERROR(1/J462*(Y462/H462),"0")</f>
        <v>3.4107142857142856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190.33333333333334</v>
      </c>
      <c r="Y467" s="779">
        <f>IFERROR(Y462/H462,"0")+IFERROR(Y463/H463,"0")+IFERROR(Y464/H464,"0")+IFERROR(Y465/H465,"0")+IFERROR(Y466/H466,"0")</f>
        <v>191</v>
      </c>
      <c r="Z467" s="779">
        <f>IFERROR(IF(Z462="",0,Z462),"0")+IFERROR(IF(Z463="",0,Z463),"0")+IFERROR(IF(Z464="",0,Z464),"0")+IFERROR(IF(Z465="",0,Z465),"0")+IFERROR(IF(Z466="",0,Z466),"0")</f>
        <v>4.1542499999999993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1713</v>
      </c>
      <c r="Y468" s="779">
        <f>IFERROR(SUM(Y462:Y466),"0")</f>
        <v>1719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30</v>
      </c>
      <c r="Y500" s="778">
        <f t="shared" si="98"/>
        <v>31.5</v>
      </c>
      <c r="Z500" s="36">
        <f t="shared" si="103"/>
        <v>7.5300000000000006E-2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31.857142857142858</v>
      </c>
      <c r="BN500" s="64">
        <f t="shared" si="100"/>
        <v>33.450000000000003</v>
      </c>
      <c r="BO500" s="64">
        <f t="shared" si="101"/>
        <v>6.1050061050061055E-2</v>
      </c>
      <c r="BP500" s="64">
        <f t="shared" si="102"/>
        <v>6.4102564102564111E-2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14.285714285714285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15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7.5300000000000006E-2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30</v>
      </c>
      <c r="Y506" s="779">
        <f>IFERROR(SUM(Y480:Y504),"0")</f>
        <v>31.5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3.8636363636363638</v>
      </c>
      <c r="Y515" s="779">
        <f>IFERROR(Y513/H513,"0")+IFERROR(Y514/H514,"0")</f>
        <v>5</v>
      </c>
      <c r="Z515" s="779">
        <f>IFERROR(IF(Z513="",0,Z513),"0")+IFERROR(IF(Z514="",0,Z514),"0")</f>
        <v>3.1350000000000003E-2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5</v>
      </c>
      <c r="Y516" s="779">
        <f>IFERROR(SUM(Y513:Y514),"0")</f>
        <v>6.48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3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3.6</v>
      </c>
      <c r="BN536" s="64">
        <f>IFERROR(Y536*I536/H536,"0")</f>
        <v>3.6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1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3</v>
      </c>
      <c r="Y538" s="779">
        <f>IFERROR(SUM(Y536:Y536),"0")</f>
        <v>3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2</v>
      </c>
      <c r="Y543" s="778">
        <f>IFERROR(IF(X543="",0,CEILING((X543/$H543),1)*$H543),"")</f>
        <v>2.4</v>
      </c>
      <c r="Z543" s="36">
        <f>IFERROR(IF(Y543=0,"",ROUNDUP(Y543/H543,0)*0.00502),"")</f>
        <v>1.004E-2</v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3.3666666666666667</v>
      </c>
      <c r="BN543" s="64">
        <f>IFERROR(Y543*I543/H543,"0")</f>
        <v>4.04</v>
      </c>
      <c r="BO543" s="64">
        <f>IFERROR(1/J543*(X543/H543),"0")</f>
        <v>7.1225071225071235E-3</v>
      </c>
      <c r="BP543" s="64">
        <f>IFERROR(1/J543*(Y543/H543),"0")</f>
        <v>8.5470085470085479E-3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1.6666666666666667</v>
      </c>
      <c r="Y545" s="779">
        <f>IFERROR(Y541/H541,"0")+IFERROR(Y542/H542,"0")+IFERROR(Y543/H543,"0")+IFERROR(Y544/H544,"0")</f>
        <v>2</v>
      </c>
      <c r="Z545" s="779">
        <f>IFERROR(IF(Z541="",0,Z541),"0")+IFERROR(IF(Z542="",0,Z542),"0")+IFERROR(IF(Z543="",0,Z543),"0")+IFERROR(IF(Z544="",0,Z544),"0")</f>
        <v>1.004E-2</v>
      </c>
      <c r="AA545" s="780"/>
      <c r="AB545" s="780"/>
      <c r="AC545" s="780"/>
    </row>
    <row r="546" spans="1:68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2</v>
      </c>
      <c r="Y546" s="779">
        <f>IFERROR(SUM(Y541:Y544),"0")</f>
        <v>2.4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116</v>
      </c>
      <c r="Y556" s="778">
        <f t="shared" si="109"/>
        <v>116.16000000000001</v>
      </c>
      <c r="Z556" s="36">
        <f t="shared" ref="Z556:Z561" si="114">IFERROR(IF(Y556=0,"",ROUNDUP(Y556/H556,0)*0.01196),"")</f>
        <v>0.26312000000000002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123.90909090909091</v>
      </c>
      <c r="BN556" s="64">
        <f t="shared" si="111"/>
        <v>124.08000000000001</v>
      </c>
      <c r="BO556" s="64">
        <f t="shared" si="112"/>
        <v>0.21124708624708624</v>
      </c>
      <c r="BP556" s="64">
        <f t="shared" si="113"/>
        <v>0.21153846153846156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462</v>
      </c>
      <c r="Y559" s="778">
        <f t="shared" si="109"/>
        <v>464.64000000000004</v>
      </c>
      <c r="Z559" s="36">
        <f t="shared" si="114"/>
        <v>1.0524800000000001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493.49999999999994</v>
      </c>
      <c r="BN559" s="64">
        <f t="shared" si="111"/>
        <v>496.32000000000005</v>
      </c>
      <c r="BO559" s="64">
        <f t="shared" si="112"/>
        <v>0.84134615384615385</v>
      </c>
      <c r="BP559" s="64">
        <f t="shared" si="113"/>
        <v>0.84615384615384626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77</v>
      </c>
      <c r="Y562" s="778">
        <f t="shared" si="109"/>
        <v>79.2</v>
      </c>
      <c r="Z562" s="36">
        <f>IFERROR(IF(Y562=0,"",ROUNDUP(Y562/H562,0)*0.00902),"")</f>
        <v>0.19844000000000001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81.49166666666666</v>
      </c>
      <c r="BN562" s="64">
        <f t="shared" si="111"/>
        <v>83.820000000000007</v>
      </c>
      <c r="BO562" s="64">
        <f t="shared" si="112"/>
        <v>0.16203703703703703</v>
      </c>
      <c r="BP562" s="64">
        <f t="shared" si="113"/>
        <v>0.16666666666666669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130.85858585858585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132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1.5140400000000001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655</v>
      </c>
      <c r="Y568" s="779">
        <f>IFERROR(SUM(Y555:Y566),"0")</f>
        <v>660.00000000000011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51</v>
      </c>
      <c r="Y572" s="778">
        <f>IFERROR(IF(X572="",0,CEILING((X572/$H572),1)*$H572),"")</f>
        <v>54</v>
      </c>
      <c r="Z572" s="36">
        <f>IFERROR(IF(Y572=0,"",ROUNDUP(Y572/H572,0)*0.00902),"")</f>
        <v>0.1353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53.975000000000001</v>
      </c>
      <c r="BN572" s="64">
        <f>IFERROR(Y572*I572/H572,"0")</f>
        <v>57.15</v>
      </c>
      <c r="BO572" s="64">
        <f>IFERROR(1/J572*(X572/H572),"0")</f>
        <v>0.10732323232323232</v>
      </c>
      <c r="BP572" s="64">
        <f>IFERROR(1/J572*(Y572/H572),"0")</f>
        <v>0.11363636363636365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14.166666666666666</v>
      </c>
      <c r="Y573" s="779">
        <f>IFERROR(Y570/H570,"0")+IFERROR(Y571/H571,"0")+IFERROR(Y572/H572,"0")</f>
        <v>15</v>
      </c>
      <c r="Z573" s="779">
        <f>IFERROR(IF(Z570="",0,Z570),"0")+IFERROR(IF(Z571="",0,Z571),"0")+IFERROR(IF(Z572="",0,Z572),"0")</f>
        <v>0.1353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51</v>
      </c>
      <c r="Y574" s="779">
        <f>IFERROR(SUM(Y570:Y572),"0")</f>
        <v>54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808</v>
      </c>
      <c r="Y578" s="778">
        <f t="shared" si="115"/>
        <v>813.12</v>
      </c>
      <c r="Z578" s="36">
        <f>IFERROR(IF(Y578=0,"",ROUNDUP(Y578/H578,0)*0.01196),"")</f>
        <v>1.8418399999999999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863.09090909090901</v>
      </c>
      <c r="BN578" s="64">
        <f t="shared" si="117"/>
        <v>868.56</v>
      </c>
      <c r="BO578" s="64">
        <f t="shared" si="118"/>
        <v>1.4714452214452216</v>
      </c>
      <c r="BP578" s="64">
        <f t="shared" si="119"/>
        <v>1.4807692307692308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153.03030303030303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154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1.8418399999999999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808</v>
      </c>
      <c r="Y586" s="779">
        <f>IFERROR(SUM(Y576:Y584),"0")</f>
        <v>813.12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7154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7240.95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7639.6702628711173</v>
      </c>
      <c r="Y664" s="779">
        <f>IFERROR(SUM(BN22:BN660),"0")</f>
        <v>7732.491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14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7989.6702628711173</v>
      </c>
      <c r="Y666" s="779">
        <f>GrossWeightTotalR+PalletQtyTotalR*25</f>
        <v>8107.491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1493.9014997529703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1513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16.840530000000001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100.8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175.2</v>
      </c>
      <c r="E673" s="46">
        <f>IFERROR(Y107*1,"0")+IFERROR(Y108*1,"0")+IFERROR(Y109*1,"0")+IFERROR(Y113*1,"0")+IFERROR(Y114*1,"0")+IFERROR(Y115*1,"0")+IFERROR(Y116*1,"0")+IFERROR(Y117*1,"0")+IFERROR(Y118*1,"0")</f>
        <v>712.80000000000007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585.90000000000009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457.20000000000005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210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139.19999999999999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918.15</v>
      </c>
      <c r="V673" s="46">
        <f>IFERROR(Y405*1,"0")+IFERROR(Y409*1,"0")+IFERROR(Y410*1,"0")+IFERROR(Y411*1,"0")</f>
        <v>7.2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645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1719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37.980000000000004</v>
      </c>
      <c r="Z673" s="46">
        <f>IFERROR(Y519*1,"0")+IFERROR(Y523*1,"0")+IFERROR(Y524*1,"0")+IFERROR(Y525*1,"0")+IFERROR(Y526*1,"0")+IFERROR(Y527*1,"0")+IFERROR(Y528*1,"0")+IFERROR(Y532*1,"0")+IFERROR(Y536*1,"0")</f>
        <v>3</v>
      </c>
      <c r="AA673" s="46">
        <f>IFERROR(Y541*1,"0")+IFERROR(Y542*1,"0")+IFERROR(Y543*1,"0")+IFERROR(Y544*1,"0")</f>
        <v>2.4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1527.1200000000001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3,90"/>
        <filter val="1 713,00"/>
        <filter val="1,00"/>
        <filter val="1,67"/>
        <filter val="102,69"/>
        <filter val="113,00"/>
        <filter val="116,00"/>
        <filter val="121,00"/>
        <filter val="130,86"/>
        <filter val="135,56"/>
        <filter val="136,00"/>
        <filter val="138,00"/>
        <filter val="14"/>
        <filter val="14,17"/>
        <filter val="14,29"/>
        <filter val="145,00"/>
        <filter val="153,03"/>
        <filter val="172,00"/>
        <filter val="182,62"/>
        <filter val="185,00"/>
        <filter val="19,00"/>
        <filter val="190,33"/>
        <filter val="2,00"/>
        <filter val="2,25"/>
        <filter val="20,00"/>
        <filter val="23,00"/>
        <filter val="23,15"/>
        <filter val="25,00"/>
        <filter val="253,33"/>
        <filter val="3,00"/>
        <filter val="3,33"/>
        <filter val="3,70"/>
        <filter val="3,86"/>
        <filter val="30,00"/>
        <filter val="34,00"/>
        <filter val="366,00"/>
        <filter val="38,22"/>
        <filter val="4,00"/>
        <filter val="4,55"/>
        <filter val="40,00"/>
        <filter val="42,20"/>
        <filter val="44,31"/>
        <filter val="444,00"/>
        <filter val="462,00"/>
        <filter val="48,00"/>
        <filter val="5,00"/>
        <filter val="5,56"/>
        <filter val="51,00"/>
        <filter val="56,67"/>
        <filter val="57,00"/>
        <filter val="6,00"/>
        <filter val="6,11"/>
        <filter val="60,42"/>
        <filter val="633,00"/>
        <filter val="65,00"/>
        <filter val="655,00"/>
        <filter val="66,00"/>
        <filter val="684,00"/>
        <filter val="7 154,00"/>
        <filter val="7 639,67"/>
        <filter val="7 989,67"/>
        <filter val="77,00"/>
        <filter val="8,48"/>
        <filter val="801,00"/>
        <filter val="808,00"/>
        <filter val="83,00"/>
        <filter val="9,00"/>
        <filter val="9,88"/>
        <filter val="95,00"/>
        <filter val="99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