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C71C761-4EBE-432A-B1F5-4B033C2D24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X661" i="1"/>
  <c r="BO660" i="1"/>
  <c r="BM660" i="1"/>
  <c r="Y660" i="1"/>
  <c r="X658" i="1"/>
  <c r="X657" i="1"/>
  <c r="BO656" i="1"/>
  <c r="BM656" i="1"/>
  <c r="Y656" i="1"/>
  <c r="X654" i="1"/>
  <c r="X653" i="1"/>
  <c r="BO652" i="1"/>
  <c r="BM652" i="1"/>
  <c r="Y652" i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Z594" i="1" s="1"/>
  <c r="P594" i="1"/>
  <c r="X592" i="1"/>
  <c r="X591" i="1"/>
  <c r="BO590" i="1"/>
  <c r="BM590" i="1"/>
  <c r="Y590" i="1"/>
  <c r="P590" i="1"/>
  <c r="BO589" i="1"/>
  <c r="BM589" i="1"/>
  <c r="Y589" i="1"/>
  <c r="P589" i="1"/>
  <c r="BP588" i="1"/>
  <c r="BO588" i="1"/>
  <c r="BN588" i="1"/>
  <c r="BM588" i="1"/>
  <c r="Z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X538" i="1"/>
  <c r="X537" i="1"/>
  <c r="BO536" i="1"/>
  <c r="BM536" i="1"/>
  <c r="Y536" i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Y442" i="1" s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BP432" i="1" s="1"/>
  <c r="P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X413" i="1"/>
  <c r="X412" i="1"/>
  <c r="BO411" i="1"/>
  <c r="BM411" i="1"/>
  <c r="Y411" i="1"/>
  <c r="P411" i="1"/>
  <c r="BO410" i="1"/>
  <c r="BM410" i="1"/>
  <c r="Y410" i="1"/>
  <c r="BP410" i="1" s="1"/>
  <c r="P410" i="1"/>
  <c r="BO409" i="1"/>
  <c r="BM409" i="1"/>
  <c r="Y409" i="1"/>
  <c r="BP409" i="1" s="1"/>
  <c r="P409" i="1"/>
  <c r="X407" i="1"/>
  <c r="X406" i="1"/>
  <c r="BO405" i="1"/>
  <c r="BM405" i="1"/>
  <c r="Y405" i="1"/>
  <c r="Y406" i="1" s="1"/>
  <c r="P405" i="1"/>
  <c r="X402" i="1"/>
  <c r="X401" i="1"/>
  <c r="BO400" i="1"/>
  <c r="BM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X396" i="1"/>
  <c r="X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BP392" i="1" s="1"/>
  <c r="BO391" i="1"/>
  <c r="BM391" i="1"/>
  <c r="Y391" i="1"/>
  <c r="BP391" i="1" s="1"/>
  <c r="X389" i="1"/>
  <c r="X388" i="1"/>
  <c r="BO387" i="1"/>
  <c r="BM387" i="1"/>
  <c r="Y387" i="1"/>
  <c r="BP387" i="1" s="1"/>
  <c r="P387" i="1"/>
  <c r="BO386" i="1"/>
  <c r="BM386" i="1"/>
  <c r="Y386" i="1"/>
  <c r="BP386" i="1" s="1"/>
  <c r="BO385" i="1"/>
  <c r="BM385" i="1"/>
  <c r="Y385" i="1"/>
  <c r="BP385" i="1" s="1"/>
  <c r="P385" i="1"/>
  <c r="BO384" i="1"/>
  <c r="BM384" i="1"/>
  <c r="Y384" i="1"/>
  <c r="P384" i="1"/>
  <c r="X382" i="1"/>
  <c r="X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Y373" i="1" s="1"/>
  <c r="P368" i="1"/>
  <c r="X366" i="1"/>
  <c r="X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O337" i="1"/>
  <c r="BM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73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73" i="1" s="1"/>
  <c r="P315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BP298" i="1" s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80" i="1" s="1"/>
  <c r="P174" i="1"/>
  <c r="X172" i="1"/>
  <c r="X171" i="1"/>
  <c r="BO170" i="1"/>
  <c r="BM170" i="1"/>
  <c r="Y170" i="1"/>
  <c r="H673" i="1" s="1"/>
  <c r="P170" i="1"/>
  <c r="X167" i="1"/>
  <c r="X166" i="1"/>
  <c r="BO165" i="1"/>
  <c r="BM165" i="1"/>
  <c r="Y165" i="1"/>
  <c r="Y167" i="1" s="1"/>
  <c r="P165" i="1"/>
  <c r="BP164" i="1"/>
  <c r="BO164" i="1"/>
  <c r="BN164" i="1"/>
  <c r="BM164" i="1"/>
  <c r="Z164" i="1"/>
  <c r="Y164" i="1"/>
  <c r="P164" i="1"/>
  <c r="X162" i="1"/>
  <c r="X161" i="1"/>
  <c r="BO160" i="1"/>
  <c r="BM160" i="1"/>
  <c r="Y160" i="1"/>
  <c r="BP160" i="1" s="1"/>
  <c r="P160" i="1"/>
  <c r="BO159" i="1"/>
  <c r="BM159" i="1"/>
  <c r="Y159" i="1"/>
  <c r="Y161" i="1" s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X151" i="1"/>
  <c r="X150" i="1"/>
  <c r="BO149" i="1"/>
  <c r="BM149" i="1"/>
  <c r="Y149" i="1"/>
  <c r="BP149" i="1" s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Y136" i="1" s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BP113" i="1" s="1"/>
  <c r="P113" i="1"/>
  <c r="X111" i="1"/>
  <c r="X110" i="1"/>
  <c r="BO109" i="1"/>
  <c r="BM109" i="1"/>
  <c r="Y109" i="1"/>
  <c r="BP109" i="1" s="1"/>
  <c r="P109" i="1"/>
  <c r="BO108" i="1"/>
  <c r="BM108" i="1"/>
  <c r="Y108" i="1"/>
  <c r="Y110" i="1" s="1"/>
  <c r="P108" i="1"/>
  <c r="BP107" i="1"/>
  <c r="BO107" i="1"/>
  <c r="BN107" i="1"/>
  <c r="BM107" i="1"/>
  <c r="Z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9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P42" i="1"/>
  <c r="X40" i="1"/>
  <c r="X39" i="1"/>
  <c r="BO38" i="1"/>
  <c r="BM38" i="1"/>
  <c r="Y38" i="1"/>
  <c r="P38" i="1"/>
  <c r="X36" i="1"/>
  <c r="X35" i="1"/>
  <c r="BO34" i="1"/>
  <c r="BM34" i="1"/>
  <c r="Y34" i="1"/>
  <c r="P34" i="1"/>
  <c r="BO33" i="1"/>
  <c r="BM33" i="1"/>
  <c r="Y33" i="1"/>
  <c r="BP33" i="1" s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421" i="1" l="1"/>
  <c r="BN421" i="1"/>
  <c r="BP431" i="1"/>
  <c r="BN431" i="1"/>
  <c r="Z431" i="1"/>
  <c r="BP437" i="1"/>
  <c r="BN437" i="1"/>
  <c r="Z437" i="1"/>
  <c r="BP458" i="1"/>
  <c r="BN458" i="1"/>
  <c r="Z458" i="1"/>
  <c r="BP483" i="1"/>
  <c r="BN483" i="1"/>
  <c r="Z483" i="1"/>
  <c r="BP493" i="1"/>
  <c r="BN493" i="1"/>
  <c r="Z493" i="1"/>
  <c r="BP501" i="1"/>
  <c r="BN501" i="1"/>
  <c r="Z501" i="1"/>
  <c r="Y551" i="1"/>
  <c r="Y550" i="1"/>
  <c r="BP549" i="1"/>
  <c r="BN549" i="1"/>
  <c r="Z549" i="1"/>
  <c r="Z550" i="1" s="1"/>
  <c r="BP562" i="1"/>
  <c r="BN562" i="1"/>
  <c r="Z562" i="1"/>
  <c r="BP582" i="1"/>
  <c r="BN582" i="1"/>
  <c r="Z582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X663" i="1"/>
  <c r="Z49" i="1"/>
  <c r="BN49" i="1"/>
  <c r="Z64" i="1"/>
  <c r="BN64" i="1"/>
  <c r="Z76" i="1"/>
  <c r="BN76" i="1"/>
  <c r="Z86" i="1"/>
  <c r="BN86" i="1"/>
  <c r="Y97" i="1"/>
  <c r="Z100" i="1"/>
  <c r="BN100" i="1"/>
  <c r="Y103" i="1"/>
  <c r="Z113" i="1"/>
  <c r="BN113" i="1"/>
  <c r="Y119" i="1"/>
  <c r="Z125" i="1"/>
  <c r="BN125" i="1"/>
  <c r="Z139" i="1"/>
  <c r="BN139" i="1"/>
  <c r="Z154" i="1"/>
  <c r="BN154" i="1"/>
  <c r="Y157" i="1"/>
  <c r="Z177" i="1"/>
  <c r="BN177" i="1"/>
  <c r="Z197" i="1"/>
  <c r="BN197" i="1"/>
  <c r="Z216" i="1"/>
  <c r="BN216" i="1"/>
  <c r="Z226" i="1"/>
  <c r="BN226" i="1"/>
  <c r="Z234" i="1"/>
  <c r="BN234" i="1"/>
  <c r="Z250" i="1"/>
  <c r="BN250" i="1"/>
  <c r="Z263" i="1"/>
  <c r="BN263" i="1"/>
  <c r="Z265" i="1"/>
  <c r="BN265" i="1"/>
  <c r="Z282" i="1"/>
  <c r="BN282" i="1"/>
  <c r="Z293" i="1"/>
  <c r="Z294" i="1" s="1"/>
  <c r="BN293" i="1"/>
  <c r="BP293" i="1"/>
  <c r="Y294" i="1"/>
  <c r="Z298" i="1"/>
  <c r="BN298" i="1"/>
  <c r="Z309" i="1"/>
  <c r="BN309" i="1"/>
  <c r="Z359" i="1"/>
  <c r="BN359" i="1"/>
  <c r="Z371" i="1"/>
  <c r="BN371" i="1"/>
  <c r="Z385" i="1"/>
  <c r="BN385" i="1"/>
  <c r="Z386" i="1"/>
  <c r="BN386" i="1"/>
  <c r="Z391" i="1"/>
  <c r="BN391" i="1"/>
  <c r="Z392" i="1"/>
  <c r="BN392" i="1"/>
  <c r="Z405" i="1"/>
  <c r="Z406" i="1" s="1"/>
  <c r="BN405" i="1"/>
  <c r="BP405" i="1"/>
  <c r="Z409" i="1"/>
  <c r="BN409" i="1"/>
  <c r="Z421" i="1"/>
  <c r="Y439" i="1"/>
  <c r="Y438" i="1"/>
  <c r="BP436" i="1"/>
  <c r="BN436" i="1"/>
  <c r="Z436" i="1"/>
  <c r="Z438" i="1" s="1"/>
  <c r="BP482" i="1"/>
  <c r="BN482" i="1"/>
  <c r="Z482" i="1"/>
  <c r="BP484" i="1"/>
  <c r="BN484" i="1"/>
  <c r="Z484" i="1"/>
  <c r="BP494" i="1"/>
  <c r="BN494" i="1"/>
  <c r="Z494" i="1"/>
  <c r="BP508" i="1"/>
  <c r="BN508" i="1"/>
  <c r="Z508" i="1"/>
  <c r="BP572" i="1"/>
  <c r="BN572" i="1"/>
  <c r="Z572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Z643" i="1" s="1"/>
  <c r="BP641" i="1"/>
  <c r="BN641" i="1"/>
  <c r="Z641" i="1"/>
  <c r="Y454" i="1"/>
  <c r="Z22" i="1"/>
  <c r="Z23" i="1" s="1"/>
  <c r="BN22" i="1"/>
  <c r="BP22" i="1"/>
  <c r="Z26" i="1"/>
  <c r="BN26" i="1"/>
  <c r="Z33" i="1"/>
  <c r="BN33" i="1"/>
  <c r="Z51" i="1"/>
  <c r="BN51" i="1"/>
  <c r="Z57" i="1"/>
  <c r="BN57" i="1"/>
  <c r="BP57" i="1"/>
  <c r="Y60" i="1"/>
  <c r="D673" i="1"/>
  <c r="Z66" i="1"/>
  <c r="BN66" i="1"/>
  <c r="Z70" i="1"/>
  <c r="BN70" i="1"/>
  <c r="Y79" i="1"/>
  <c r="Z78" i="1"/>
  <c r="BN78" i="1"/>
  <c r="Y88" i="1"/>
  <c r="Z84" i="1"/>
  <c r="BN84" i="1"/>
  <c r="Z92" i="1"/>
  <c r="BN92" i="1"/>
  <c r="Z96" i="1"/>
  <c r="BN96" i="1"/>
  <c r="Y104" i="1"/>
  <c r="Z102" i="1"/>
  <c r="BN102" i="1"/>
  <c r="Z109" i="1"/>
  <c r="BN109" i="1"/>
  <c r="Y120" i="1"/>
  <c r="Z115" i="1"/>
  <c r="BN115" i="1"/>
  <c r="Z123" i="1"/>
  <c r="BN123" i="1"/>
  <c r="Y128" i="1"/>
  <c r="Z127" i="1"/>
  <c r="BN127" i="1"/>
  <c r="Y135" i="1"/>
  <c r="Z133" i="1"/>
  <c r="BN133" i="1"/>
  <c r="Y146" i="1"/>
  <c r="Z141" i="1"/>
  <c r="BN141" i="1"/>
  <c r="Z149" i="1"/>
  <c r="BN149" i="1"/>
  <c r="Z160" i="1"/>
  <c r="BN160" i="1"/>
  <c r="Y166" i="1"/>
  <c r="Z175" i="1"/>
  <c r="BN175" i="1"/>
  <c r="Z183" i="1"/>
  <c r="BN183" i="1"/>
  <c r="Y201" i="1"/>
  <c r="Z195" i="1"/>
  <c r="BN195" i="1"/>
  <c r="Z199" i="1"/>
  <c r="BN199" i="1"/>
  <c r="Z210" i="1"/>
  <c r="BN210" i="1"/>
  <c r="BP210" i="1"/>
  <c r="Z218" i="1"/>
  <c r="BN218" i="1"/>
  <c r="Z222" i="1"/>
  <c r="BN222" i="1"/>
  <c r="Y238" i="1"/>
  <c r="Z228" i="1"/>
  <c r="BN228" i="1"/>
  <c r="Z232" i="1"/>
  <c r="BN232" i="1"/>
  <c r="Z236" i="1"/>
  <c r="BN236" i="1"/>
  <c r="Y247" i="1"/>
  <c r="Z245" i="1"/>
  <c r="BN245" i="1"/>
  <c r="K673" i="1"/>
  <c r="Z252" i="1"/>
  <c r="BN252" i="1"/>
  <c r="Z256" i="1"/>
  <c r="BN256" i="1"/>
  <c r="L673" i="1"/>
  <c r="M673" i="1"/>
  <c r="BP280" i="1"/>
  <c r="BN280" i="1"/>
  <c r="Z280" i="1"/>
  <c r="BP288" i="1"/>
  <c r="BN288" i="1"/>
  <c r="Z288" i="1"/>
  <c r="BP307" i="1"/>
  <c r="BN307" i="1"/>
  <c r="Z307" i="1"/>
  <c r="U673" i="1"/>
  <c r="BP357" i="1"/>
  <c r="BN357" i="1"/>
  <c r="Z357" i="1"/>
  <c r="BP369" i="1"/>
  <c r="BN369" i="1"/>
  <c r="Z369" i="1"/>
  <c r="BP379" i="1"/>
  <c r="BN379" i="1"/>
  <c r="Z379" i="1"/>
  <c r="BP400" i="1"/>
  <c r="BN400" i="1"/>
  <c r="Z400" i="1"/>
  <c r="BP419" i="1"/>
  <c r="BN419" i="1"/>
  <c r="Z419" i="1"/>
  <c r="BP427" i="1"/>
  <c r="BN427" i="1"/>
  <c r="Z427" i="1"/>
  <c r="BP452" i="1"/>
  <c r="BN452" i="1"/>
  <c r="Z452" i="1"/>
  <c r="BP480" i="1"/>
  <c r="BN480" i="1"/>
  <c r="Z480" i="1"/>
  <c r="BP491" i="1"/>
  <c r="BN491" i="1"/>
  <c r="Z491" i="1"/>
  <c r="BP267" i="1"/>
  <c r="BN267" i="1"/>
  <c r="Z267" i="1"/>
  <c r="BP284" i="1"/>
  <c r="BN284" i="1"/>
  <c r="Z284" i="1"/>
  <c r="BP300" i="1"/>
  <c r="BN300" i="1"/>
  <c r="Z300" i="1"/>
  <c r="BP337" i="1"/>
  <c r="BN337" i="1"/>
  <c r="Z337" i="1"/>
  <c r="BP361" i="1"/>
  <c r="BN361" i="1"/>
  <c r="Z361" i="1"/>
  <c r="Y381" i="1"/>
  <c r="BP375" i="1"/>
  <c r="BN375" i="1"/>
  <c r="Z375" i="1"/>
  <c r="BP394" i="1"/>
  <c r="BN394" i="1"/>
  <c r="Z394" i="1"/>
  <c r="BP411" i="1"/>
  <c r="BN411" i="1"/>
  <c r="Z411" i="1"/>
  <c r="BP423" i="1"/>
  <c r="BN423" i="1"/>
  <c r="Z423" i="1"/>
  <c r="BP447" i="1"/>
  <c r="BN447" i="1"/>
  <c r="Z447" i="1"/>
  <c r="BP448" i="1"/>
  <c r="BN448" i="1"/>
  <c r="Z448" i="1"/>
  <c r="BP464" i="1"/>
  <c r="BN464" i="1"/>
  <c r="Z464" i="1"/>
  <c r="BP486" i="1"/>
  <c r="BN486" i="1"/>
  <c r="Z486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6" i="1"/>
  <c r="BN556" i="1"/>
  <c r="Z556" i="1"/>
  <c r="BP564" i="1"/>
  <c r="BN564" i="1"/>
  <c r="Z564" i="1"/>
  <c r="Y586" i="1"/>
  <c r="BP576" i="1"/>
  <c r="BN576" i="1"/>
  <c r="Z576" i="1"/>
  <c r="BP584" i="1"/>
  <c r="BN584" i="1"/>
  <c r="Z584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54" i="1"/>
  <c r="Y653" i="1"/>
  <c r="BP652" i="1"/>
  <c r="BN652" i="1"/>
  <c r="Z652" i="1"/>
  <c r="Z653" i="1" s="1"/>
  <c r="Y662" i="1"/>
  <c r="Y661" i="1"/>
  <c r="BP660" i="1"/>
  <c r="BN660" i="1"/>
  <c r="Z660" i="1"/>
  <c r="Z661" i="1" s="1"/>
  <c r="Y302" i="1"/>
  <c r="T673" i="1"/>
  <c r="Y348" i="1"/>
  <c r="Y388" i="1"/>
  <c r="Y396" i="1"/>
  <c r="Y402" i="1"/>
  <c r="Y413" i="1"/>
  <c r="Y433" i="1"/>
  <c r="BP499" i="1"/>
  <c r="BN499" i="1"/>
  <c r="Z499" i="1"/>
  <c r="BP504" i="1"/>
  <c r="BN504" i="1"/>
  <c r="Z504" i="1"/>
  <c r="BP524" i="1"/>
  <c r="BN524" i="1"/>
  <c r="Z524" i="1"/>
  <c r="BP544" i="1"/>
  <c r="BN544" i="1"/>
  <c r="Z544" i="1"/>
  <c r="BP560" i="1"/>
  <c r="BN560" i="1"/>
  <c r="Z560" i="1"/>
  <c r="BP570" i="1"/>
  <c r="BN570" i="1"/>
  <c r="Z570" i="1"/>
  <c r="BP580" i="1"/>
  <c r="BN580" i="1"/>
  <c r="Z580" i="1"/>
  <c r="BP590" i="1"/>
  <c r="BN590" i="1"/>
  <c r="Z590" i="1"/>
  <c r="BP619" i="1"/>
  <c r="BN619" i="1"/>
  <c r="Z619" i="1"/>
  <c r="BP621" i="1"/>
  <c r="BN621" i="1"/>
  <c r="Z621" i="1"/>
  <c r="BP623" i="1"/>
  <c r="BN623" i="1"/>
  <c r="Z623" i="1"/>
  <c r="Z673" i="1"/>
  <c r="Y592" i="1"/>
  <c r="Y591" i="1"/>
  <c r="AB673" i="1"/>
  <c r="H9" i="1"/>
  <c r="A10" i="1"/>
  <c r="B673" i="1"/>
  <c r="X664" i="1"/>
  <c r="X665" i="1"/>
  <c r="X667" i="1"/>
  <c r="Y24" i="1"/>
  <c r="Y35" i="1"/>
  <c r="Z27" i="1"/>
  <c r="BN27" i="1"/>
  <c r="Z32" i="1"/>
  <c r="BN32" i="1"/>
  <c r="BP34" i="1"/>
  <c r="BN34" i="1"/>
  <c r="Z34" i="1"/>
  <c r="Y36" i="1"/>
  <c r="Y39" i="1"/>
  <c r="BP38" i="1"/>
  <c r="BN38" i="1"/>
  <c r="Z38" i="1"/>
  <c r="Z39" i="1" s="1"/>
  <c r="Y40" i="1"/>
  <c r="Y43" i="1"/>
  <c r="BP42" i="1"/>
  <c r="BN42" i="1"/>
  <c r="Z42" i="1"/>
  <c r="Z43" i="1" s="1"/>
  <c r="Y44" i="1"/>
  <c r="C673" i="1"/>
  <c r="Y54" i="1"/>
  <c r="Y55" i="1"/>
  <c r="BP48" i="1"/>
  <c r="BN48" i="1"/>
  <c r="Z48" i="1"/>
  <c r="BP52" i="1"/>
  <c r="BN52" i="1"/>
  <c r="Z52" i="1"/>
  <c r="F9" i="1"/>
  <c r="J9" i="1"/>
  <c r="BP50" i="1"/>
  <c r="BN50" i="1"/>
  <c r="Z50" i="1"/>
  <c r="Z58" i="1"/>
  <c r="BN58" i="1"/>
  <c r="BP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Y80" i="1"/>
  <c r="Z83" i="1"/>
  <c r="BN83" i="1"/>
  <c r="BP83" i="1"/>
  <c r="Z85" i="1"/>
  <c r="BN85" i="1"/>
  <c r="Z87" i="1"/>
  <c r="BN87" i="1"/>
  <c r="Z91" i="1"/>
  <c r="BN91" i="1"/>
  <c r="BP91" i="1"/>
  <c r="Z93" i="1"/>
  <c r="BN93" i="1"/>
  <c r="Z95" i="1"/>
  <c r="BN95" i="1"/>
  <c r="Y98" i="1"/>
  <c r="Z101" i="1"/>
  <c r="BN101" i="1"/>
  <c r="BP101" i="1"/>
  <c r="E673" i="1"/>
  <c r="Z108" i="1"/>
  <c r="BN108" i="1"/>
  <c r="BP108" i="1"/>
  <c r="Y111" i="1"/>
  <c r="Z114" i="1"/>
  <c r="BN114" i="1"/>
  <c r="BP114" i="1"/>
  <c r="Z116" i="1"/>
  <c r="BN116" i="1"/>
  <c r="F673" i="1"/>
  <c r="Z124" i="1"/>
  <c r="BN124" i="1"/>
  <c r="BP124" i="1"/>
  <c r="Z126" i="1"/>
  <c r="BN126" i="1"/>
  <c r="Y129" i="1"/>
  <c r="Z132" i="1"/>
  <c r="BN132" i="1"/>
  <c r="BP132" i="1"/>
  <c r="Z134" i="1"/>
  <c r="BN134" i="1"/>
  <c r="Z138" i="1"/>
  <c r="BN138" i="1"/>
  <c r="BP138" i="1"/>
  <c r="Z140" i="1"/>
  <c r="BN140" i="1"/>
  <c r="Z142" i="1"/>
  <c r="BN142" i="1"/>
  <c r="Z144" i="1"/>
  <c r="BN144" i="1"/>
  <c r="Y145" i="1"/>
  <c r="Z148" i="1"/>
  <c r="Z150" i="1" s="1"/>
  <c r="BN148" i="1"/>
  <c r="BP148" i="1"/>
  <c r="Y151" i="1"/>
  <c r="G673" i="1"/>
  <c r="Z155" i="1"/>
  <c r="Z156" i="1" s="1"/>
  <c r="BN155" i="1"/>
  <c r="BP155" i="1"/>
  <c r="Y156" i="1"/>
  <c r="Z159" i="1"/>
  <c r="BN159" i="1"/>
  <c r="BP159" i="1"/>
  <c r="Y162" i="1"/>
  <c r="Z165" i="1"/>
  <c r="Z166" i="1" s="1"/>
  <c r="BN165" i="1"/>
  <c r="BP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Z184" i="1" s="1"/>
  <c r="BN182" i="1"/>
  <c r="BP182" i="1"/>
  <c r="BP196" i="1"/>
  <c r="BN196" i="1"/>
  <c r="Z196" i="1"/>
  <c r="BP200" i="1"/>
  <c r="BN200" i="1"/>
  <c r="Z200" i="1"/>
  <c r="J673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73" i="1"/>
  <c r="Y172" i="1"/>
  <c r="Y184" i="1"/>
  <c r="BP194" i="1"/>
  <c r="BN194" i="1"/>
  <c r="Z194" i="1"/>
  <c r="BP198" i="1"/>
  <c r="BN198" i="1"/>
  <c r="Z198" i="1"/>
  <c r="Y207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Y237" i="1"/>
  <c r="BP231" i="1"/>
  <c r="BN231" i="1"/>
  <c r="Z231" i="1"/>
  <c r="BP235" i="1"/>
  <c r="BN235" i="1"/>
  <c r="Z235" i="1"/>
  <c r="Y246" i="1"/>
  <c r="Y259" i="1"/>
  <c r="Y272" i="1"/>
  <c r="Y276" i="1"/>
  <c r="Y289" i="1"/>
  <c r="Y301" i="1"/>
  <c r="Y312" i="1"/>
  <c r="Y317" i="1"/>
  <c r="Y321" i="1"/>
  <c r="Y325" i="1"/>
  <c r="Y330" i="1"/>
  <c r="Y334" i="1"/>
  <c r="Y338" i="1"/>
  <c r="Y349" i="1"/>
  <c r="Y353" i="1"/>
  <c r="Y366" i="1"/>
  <c r="Y372" i="1"/>
  <c r="Y382" i="1"/>
  <c r="Y389" i="1"/>
  <c r="Y395" i="1"/>
  <c r="Y401" i="1"/>
  <c r="Y412" i="1"/>
  <c r="Y428" i="1"/>
  <c r="Y434" i="1"/>
  <c r="Y443" i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Y511" i="1"/>
  <c r="Y516" i="1"/>
  <c r="BP513" i="1"/>
  <c r="BN513" i="1"/>
  <c r="Z513" i="1"/>
  <c r="Z515" i="1" s="1"/>
  <c r="BP525" i="1"/>
  <c r="BN525" i="1"/>
  <c r="Z525" i="1"/>
  <c r="BP528" i="1"/>
  <c r="BN528" i="1"/>
  <c r="Z528" i="1"/>
  <c r="Y530" i="1"/>
  <c r="Y533" i="1"/>
  <c r="BP532" i="1"/>
  <c r="BN532" i="1"/>
  <c r="Z532" i="1"/>
  <c r="Z533" i="1" s="1"/>
  <c r="Y534" i="1"/>
  <c r="Y537" i="1"/>
  <c r="BP536" i="1"/>
  <c r="BN536" i="1"/>
  <c r="Z536" i="1"/>
  <c r="Z537" i="1" s="1"/>
  <c r="Y538" i="1"/>
  <c r="AA673" i="1"/>
  <c r="Y546" i="1"/>
  <c r="BP541" i="1"/>
  <c r="BN541" i="1"/>
  <c r="Z541" i="1"/>
  <c r="Y545" i="1"/>
  <c r="AC673" i="1"/>
  <c r="Y568" i="1"/>
  <c r="BP555" i="1"/>
  <c r="BN555" i="1"/>
  <c r="Z555" i="1"/>
  <c r="BP559" i="1"/>
  <c r="BN559" i="1"/>
  <c r="Z559" i="1"/>
  <c r="BP563" i="1"/>
  <c r="BN563" i="1"/>
  <c r="Z563" i="1"/>
  <c r="Y567" i="1"/>
  <c r="BP571" i="1"/>
  <c r="BN571" i="1"/>
  <c r="Z571" i="1"/>
  <c r="Z573" i="1" s="1"/>
  <c r="BP579" i="1"/>
  <c r="BN579" i="1"/>
  <c r="Z579" i="1"/>
  <c r="BP583" i="1"/>
  <c r="BN583" i="1"/>
  <c r="Z583" i="1"/>
  <c r="BP612" i="1"/>
  <c r="BN612" i="1"/>
  <c r="Z612" i="1"/>
  <c r="BP614" i="1"/>
  <c r="BN614" i="1"/>
  <c r="Z614" i="1"/>
  <c r="Y616" i="1"/>
  <c r="Y636" i="1"/>
  <c r="BP628" i="1"/>
  <c r="BN628" i="1"/>
  <c r="Z628" i="1"/>
  <c r="Y637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P673" i="1"/>
  <c r="X673" i="1"/>
  <c r="I673" i="1"/>
  <c r="Y191" i="1"/>
  <c r="Z241" i="1"/>
  <c r="BN241" i="1"/>
  <c r="Z242" i="1"/>
  <c r="BN242" i="1"/>
  <c r="Z244" i="1"/>
  <c r="BN244" i="1"/>
  <c r="Z251" i="1"/>
  <c r="BN251" i="1"/>
  <c r="Z253" i="1"/>
  <c r="BN253" i="1"/>
  <c r="Z255" i="1"/>
  <c r="BN255" i="1"/>
  <c r="Z257" i="1"/>
  <c r="BN257" i="1"/>
  <c r="Y258" i="1"/>
  <c r="Z262" i="1"/>
  <c r="Z271" i="1" s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Z299" i="1"/>
  <c r="Z301" i="1" s="1"/>
  <c r="BN299" i="1"/>
  <c r="Q673" i="1"/>
  <c r="Z306" i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BN336" i="1"/>
  <c r="BP336" i="1"/>
  <c r="Y344" i="1"/>
  <c r="Z347" i="1"/>
  <c r="Z348" i="1" s="1"/>
  <c r="BN347" i="1"/>
  <c r="Z351" i="1"/>
  <c r="Z352" i="1" s="1"/>
  <c r="BN351" i="1"/>
  <c r="BP351" i="1"/>
  <c r="Z356" i="1"/>
  <c r="Z365" i="1" s="1"/>
  <c r="BN356" i="1"/>
  <c r="BP356" i="1"/>
  <c r="Z358" i="1"/>
  <c r="BN358" i="1"/>
  <c r="Z360" i="1"/>
  <c r="BN360" i="1"/>
  <c r="Z362" i="1"/>
  <c r="BN362" i="1"/>
  <c r="Z364" i="1"/>
  <c r="BN364" i="1"/>
  <c r="Y365" i="1"/>
  <c r="Z368" i="1"/>
  <c r="Z372" i="1" s="1"/>
  <c r="BN368" i="1"/>
  <c r="BP368" i="1"/>
  <c r="Z370" i="1"/>
  <c r="BN370" i="1"/>
  <c r="Z376" i="1"/>
  <c r="BN376" i="1"/>
  <c r="Z378" i="1"/>
  <c r="BN378" i="1"/>
  <c r="Z380" i="1"/>
  <c r="BN380" i="1"/>
  <c r="Z384" i="1"/>
  <c r="BN384" i="1"/>
  <c r="BP384" i="1"/>
  <c r="Z387" i="1"/>
  <c r="BN387" i="1"/>
  <c r="Z393" i="1"/>
  <c r="Z395" i="1" s="1"/>
  <c r="BN393" i="1"/>
  <c r="Z399" i="1"/>
  <c r="Z401" i="1" s="1"/>
  <c r="BN399" i="1"/>
  <c r="V673" i="1"/>
  <c r="Y407" i="1"/>
  <c r="Z410" i="1"/>
  <c r="Z412" i="1" s="1"/>
  <c r="BN410" i="1"/>
  <c r="W673" i="1"/>
  <c r="Z418" i="1"/>
  <c r="BN418" i="1"/>
  <c r="Z420" i="1"/>
  <c r="BN420" i="1"/>
  <c r="Z422" i="1"/>
  <c r="BN422" i="1"/>
  <c r="Z424" i="1"/>
  <c r="BN424" i="1"/>
  <c r="Z426" i="1"/>
  <c r="BN426" i="1"/>
  <c r="Y429" i="1"/>
  <c r="Z432" i="1"/>
  <c r="Z433" i="1" s="1"/>
  <c r="BN432" i="1"/>
  <c r="Z441" i="1"/>
  <c r="Z442" i="1" s="1"/>
  <c r="BN441" i="1"/>
  <c r="BP441" i="1"/>
  <c r="Z446" i="1"/>
  <c r="BN446" i="1"/>
  <c r="BP446" i="1"/>
  <c r="BP451" i="1"/>
  <c r="BN451" i="1"/>
  <c r="Z451" i="1"/>
  <c r="Y459" i="1"/>
  <c r="Y468" i="1"/>
  <c r="BP462" i="1"/>
  <c r="BN462" i="1"/>
  <c r="Z462" i="1"/>
  <c r="BP465" i="1"/>
  <c r="BN465" i="1"/>
  <c r="Z465" i="1"/>
  <c r="Y50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15" i="1"/>
  <c r="Y529" i="1"/>
  <c r="BP523" i="1"/>
  <c r="BN523" i="1"/>
  <c r="Z523" i="1"/>
  <c r="Z529" i="1" s="1"/>
  <c r="BP526" i="1"/>
  <c r="BN526" i="1"/>
  <c r="Z526" i="1"/>
  <c r="BP543" i="1"/>
  <c r="BN543" i="1"/>
  <c r="Z543" i="1"/>
  <c r="BP557" i="1"/>
  <c r="BN557" i="1"/>
  <c r="Z557" i="1"/>
  <c r="BP561" i="1"/>
  <c r="BN561" i="1"/>
  <c r="Z561" i="1"/>
  <c r="BP565" i="1"/>
  <c r="BN565" i="1"/>
  <c r="Z565" i="1"/>
  <c r="Y574" i="1"/>
  <c r="Y573" i="1"/>
  <c r="BP577" i="1"/>
  <c r="BN577" i="1"/>
  <c r="Z577" i="1"/>
  <c r="BP581" i="1"/>
  <c r="BN581" i="1"/>
  <c r="Z581" i="1"/>
  <c r="Y585" i="1"/>
  <c r="BP589" i="1"/>
  <c r="BN589" i="1"/>
  <c r="Z589" i="1"/>
  <c r="Z591" i="1" s="1"/>
  <c r="Y521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AE673" i="1"/>
  <c r="Y649" i="1"/>
  <c r="BP647" i="1"/>
  <c r="BN647" i="1"/>
  <c r="Z647" i="1"/>
  <c r="AD673" i="1"/>
  <c r="Z608" i="1" l="1"/>
  <c r="Z649" i="1"/>
  <c r="Z338" i="1"/>
  <c r="Z510" i="1"/>
  <c r="Z223" i="1"/>
  <c r="Z201" i="1"/>
  <c r="Z161" i="1"/>
  <c r="Z135" i="1"/>
  <c r="Z128" i="1"/>
  <c r="Z119" i="1"/>
  <c r="Z110" i="1"/>
  <c r="Z103" i="1"/>
  <c r="Z59" i="1"/>
  <c r="Y664" i="1"/>
  <c r="Y667" i="1"/>
  <c r="Z625" i="1"/>
  <c r="Z505" i="1"/>
  <c r="Z585" i="1"/>
  <c r="Z428" i="1"/>
  <c r="Z381" i="1"/>
  <c r="Z311" i="1"/>
  <c r="Z258" i="1"/>
  <c r="Z246" i="1"/>
  <c r="Z237" i="1"/>
  <c r="Z179" i="1"/>
  <c r="Z145" i="1"/>
  <c r="Z88" i="1"/>
  <c r="Z79" i="1"/>
  <c r="Z72" i="1"/>
  <c r="Y665" i="1"/>
  <c r="Z35" i="1"/>
  <c r="Y666" i="1"/>
  <c r="Z567" i="1"/>
  <c r="Z545" i="1"/>
  <c r="Z54" i="1"/>
  <c r="X666" i="1"/>
  <c r="Z615" i="1"/>
  <c r="Z467" i="1"/>
  <c r="Z454" i="1"/>
  <c r="Z388" i="1"/>
  <c r="Z289" i="1"/>
  <c r="Z636" i="1"/>
  <c r="Z97" i="1"/>
  <c r="Y663" i="1"/>
  <c r="Z668" i="1" l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<sst xmlns="http://schemas.openxmlformats.org/spreadsheetml/2006/main" count="3139" uniqueCount="1081">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</sst>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8" t="s">
        <v>0</v>
      </c>
      <c r="E1" s="814"/>
      <c r="F1" s="814"/>
      <c r="G1" s="12" t="s">
        <v>1</v>
      </c>
      <c r="H1" s="85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3"/>
      <c r="E5" s="864"/>
      <c r="F5" s="1175" t="s">
        <v>9</v>
      </c>
      <c r="G5" s="924"/>
      <c r="H5" s="863" t="s">
        <v>1080</v>
      </c>
      <c r="I5" s="1085"/>
      <c r="J5" s="1085"/>
      <c r="K5" s="1085"/>
      <c r="L5" s="1085"/>
      <c r="M5" s="864"/>
      <c r="N5" s="58"/>
      <c r="P5" s="24" t="s">
        <v>10</v>
      </c>
      <c r="Q5" s="1180">
        <v>45647</v>
      </c>
      <c r="R5" s="921"/>
      <c r="T5" s="971" t="s">
        <v>11</v>
      </c>
      <c r="U5" s="972"/>
      <c r="V5" s="974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Суббота</v>
      </c>
      <c r="R6" s="790"/>
      <c r="T6" s="981" t="s">
        <v>16</v>
      </c>
      <c r="U6" s="972"/>
      <c r="V6" s="1065" t="s">
        <v>17</v>
      </c>
      <c r="W6" s="83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87"/>
      <c r="U7" s="972"/>
      <c r="V7" s="1066"/>
      <c r="W7" s="1067"/>
      <c r="AB7" s="51"/>
      <c r="AC7" s="51"/>
      <c r="AD7" s="51"/>
      <c r="AE7" s="51"/>
    </row>
    <row r="8" spans="1:32" s="771" customFormat="1" ht="25.5" customHeight="1" x14ac:dyDescent="0.2">
      <c r="A8" s="1212" t="s">
        <v>18</v>
      </c>
      <c r="B8" s="784"/>
      <c r="C8" s="785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932">
        <v>0.45833333333333331</v>
      </c>
      <c r="R8" s="842"/>
      <c r="T8" s="787"/>
      <c r="U8" s="972"/>
      <c r="V8" s="1066"/>
      <c r="W8" s="1067"/>
      <c r="AB8" s="51"/>
      <c r="AC8" s="51"/>
      <c r="AD8" s="51"/>
      <c r="AE8" s="51"/>
    </row>
    <row r="9" spans="1:32" s="771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04"/>
      <c r="E9" s="782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6" t="s">
        <v>21</v>
      </c>
      <c r="Q9" s="900"/>
      <c r="R9" s="901"/>
      <c r="T9" s="787"/>
      <c r="U9" s="972"/>
      <c r="V9" s="1068"/>
      <c r="W9" s="106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04"/>
      <c r="E10" s="782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168" t="str">
        <f>IFERROR(VLOOKUP($D$10,Proxy,2,FALSE),"")</f>
        <v/>
      </c>
      <c r="I10" s="787"/>
      <c r="J10" s="787"/>
      <c r="K10" s="787"/>
      <c r="L10" s="787"/>
      <c r="M10" s="787"/>
      <c r="N10" s="770"/>
      <c r="P10" s="26" t="s">
        <v>22</v>
      </c>
      <c r="Q10" s="982"/>
      <c r="R10" s="983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0" t="s">
        <v>28</v>
      </c>
      <c r="W11" s="90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0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42"/>
      <c r="S12" s="23"/>
      <c r="U12" s="24"/>
      <c r="V12" s="814"/>
      <c r="W12" s="787"/>
      <c r="AB12" s="51"/>
      <c r="AC12" s="51"/>
      <c r="AD12" s="51"/>
      <c r="AE12" s="51"/>
    </row>
    <row r="13" spans="1:32" s="771" customFormat="1" ht="23.25" customHeight="1" x14ac:dyDescent="0.2">
      <c r="A13" s="960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0"/>
      <c r="R13" s="9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0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6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66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8" t="s">
        <v>36</v>
      </c>
      <c r="B17" s="828" t="s">
        <v>37</v>
      </c>
      <c r="C17" s="939" t="s">
        <v>38</v>
      </c>
      <c r="D17" s="828" t="s">
        <v>39</v>
      </c>
      <c r="E17" s="889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8"/>
      <c r="R17" s="888"/>
      <c r="S17" s="888"/>
      <c r="T17" s="889"/>
      <c r="U17" s="1210" t="s">
        <v>51</v>
      </c>
      <c r="V17" s="924"/>
      <c r="W17" s="828" t="s">
        <v>52</v>
      </c>
      <c r="X17" s="828" t="s">
        <v>53</v>
      </c>
      <c r="Y17" s="1137" t="s">
        <v>54</v>
      </c>
      <c r="Z17" s="1081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9"/>
      <c r="B18" s="829"/>
      <c r="C18" s="829"/>
      <c r="D18" s="890"/>
      <c r="E18" s="892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9"/>
      <c r="X18" s="829"/>
      <c r="Y18" s="1138"/>
      <c r="Z18" s="1082"/>
      <c r="AA18" s="1051"/>
      <c r="AB18" s="1051"/>
      <c r="AC18" s="1051"/>
      <c r="AD18" s="1154"/>
      <c r="AE18" s="1155"/>
      <c r="AF18" s="1156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6" t="s">
        <v>90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12" t="s">
        <v>94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4"/>
      <c r="V49" s="34"/>
      <c r="W49" s="35" t="s">
        <v>69</v>
      </c>
      <c r="X49" s="777">
        <v>103</v>
      </c>
      <c r="Y49" s="778">
        <f t="shared" si="6"/>
        <v>108</v>
      </c>
      <c r="Z49" s="36">
        <f>IFERROR(IF(Y49=0,"",ROUNDUP(Y49/H49,0)*0.02175),"")</f>
        <v>0.21749999999999997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107.57777777777777</v>
      </c>
      <c r="BN49" s="64">
        <f t="shared" si="8"/>
        <v>112.8</v>
      </c>
      <c r="BO49" s="64">
        <f t="shared" si="9"/>
        <v>0.17030423280423279</v>
      </c>
      <c r="BP49" s="64">
        <f t="shared" si="10"/>
        <v>0.17857142857142855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89">
        <v>4607091385687</v>
      </c>
      <c r="E52" s="790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9.5370370370370363</v>
      </c>
      <c r="Y54" s="779">
        <f>IFERROR(Y48/H48,"0")+IFERROR(Y49/H49,"0")+IFERROR(Y50/H50,"0")+IFERROR(Y51/H51,"0")+IFERROR(Y52/H52,"0")+IFERROR(Y53/H53,"0")</f>
        <v>10</v>
      </c>
      <c r="Z54" s="779">
        <f>IFERROR(IF(Z48="",0,Z48),"0")+IFERROR(IF(Z49="",0,Z49),"0")+IFERROR(IF(Z50="",0,Z50),"0")+IFERROR(IF(Z51="",0,Z51),"0")+IFERROR(IF(Z52="",0,Z52),"0")+IFERROR(IF(Z53="",0,Z53),"0")</f>
        <v>0.21749999999999997</v>
      </c>
      <c r="AA54" s="780"/>
      <c r="AB54" s="780"/>
      <c r="AC54" s="780"/>
    </row>
    <row r="55" spans="1:68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103</v>
      </c>
      <c r="Y55" s="779">
        <f>IFERROR(SUM(Y48:Y53),"0")</f>
        <v>108</v>
      </c>
      <c r="Z55" s="37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50</v>
      </c>
      <c r="Y75" s="778">
        <f>IFERROR(IF(X75="",0,CEILING((X75/$H75),1)*$H75),"")</f>
        <v>54</v>
      </c>
      <c r="Z75" s="36">
        <f>IFERROR(IF(Y75=0,"",ROUNDUP(Y75/H75,0)*0.02175),"")</f>
        <v>0.10874999999999999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52.222222222222221</v>
      </c>
      <c r="BN75" s="64">
        <f>IFERROR(Y75*I75/H75,"0")</f>
        <v>56.4</v>
      </c>
      <c r="BO75" s="64">
        <f>IFERROR(1/J75*(X75/H75),"0")</f>
        <v>8.2671957671957674E-2</v>
      </c>
      <c r="BP75" s="64">
        <f>IFERROR(1/J75*(Y75/H75),"0")</f>
        <v>8.9285714285714274E-2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4.6296296296296298</v>
      </c>
      <c r="Y79" s="779">
        <f>IFERROR(Y75/H75,"0")+IFERROR(Y76/H76,"0")+IFERROR(Y77/H77,"0")+IFERROR(Y78/H78,"0")</f>
        <v>5</v>
      </c>
      <c r="Z79" s="779">
        <f>IFERROR(IF(Z75="",0,Z75),"0")+IFERROR(IF(Z76="",0,Z76),"0")+IFERROR(IF(Z77="",0,Z77),"0")+IFERROR(IF(Z78="",0,Z78),"0")</f>
        <v>0.10874999999999999</v>
      </c>
      <c r="AA79" s="780"/>
      <c r="AB79" s="780"/>
      <c r="AC79" s="780"/>
    </row>
    <row r="80" spans="1:68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50</v>
      </c>
      <c r="Y80" s="779">
        <f>IFERROR(SUM(Y75:Y78),"0")</f>
        <v>54</v>
      </c>
      <c r="Z80" s="37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2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4"/>
      <c r="V92" s="34"/>
      <c r="W92" s="35" t="s">
        <v>69</v>
      </c>
      <c r="X92" s="777">
        <v>24</v>
      </c>
      <c r="Y92" s="778">
        <f t="shared" si="21"/>
        <v>25.200000000000003</v>
      </c>
      <c r="Z92" s="36">
        <f>IFERROR(IF(Y92=0,"",ROUNDUP(Y92/H92,0)*0.02175),"")</f>
        <v>6.5250000000000002E-2</v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25.37142857142857</v>
      </c>
      <c r="BN92" s="64">
        <f t="shared" si="23"/>
        <v>26.640000000000004</v>
      </c>
      <c r="BO92" s="64">
        <f t="shared" si="24"/>
        <v>5.1020408163265307E-2</v>
      </c>
      <c r="BP92" s="64">
        <f t="shared" si="25"/>
        <v>5.3571428571428568E-2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2.8571428571428572</v>
      </c>
      <c r="Y97" s="779">
        <f>IFERROR(Y91/H91,"0")+IFERROR(Y92/H92,"0")+IFERROR(Y93/H93,"0")+IFERROR(Y94/H94,"0")+IFERROR(Y95/H95,"0")+IFERROR(Y96/H96,"0")</f>
        <v>3</v>
      </c>
      <c r="Z97" s="779">
        <f>IFERROR(IF(Z91="",0,Z91),"0")+IFERROR(IF(Z92="",0,Z92),"0")+IFERROR(IF(Z93="",0,Z93),"0")+IFERROR(IF(Z94="",0,Z94),"0")+IFERROR(IF(Z95="",0,Z95),"0")+IFERROR(IF(Z96="",0,Z96),"0")</f>
        <v>6.5250000000000002E-2</v>
      </c>
      <c r="AA97" s="780"/>
      <c r="AB97" s="780"/>
      <c r="AC97" s="780"/>
    </row>
    <row r="98" spans="1:68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24</v>
      </c>
      <c r="Y98" s="779">
        <f>IFERROR(SUM(Y91:Y96),"0")</f>
        <v>25.200000000000003</v>
      </c>
      <c r="Z98" s="37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45</v>
      </c>
      <c r="Y101" s="778">
        <f>IFERROR(IF(X101="",0,CEILING((X101/$H101),1)*$H101),"")</f>
        <v>50.400000000000006</v>
      </c>
      <c r="Z101" s="36">
        <f>IFERROR(IF(Y101=0,"",ROUNDUP(Y101/H101,0)*0.02175),"")</f>
        <v>0.1305</v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48.021428571428572</v>
      </c>
      <c r="BN101" s="64">
        <f>IFERROR(Y101*I101/H101,"0")</f>
        <v>53.784000000000006</v>
      </c>
      <c r="BO101" s="64">
        <f>IFERROR(1/J101*(X101/H101),"0")</f>
        <v>9.566326530612243E-2</v>
      </c>
      <c r="BP101" s="64">
        <f>IFERROR(1/J101*(Y101/H101),"0")</f>
        <v>0.10714285714285714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5.3571428571428568</v>
      </c>
      <c r="Y103" s="779">
        <f>IFERROR(Y100/H100,"0")+IFERROR(Y101/H101,"0")+IFERROR(Y102/H102,"0")</f>
        <v>6</v>
      </c>
      <c r="Z103" s="779">
        <f>IFERROR(IF(Z100="",0,Z100),"0")+IFERROR(IF(Z101="",0,Z101),"0")+IFERROR(IF(Z102="",0,Z102),"0")</f>
        <v>0.1305</v>
      </c>
      <c r="AA103" s="780"/>
      <c r="AB103" s="780"/>
      <c r="AC103" s="780"/>
    </row>
    <row r="104" spans="1:68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45</v>
      </c>
      <c r="Y104" s="779">
        <f>IFERROR(SUM(Y100:Y102),"0")</f>
        <v>50.400000000000006</v>
      </c>
      <c r="Z104" s="37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68</v>
      </c>
      <c r="Y107" s="778">
        <f>IFERROR(IF(X107="",0,CEILING((X107/$H107),1)*$H107),"")</f>
        <v>75.600000000000009</v>
      </c>
      <c r="Z107" s="36">
        <f>IFERROR(IF(Y107=0,"",ROUNDUP(Y107/H107,0)*0.02175),"")</f>
        <v>0.15225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71.022222222222211</v>
      </c>
      <c r="BN107" s="64">
        <f>IFERROR(Y107*I107/H107,"0")</f>
        <v>78.959999999999994</v>
      </c>
      <c r="BO107" s="64">
        <f>IFERROR(1/J107*(X107/H107),"0")</f>
        <v>0.11243386243386241</v>
      </c>
      <c r="BP107" s="64">
        <f>IFERROR(1/J107*(Y107/H107),"0")</f>
        <v>0.125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1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6.2962962962962958</v>
      </c>
      <c r="Y110" s="779">
        <f>IFERROR(Y107/H107,"0")+IFERROR(Y108/H108,"0")+IFERROR(Y109/H109,"0")</f>
        <v>7</v>
      </c>
      <c r="Z110" s="779">
        <f>IFERROR(IF(Z107="",0,Z107),"0")+IFERROR(IF(Z108="",0,Z108),"0")+IFERROR(IF(Z109="",0,Z109),"0")</f>
        <v>0.15225</v>
      </c>
      <c r="AA110" s="780"/>
      <c r="AB110" s="780"/>
      <c r="AC110" s="780"/>
    </row>
    <row r="111" spans="1:68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68</v>
      </c>
      <c r="Y111" s="779">
        <f>IFERROR(SUM(Y107:Y109),"0")</f>
        <v>75.600000000000009</v>
      </c>
      <c r="Z111" s="37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149</v>
      </c>
      <c r="Y114" s="778">
        <f t="shared" si="26"/>
        <v>151.20000000000002</v>
      </c>
      <c r="Z114" s="36">
        <f>IFERROR(IF(Y114=0,"",ROUNDUP(Y114/H114,0)*0.02175),"")</f>
        <v>0.39149999999999996</v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159.00428571428571</v>
      </c>
      <c r="BN114" s="64">
        <f t="shared" si="28"/>
        <v>161.35200000000003</v>
      </c>
      <c r="BO114" s="64">
        <f t="shared" si="29"/>
        <v>0.31675170068027209</v>
      </c>
      <c r="BP114" s="64">
        <f t="shared" si="30"/>
        <v>0.3214285714285714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17.738095238095237</v>
      </c>
      <c r="Y119" s="779">
        <f>IFERROR(Y113/H113,"0")+IFERROR(Y114/H114,"0")+IFERROR(Y115/H115,"0")+IFERROR(Y116/H116,"0")+IFERROR(Y117/H117,"0")+IFERROR(Y118/H118,"0")</f>
        <v>18</v>
      </c>
      <c r="Z119" s="779">
        <f>IFERROR(IF(Z113="",0,Z113),"0")+IFERROR(IF(Z114="",0,Z114),"0")+IFERROR(IF(Z115="",0,Z115),"0")+IFERROR(IF(Z116="",0,Z116),"0")+IFERROR(IF(Z117="",0,Z117),"0")+IFERROR(IF(Z118="",0,Z118),"0")</f>
        <v>0.39149999999999996</v>
      </c>
      <c r="AA119" s="780"/>
      <c r="AB119" s="780"/>
      <c r="AC119" s="780"/>
    </row>
    <row r="120" spans="1:68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149</v>
      </c>
      <c r="Y120" s="779">
        <f>IFERROR(SUM(Y113:Y118),"0")</f>
        <v>151.20000000000002</v>
      </c>
      <c r="Z120" s="37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2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13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117</v>
      </c>
      <c r="Y124" s="778">
        <f>IFERROR(IF(X124="",0,CEILING((X124/$H124),1)*$H124),"")</f>
        <v>123.19999999999999</v>
      </c>
      <c r="Z124" s="36">
        <f>IFERROR(IF(Y124=0,"",ROUNDUP(Y124/H124,0)*0.02175),"")</f>
        <v>0.23924999999999999</v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122.01428571428572</v>
      </c>
      <c r="BN124" s="64">
        <f>IFERROR(Y124*I124/H124,"0")</f>
        <v>128.47999999999999</v>
      </c>
      <c r="BO124" s="64">
        <f>IFERROR(1/J124*(X124/H124),"0")</f>
        <v>0.1865433673469388</v>
      </c>
      <c r="BP124" s="64">
        <f>IFERROR(1/J124*(Y124/H124),"0")</f>
        <v>0.19642857142857142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10.446428571428573</v>
      </c>
      <c r="Y128" s="779">
        <f>IFERROR(Y123/H123,"0")+IFERROR(Y124/H124,"0")+IFERROR(Y125/H125,"0")+IFERROR(Y126/H126,"0")+IFERROR(Y127/H127,"0")</f>
        <v>11</v>
      </c>
      <c r="Z128" s="779">
        <f>IFERROR(IF(Z123="",0,Z123),"0")+IFERROR(IF(Z124="",0,Z124),"0")+IFERROR(IF(Z125="",0,Z125),"0")+IFERROR(IF(Z126="",0,Z126),"0")+IFERROR(IF(Z127="",0,Z127),"0")</f>
        <v>0.23924999999999999</v>
      </c>
      <c r="AA128" s="780"/>
      <c r="AB128" s="780"/>
      <c r="AC128" s="780"/>
    </row>
    <row r="129" spans="1:68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117</v>
      </c>
      <c r="Y129" s="779">
        <f>IFERROR(SUM(Y123:Y127),"0")</f>
        <v>123.19999999999999</v>
      </c>
      <c r="Z129" s="37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3"/>
      <c r="AB130" s="773"/>
      <c r="AC130" s="773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hidden="1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3"/>
      <c r="AB158" s="773"/>
      <c r="AC158" s="773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8"/>
      <c r="AB186" s="48"/>
      <c r="AC186" s="48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3"/>
      <c r="AB188" s="773"/>
      <c r="AC188" s="773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4"/>
      <c r="V193" s="34"/>
      <c r="W193" s="35" t="s">
        <v>69</v>
      </c>
      <c r="X193" s="777">
        <v>250</v>
      </c>
      <c r="Y193" s="778">
        <f t="shared" ref="Y193:Y200" si="36">IFERROR(IF(X193="",0,CEILING((X193/$H193),1)*$H193),"")</f>
        <v>252</v>
      </c>
      <c r="Z193" s="36">
        <f>IFERROR(IF(Y193=0,"",ROUNDUP(Y193/H193,0)*0.00753),"")</f>
        <v>0.45180000000000003</v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265.47619047619048</v>
      </c>
      <c r="BN193" s="64">
        <f t="shared" ref="BN193:BN200" si="38">IFERROR(Y193*I193/H193,"0")</f>
        <v>267.60000000000002</v>
      </c>
      <c r="BO193" s="64">
        <f t="shared" ref="BO193:BO200" si="39">IFERROR(1/J193*(X193/H193),"0")</f>
        <v>0.38156288156288154</v>
      </c>
      <c r="BP193" s="64">
        <f t="shared" ref="BP193:BP200" si="40">IFERROR(1/J193*(Y193/H193),"0")</f>
        <v>0.38461538461538458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59.523809523809518</v>
      </c>
      <c r="Y201" s="779">
        <f>IFERROR(Y193/H193,"0")+IFERROR(Y194/H194,"0")+IFERROR(Y195/H195,"0")+IFERROR(Y196/H196,"0")+IFERROR(Y197/H197,"0")+IFERROR(Y198/H198,"0")+IFERROR(Y199/H199,"0")+IFERROR(Y200/H200,"0")</f>
        <v>60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0.45180000000000003</v>
      </c>
      <c r="AA201" s="780"/>
      <c r="AB201" s="780"/>
      <c r="AC201" s="780"/>
    </row>
    <row r="202" spans="1:68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250</v>
      </c>
      <c r="Y202" s="779">
        <f>IFERROR(SUM(Y193:Y200),"0")</f>
        <v>252</v>
      </c>
      <c r="Z202" s="37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4"/>
      <c r="V215" s="34"/>
      <c r="W215" s="35" t="s">
        <v>69</v>
      </c>
      <c r="X215" s="777">
        <v>14</v>
      </c>
      <c r="Y215" s="778">
        <f t="shared" ref="Y215:Y222" si="41">IFERROR(IF(X215="",0,CEILING((X215/$H215),1)*$H215),"")</f>
        <v>16.200000000000003</v>
      </c>
      <c r="Z215" s="36">
        <f>IFERROR(IF(Y215=0,"",ROUNDUP(Y215/H215,0)*0.00902),"")</f>
        <v>2.7060000000000001E-2</v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14.544444444444444</v>
      </c>
      <c r="BN215" s="64">
        <f t="shared" ref="BN215:BN222" si="43">IFERROR(Y215*I215/H215,"0")</f>
        <v>16.830000000000002</v>
      </c>
      <c r="BO215" s="64">
        <f t="shared" ref="BO215:BO222" si="44">IFERROR(1/J215*(X215/H215),"0")</f>
        <v>1.9640852974186308E-2</v>
      </c>
      <c r="BP215" s="64">
        <f t="shared" ref="BP215:BP222" si="45">IFERROR(1/J215*(Y215/H215),"0")</f>
        <v>2.2727272727272731E-2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4"/>
      <c r="V216" s="34"/>
      <c r="W216" s="35" t="s">
        <v>69</v>
      </c>
      <c r="X216" s="777">
        <v>67</v>
      </c>
      <c r="Y216" s="778">
        <f t="shared" si="41"/>
        <v>70.2</v>
      </c>
      <c r="Z216" s="36">
        <f>IFERROR(IF(Y216=0,"",ROUNDUP(Y216/H216,0)*0.00902),"")</f>
        <v>0.11726</v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69.605555555555554</v>
      </c>
      <c r="BN216" s="64">
        <f t="shared" si="43"/>
        <v>72.930000000000007</v>
      </c>
      <c r="BO216" s="64">
        <f t="shared" si="44"/>
        <v>9.3995510662177331E-2</v>
      </c>
      <c r="BP216" s="64">
        <f t="shared" si="45"/>
        <v>9.8484848484848481E-2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45</v>
      </c>
      <c r="Y219" s="778">
        <f t="shared" si="41"/>
        <v>45</v>
      </c>
      <c r="Z219" s="36">
        <f>IFERROR(IF(Y219=0,"",ROUNDUP(Y219/H219,0)*0.00502),"")</f>
        <v>0.1255</v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48.249999999999993</v>
      </c>
      <c r="BN219" s="64">
        <f t="shared" si="43"/>
        <v>48.249999999999993</v>
      </c>
      <c r="BO219" s="64">
        <f t="shared" si="44"/>
        <v>0.10683760683760685</v>
      </c>
      <c r="BP219" s="64">
        <f t="shared" si="45"/>
        <v>0.10683760683760685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39</v>
      </c>
      <c r="Y222" s="778">
        <f t="shared" si="41"/>
        <v>39.6</v>
      </c>
      <c r="Z222" s="36">
        <f>IFERROR(IF(Y222=0,"",ROUNDUP(Y222/H222,0)*0.00502),"")</f>
        <v>0.11044000000000001</v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41.166666666666664</v>
      </c>
      <c r="BN222" s="64">
        <f t="shared" si="43"/>
        <v>41.8</v>
      </c>
      <c r="BO222" s="64">
        <f t="shared" si="44"/>
        <v>9.2592592592592601E-2</v>
      </c>
      <c r="BP222" s="64">
        <f t="shared" si="45"/>
        <v>9.401709401709403E-2</v>
      </c>
    </row>
    <row r="223" spans="1:68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61.666666666666671</v>
      </c>
      <c r="Y223" s="779">
        <f>IFERROR(Y215/H215,"0")+IFERROR(Y216/H216,"0")+IFERROR(Y217/H217,"0")+IFERROR(Y218/H218,"0")+IFERROR(Y219/H219,"0")+IFERROR(Y220/H220,"0")+IFERROR(Y221/H221,"0")+IFERROR(Y222/H222,"0")</f>
        <v>63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0.38026000000000004</v>
      </c>
      <c r="AA223" s="780"/>
      <c r="AB223" s="780"/>
      <c r="AC223" s="780"/>
    </row>
    <row r="224" spans="1:68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165</v>
      </c>
      <c r="Y224" s="779">
        <f>IFERROR(SUM(Y215:Y222),"0")</f>
        <v>171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4"/>
      <c r="V227" s="34"/>
      <c r="W227" s="35" t="s">
        <v>69</v>
      </c>
      <c r="X227" s="777">
        <v>138</v>
      </c>
      <c r="Y227" s="778">
        <f t="shared" si="46"/>
        <v>140.4</v>
      </c>
      <c r="Z227" s="36">
        <f>IFERROR(IF(Y227=0,"",ROUNDUP(Y227/H227,0)*0.02175),"")</f>
        <v>0.39149999999999996</v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147.97846153846157</v>
      </c>
      <c r="BN227" s="64">
        <f t="shared" si="48"/>
        <v>150.55200000000002</v>
      </c>
      <c r="BO227" s="64">
        <f t="shared" si="49"/>
        <v>0.31593406593406592</v>
      </c>
      <c r="BP227" s="64">
        <f t="shared" si="50"/>
        <v>0.3214285714285714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115</v>
      </c>
      <c r="Y230" s="778">
        <f t="shared" si="46"/>
        <v>115.19999999999999</v>
      </c>
      <c r="Z230" s="36">
        <f t="shared" ref="Z230:Z236" si="51">IFERROR(IF(Y230=0,"",ROUNDUP(Y230/H230,0)*0.00651),"")</f>
        <v>0.31247999999999998</v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127.93750000000001</v>
      </c>
      <c r="BN230" s="64">
        <f t="shared" si="48"/>
        <v>128.15999999999997</v>
      </c>
      <c r="BO230" s="64">
        <f t="shared" si="49"/>
        <v>0.26327838827838834</v>
      </c>
      <c r="BP230" s="64">
        <f t="shared" si="50"/>
        <v>0.26373626373626374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16</v>
      </c>
      <c r="Y232" s="778">
        <f t="shared" si="46"/>
        <v>16.8</v>
      </c>
      <c r="Z232" s="36">
        <f t="shared" si="51"/>
        <v>4.5569999999999999E-2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17.680000000000003</v>
      </c>
      <c r="BN232" s="64">
        <f t="shared" si="48"/>
        <v>18.564000000000004</v>
      </c>
      <c r="BO232" s="64">
        <f t="shared" si="49"/>
        <v>3.6630036630036632E-2</v>
      </c>
      <c r="BP232" s="64">
        <f t="shared" si="50"/>
        <v>3.8461538461538471E-2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127</v>
      </c>
      <c r="Y233" s="778">
        <f t="shared" si="46"/>
        <v>127.19999999999999</v>
      </c>
      <c r="Z233" s="36">
        <f t="shared" si="51"/>
        <v>0.34503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140.33500000000001</v>
      </c>
      <c r="BN233" s="64">
        <f t="shared" si="48"/>
        <v>140.55599999999998</v>
      </c>
      <c r="BO233" s="64">
        <f t="shared" si="49"/>
        <v>0.29075091575091577</v>
      </c>
      <c r="BP233" s="64">
        <f t="shared" si="50"/>
        <v>0.29120879120879123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18</v>
      </c>
      <c r="Y235" s="778">
        <f t="shared" si="46"/>
        <v>19.2</v>
      </c>
      <c r="Z235" s="36">
        <f t="shared" si="51"/>
        <v>5.2080000000000001E-2</v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19.890000000000004</v>
      </c>
      <c r="BN235" s="64">
        <f t="shared" si="48"/>
        <v>21.216000000000001</v>
      </c>
      <c r="BO235" s="64">
        <f t="shared" si="49"/>
        <v>4.1208791208791215E-2</v>
      </c>
      <c r="BP235" s="64">
        <f t="shared" si="50"/>
        <v>4.3956043956043959E-2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132.69230769230771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134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1.1466599999999998</v>
      </c>
      <c r="AA237" s="780"/>
      <c r="AB237" s="780"/>
      <c r="AC237" s="780"/>
    </row>
    <row r="238" spans="1:68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414</v>
      </c>
      <c r="Y238" s="779">
        <f>IFERROR(SUM(Y226:Y236),"0")</f>
        <v>418.79999999999995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3"/>
      <c r="R241" s="793"/>
      <c r="S241" s="793"/>
      <c r="T241" s="794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797" t="s">
        <v>417</v>
      </c>
      <c r="Q242" s="793"/>
      <c r="R242" s="793"/>
      <c r="S242" s="793"/>
      <c r="T242" s="794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94</v>
      </c>
      <c r="Y245" s="778">
        <f t="shared" si="52"/>
        <v>96</v>
      </c>
      <c r="Z245" s="36">
        <f>IFERROR(IF(Y245=0,"",ROUNDUP(Y245/H245,0)*0.00651),"")</f>
        <v>0.26040000000000002</v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103.87</v>
      </c>
      <c r="BN245" s="64">
        <f t="shared" si="54"/>
        <v>106.08000000000001</v>
      </c>
      <c r="BO245" s="64">
        <f t="shared" si="55"/>
        <v>0.21520146520146524</v>
      </c>
      <c r="BP245" s="64">
        <f t="shared" si="56"/>
        <v>0.2197802197802198</v>
      </c>
    </row>
    <row r="246" spans="1:68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39.166666666666671</v>
      </c>
      <c r="Y246" s="779">
        <f>IFERROR(Y240/H240,"0")+IFERROR(Y241/H241,"0")+IFERROR(Y242/H242,"0")+IFERROR(Y243/H243,"0")+IFERROR(Y244/H244,"0")+IFERROR(Y245/H245,"0")</f>
        <v>40</v>
      </c>
      <c r="Z246" s="779">
        <f>IFERROR(IF(Z240="",0,Z240),"0")+IFERROR(IF(Z241="",0,Z241),"0")+IFERROR(IF(Z242="",0,Z242),"0")+IFERROR(IF(Z243="",0,Z243),"0")+IFERROR(IF(Z244="",0,Z244),"0")+IFERROR(IF(Z245="",0,Z245),"0")</f>
        <v>0.26040000000000002</v>
      </c>
      <c r="AA246" s="780"/>
      <c r="AB246" s="780"/>
      <c r="AC246" s="780"/>
    </row>
    <row r="247" spans="1:68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94</v>
      </c>
      <c r="Y247" s="779">
        <f>IFERROR(SUM(Y240:Y245),"0")</f>
        <v>96</v>
      </c>
      <c r="Z247" s="37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1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1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4"/>
      <c r="V262" s="34"/>
      <c r="W262" s="35" t="s">
        <v>69</v>
      </c>
      <c r="X262" s="777">
        <v>67</v>
      </c>
      <c r="Y262" s="778">
        <f t="shared" ref="Y262:Y270" si="62">IFERROR(IF(X262="",0,CEILING((X262/$H262),1)*$H262),"")</f>
        <v>69.599999999999994</v>
      </c>
      <c r="Z262" s="36">
        <f>IFERROR(IF(Y262=0,"",ROUNDUP(Y262/H262,0)*0.02175),"")</f>
        <v>0.1305</v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69.772413793103453</v>
      </c>
      <c r="BN262" s="64">
        <f t="shared" ref="BN262:BN270" si="64">IFERROR(Y262*I262/H262,"0")</f>
        <v>72.47999999999999</v>
      </c>
      <c r="BO262" s="64">
        <f t="shared" ref="BO262:BO270" si="65">IFERROR(1/J262*(X262/H262),"0")</f>
        <v>0.10314039408866996</v>
      </c>
      <c r="BP262" s="64">
        <f t="shared" ref="BP262:BP270" si="66">IFERROR(1/J262*(Y262/H262),"0")</f>
        <v>0.10714285714285714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22</v>
      </c>
      <c r="Y267" s="778">
        <f t="shared" si="62"/>
        <v>24</v>
      </c>
      <c r="Z267" s="36">
        <f>IFERROR(IF(Y267=0,"",ROUNDUP(Y267/H267,0)*0.00902),"")</f>
        <v>5.4120000000000001E-2</v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23.155000000000001</v>
      </c>
      <c r="BN267" s="64">
        <f t="shared" si="64"/>
        <v>25.259999999999998</v>
      </c>
      <c r="BO267" s="64">
        <f t="shared" si="65"/>
        <v>4.1666666666666671E-2</v>
      </c>
      <c r="BP267" s="64">
        <f t="shared" si="66"/>
        <v>4.5454545454545456E-2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11.275862068965518</v>
      </c>
      <c r="Y271" s="779">
        <f>IFERROR(Y262/H262,"0")+IFERROR(Y263/H263,"0")+IFERROR(Y264/H264,"0")+IFERROR(Y265/H265,"0")+IFERROR(Y266/H266,"0")+IFERROR(Y267/H267,"0")+IFERROR(Y268/H268,"0")+IFERROR(Y269/H269,"0")+IFERROR(Y270/H270,"0")</f>
        <v>12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0.18462000000000001</v>
      </c>
      <c r="AA271" s="780"/>
      <c r="AB271" s="780"/>
      <c r="AC271" s="780"/>
    </row>
    <row r="272" spans="1:68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89</v>
      </c>
      <c r="Y272" s="779">
        <f>IFERROR(SUM(Y262:Y270),"0")</f>
        <v>93.6</v>
      </c>
      <c r="Z272" s="37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9">
        <v>4680115885837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1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9">
        <v>4607091387452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9">
        <v>4680115885851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9">
        <v>4607091385984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9">
        <v>4680115885844</v>
      </c>
      <c r="E285" s="790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9">
        <v>4607091387469</v>
      </c>
      <c r="E286" s="790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9">
        <v>4680115885820</v>
      </c>
      <c r="E287" s="790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9">
        <v>4607091387438</v>
      </c>
      <c r="E288" s="790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6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1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22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9">
        <v>4607091387346</v>
      </c>
      <c r="E362" s="790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9">
        <v>4607091386011</v>
      </c>
      <c r="E364" s="790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9">
        <v>4607091387193</v>
      </c>
      <c r="E368" s="790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9">
        <v>4607091387230</v>
      </c>
      <c r="E369" s="790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9">
        <v>4607091387292</v>
      </c>
      <c r="E370" s="790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9">
        <v>4607091387285</v>
      </c>
      <c r="E371" s="790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3"/>
      <c r="AB374" s="773"/>
      <c r="AC374" s="773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9">
        <v>4607091387766</v>
      </c>
      <c r="E375" s="790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9">
        <v>4607091387957</v>
      </c>
      <c r="E376" s="790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9">
        <v>4607091387964</v>
      </c>
      <c r="E377" s="790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9">
        <v>4680115884588</v>
      </c>
      <c r="E378" s="790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9">
        <v>4607091387537</v>
      </c>
      <c r="E379" s="790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9">
        <v>4607091387513</v>
      </c>
      <c r="E380" s="790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3"/>
      <c r="AB383" s="773"/>
      <c r="AC383" s="773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9">
        <v>4607091380880</v>
      </c>
      <c r="E384" s="790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1">
        <v>4301060308</v>
      </c>
      <c r="D385" s="789">
        <v>4607091384482</v>
      </c>
      <c r="E385" s="790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1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7" t="s">
        <v>624</v>
      </c>
      <c r="Q386" s="793"/>
      <c r="R386" s="793"/>
      <c r="S386" s="793"/>
      <c r="T386" s="794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9">
        <v>4607091380897</v>
      </c>
      <c r="E387" s="790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4"/>
      <c r="V387" s="34"/>
      <c r="W387" s="35" t="s">
        <v>69</v>
      </c>
      <c r="X387" s="777">
        <v>59</v>
      </c>
      <c r="Y387" s="778">
        <f>IFERROR(IF(X387="",0,CEILING((X387/$H387),1)*$H387),"")</f>
        <v>67.2</v>
      </c>
      <c r="Z387" s="36">
        <f>IFERROR(IF(Y387=0,"",ROUNDUP(Y387/H387,0)*0.02175),"")</f>
        <v>0.17399999999999999</v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62.961428571428563</v>
      </c>
      <c r="BN387" s="64">
        <f>IFERROR(Y387*I387/H387,"0")</f>
        <v>71.712000000000003</v>
      </c>
      <c r="BO387" s="64">
        <f>IFERROR(1/J387*(X387/H387),"0")</f>
        <v>0.1254251700680272</v>
      </c>
      <c r="BP387" s="64">
        <f>IFERROR(1/J387*(Y387/H387),"0")</f>
        <v>0.14285714285714285</v>
      </c>
    </row>
    <row r="388" spans="1:68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7.0238095238095237</v>
      </c>
      <c r="Y388" s="779">
        <f>IFERROR(Y384/H384,"0")+IFERROR(Y385/H385,"0")+IFERROR(Y386/H386,"0")+IFERROR(Y387/H387,"0")</f>
        <v>8</v>
      </c>
      <c r="Z388" s="779">
        <f>IFERROR(IF(Z384="",0,Z384),"0")+IFERROR(IF(Z385="",0,Z385),"0")+IFERROR(IF(Z386="",0,Z386),"0")+IFERROR(IF(Z387="",0,Z387),"0")</f>
        <v>0.17399999999999999</v>
      </c>
      <c r="AA388" s="780"/>
      <c r="AB388" s="780"/>
      <c r="AC388" s="780"/>
    </row>
    <row r="389" spans="1:68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59</v>
      </c>
      <c r="Y389" s="779">
        <f>IFERROR(SUM(Y384:Y387),"0")</f>
        <v>67.2</v>
      </c>
      <c r="Z389" s="37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9">
        <v>4607091388374</v>
      </c>
      <c r="E391" s="790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6" t="s">
        <v>630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9">
        <v>4607091388381</v>
      </c>
      <c r="E392" s="790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6" t="s">
        <v>634</v>
      </c>
      <c r="Q392" s="793"/>
      <c r="R392" s="793"/>
      <c r="S392" s="793"/>
      <c r="T392" s="794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89">
        <v>4607091383102</v>
      </c>
      <c r="E393" s="790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9">
        <v>4607091388404</v>
      </c>
      <c r="E394" s="790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4"/>
      <c r="V394" s="34"/>
      <c r="W394" s="35" t="s">
        <v>69</v>
      </c>
      <c r="X394" s="777">
        <v>22</v>
      </c>
      <c r="Y394" s="778">
        <f>IFERROR(IF(X394="",0,CEILING((X394/$H394),1)*$H394),"")</f>
        <v>22.95</v>
      </c>
      <c r="Z394" s="36">
        <f>IFERROR(IF(Y394=0,"",ROUNDUP(Y394/H394,0)*0.00651),"")</f>
        <v>5.8590000000000003E-2</v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24.847058823529412</v>
      </c>
      <c r="BN394" s="64">
        <f>IFERROR(Y394*I394/H394,"0")</f>
        <v>25.919999999999998</v>
      </c>
      <c r="BO394" s="64">
        <f>IFERROR(1/J394*(X394/H394),"0")</f>
        <v>4.7403576815341533E-2</v>
      </c>
      <c r="BP394" s="64">
        <f>IFERROR(1/J394*(Y394/H394),"0")</f>
        <v>4.9450549450549455E-2</v>
      </c>
    </row>
    <row r="395" spans="1:68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8.6274509803921582</v>
      </c>
      <c r="Y395" s="779">
        <f>IFERROR(Y391/H391,"0")+IFERROR(Y392/H392,"0")+IFERROR(Y393/H393,"0")+IFERROR(Y394/H394,"0")</f>
        <v>9</v>
      </c>
      <c r="Z395" s="779">
        <f>IFERROR(IF(Z391="",0,Z391),"0")+IFERROR(IF(Z392="",0,Z392),"0")+IFERROR(IF(Z393="",0,Z393),"0")+IFERROR(IF(Z394="",0,Z394),"0")</f>
        <v>5.8590000000000003E-2</v>
      </c>
      <c r="AA395" s="780"/>
      <c r="AB395" s="780"/>
      <c r="AC395" s="780"/>
    </row>
    <row r="396" spans="1:68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22</v>
      </c>
      <c r="Y396" s="779">
        <f>IFERROR(SUM(Y391:Y394),"0")</f>
        <v>22.95</v>
      </c>
      <c r="Z396" s="37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9">
        <v>4680115881808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9">
        <v>4680115881822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9">
        <v>4680115880016</v>
      </c>
      <c r="E400" s="790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9">
        <v>4607091383836</v>
      </c>
      <c r="E405" s="790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4"/>
      <c r="V405" s="34"/>
      <c r="W405" s="35" t="s">
        <v>69</v>
      </c>
      <c r="X405" s="777">
        <v>12</v>
      </c>
      <c r="Y405" s="778">
        <f>IFERROR(IF(X405="",0,CEILING((X405/$H405),1)*$H405),"")</f>
        <v>12.6</v>
      </c>
      <c r="Z405" s="36">
        <f>IFERROR(IF(Y405=0,"",ROUNDUP(Y405/H405,0)*0.00651),"")</f>
        <v>4.5569999999999999E-2</v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13.52</v>
      </c>
      <c r="BN405" s="64">
        <f>IFERROR(Y405*I405/H405,"0")</f>
        <v>14.196</v>
      </c>
      <c r="BO405" s="64">
        <f>IFERROR(1/J405*(X405/H405),"0")</f>
        <v>3.6630036630036632E-2</v>
      </c>
      <c r="BP405" s="64">
        <f>IFERROR(1/J405*(Y405/H405),"0")</f>
        <v>3.8461538461538464E-2</v>
      </c>
    </row>
    <row r="406" spans="1:68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6.6666666666666661</v>
      </c>
      <c r="Y406" s="779">
        <f>IFERROR(Y405/H405,"0")</f>
        <v>7</v>
      </c>
      <c r="Z406" s="779">
        <f>IFERROR(IF(Z405="",0,Z405),"0")</f>
        <v>4.5569999999999999E-2</v>
      </c>
      <c r="AA406" s="780"/>
      <c r="AB406" s="780"/>
      <c r="AC406" s="780"/>
    </row>
    <row r="407" spans="1:68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12</v>
      </c>
      <c r="Y407" s="779">
        <f>IFERROR(SUM(Y405:Y405),"0")</f>
        <v>12.6</v>
      </c>
      <c r="Z407" s="37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9">
        <v>4607091387919</v>
      </c>
      <c r="E409" s="790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9">
        <v>4680115883604</v>
      </c>
      <c r="E410" s="790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9">
        <v>4680115883567</v>
      </c>
      <c r="E411" s="790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8"/>
      <c r="AB414" s="48"/>
      <c r="AC414" s="48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3"/>
      <c r="AB416" s="773"/>
      <c r="AC416" s="773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9">
        <v>4680115884847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1300</v>
      </c>
      <c r="Y418" s="778">
        <f t="shared" si="87"/>
        <v>1305</v>
      </c>
      <c r="Z418" s="36">
        <f>IFERROR(IF(Y418=0,"",ROUNDUP(Y418/H418,0)*0.02175),"")</f>
        <v>1.8922499999999998</v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1341.6</v>
      </c>
      <c r="BN418" s="64">
        <f t="shared" si="89"/>
        <v>1346.76</v>
      </c>
      <c r="BO418" s="64">
        <f t="shared" si="90"/>
        <v>1.8055555555555556</v>
      </c>
      <c r="BP418" s="64">
        <f t="shared" si="91"/>
        <v>1.8125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89">
        <v>4680115884854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2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9">
        <v>4680115884830</v>
      </c>
      <c r="E423" s="790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1050</v>
      </c>
      <c r="Y423" s="778">
        <f t="shared" si="87"/>
        <v>1050</v>
      </c>
      <c r="Z423" s="36">
        <f>IFERROR(IF(Y423=0,"",ROUNDUP(Y423/H423,0)*0.02175),"")</f>
        <v>1.5225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1083.5999999999999</v>
      </c>
      <c r="BN423" s="64">
        <f t="shared" si="89"/>
        <v>1083.5999999999999</v>
      </c>
      <c r="BO423" s="64">
        <f t="shared" si="90"/>
        <v>1.4583333333333333</v>
      </c>
      <c r="BP423" s="64">
        <f t="shared" si="91"/>
        <v>1.4583333333333333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9">
        <v>4680115882638</v>
      </c>
      <c r="E424" s="790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9">
        <v>4680115884922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9">
        <v>4680115884878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9">
        <v>4680115884861</v>
      </c>
      <c r="E427" s="790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156.66666666666669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157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3.4147499999999997</v>
      </c>
      <c r="AA428" s="780"/>
      <c r="AB428" s="780"/>
      <c r="AC428" s="780"/>
    </row>
    <row r="429" spans="1:68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2350</v>
      </c>
      <c r="Y429" s="779">
        <f>IFERROR(SUM(Y417:Y427),"0")</f>
        <v>2355</v>
      </c>
      <c r="Z429" s="37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3"/>
      <c r="AB430" s="773"/>
      <c r="AC430" s="773"/>
    </row>
    <row r="431" spans="1:68" ht="27" hidden="1" customHeight="1" x14ac:dyDescent="0.25">
      <c r="A431" s="54" t="s">
        <v>690</v>
      </c>
      <c r="B431" s="54" t="s">
        <v>691</v>
      </c>
      <c r="C431" s="31">
        <v>4301020178</v>
      </c>
      <c r="D431" s="789">
        <v>4607091383980</v>
      </c>
      <c r="E431" s="790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9">
        <v>4607091384178</v>
      </c>
      <c r="E432" s="790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hidden="1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0</v>
      </c>
      <c r="Y434" s="779">
        <f>IFERROR(SUM(Y431:Y432),"0")</f>
        <v>0</v>
      </c>
      <c r="Z434" s="37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9">
        <v>4607091383928</v>
      </c>
      <c r="E436" s="790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9">
        <v>4607091384260</v>
      </c>
      <c r="E437" s="790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800" t="s">
        <v>701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9">
        <v>4607091384673</v>
      </c>
      <c r="E441" s="790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998" t="s">
        <v>705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117</v>
      </c>
      <c r="Y441" s="778">
        <f>IFERROR(IF(X441="",0,CEILING((X441/$H441),1)*$H441),"")</f>
        <v>117</v>
      </c>
      <c r="Z441" s="36">
        <f>IFERROR(IF(Y441=0,"",ROUNDUP(Y441/H441,0)*0.02175),"")</f>
        <v>0.28275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124.33200000000001</v>
      </c>
      <c r="BN441" s="64">
        <f>IFERROR(Y441*I441/H441,"0")</f>
        <v>124.33200000000001</v>
      </c>
      <c r="BO441" s="64">
        <f>IFERROR(1/J441*(X441/H441),"0")</f>
        <v>0.23214285714285712</v>
      </c>
      <c r="BP441" s="64">
        <f>IFERROR(1/J441*(Y441/H441),"0")</f>
        <v>0.23214285714285712</v>
      </c>
    </row>
    <row r="442" spans="1:68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13</v>
      </c>
      <c r="Y442" s="779">
        <f>IFERROR(Y441/H441,"0")</f>
        <v>13</v>
      </c>
      <c r="Z442" s="779">
        <f>IFERROR(IF(Z441="",0,Z441),"0")</f>
        <v>0.28275</v>
      </c>
      <c r="AA442" s="780"/>
      <c r="AB442" s="780"/>
      <c r="AC442" s="780"/>
    </row>
    <row r="443" spans="1:68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117</v>
      </c>
      <c r="Y443" s="779">
        <f>IFERROR(SUM(Y441:Y441),"0")</f>
        <v>117</v>
      </c>
      <c r="Z443" s="37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9">
        <v>4680115881907</v>
      </c>
      <c r="E447" s="790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9">
        <v>4680115883925</v>
      </c>
      <c r="E449" s="790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9">
        <v>4680115884892</v>
      </c>
      <c r="E451" s="790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9">
        <v>4680115884885</v>
      </c>
      <c r="E452" s="790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9">
        <v>4680115884908</v>
      </c>
      <c r="E453" s="790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9">
        <v>4607091384802</v>
      </c>
      <c r="E457" s="790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9">
        <v>4607091384826</v>
      </c>
      <c r="E458" s="790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9">
        <v>4607091384246</v>
      </c>
      <c r="E462" s="790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55" t="s">
        <v>733</v>
      </c>
      <c r="Q462" s="793"/>
      <c r="R462" s="793"/>
      <c r="S462" s="793"/>
      <c r="T462" s="794"/>
      <c r="U462" s="34"/>
      <c r="V462" s="34"/>
      <c r="W462" s="35" t="s">
        <v>69</v>
      </c>
      <c r="X462" s="777">
        <v>153</v>
      </c>
      <c r="Y462" s="778">
        <f>IFERROR(IF(X462="",0,CEILING((X462/$H462),1)*$H462),"")</f>
        <v>153</v>
      </c>
      <c r="Z462" s="36">
        <f>IFERROR(IF(Y462=0,"",ROUNDUP(Y462/H462,0)*0.02175),"")</f>
        <v>0.36974999999999997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162.58799999999999</v>
      </c>
      <c r="BN462" s="64">
        <f>IFERROR(Y462*I462/H462,"0")</f>
        <v>162.58799999999999</v>
      </c>
      <c r="BO462" s="64">
        <f>IFERROR(1/J462*(X462/H462),"0")</f>
        <v>0.30357142857142855</v>
      </c>
      <c r="BP462" s="64">
        <f>IFERROR(1/J462*(Y462/H462),"0")</f>
        <v>0.30357142857142855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9">
        <v>4680115881976</v>
      </c>
      <c r="E463" s="790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2" t="s">
        <v>737</v>
      </c>
      <c r="Q463" s="793"/>
      <c r="R463" s="793"/>
      <c r="S463" s="793"/>
      <c r="T463" s="794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9">
        <v>4607091384253</v>
      </c>
      <c r="E465" s="790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9">
        <v>4680115881969</v>
      </c>
      <c r="E466" s="790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17</v>
      </c>
      <c r="Y467" s="779">
        <f>IFERROR(Y462/H462,"0")+IFERROR(Y463/H463,"0")+IFERROR(Y464/H464,"0")+IFERROR(Y465/H465,"0")+IFERROR(Y466/H466,"0")</f>
        <v>17</v>
      </c>
      <c r="Z467" s="779">
        <f>IFERROR(IF(Z462="",0,Z462),"0")+IFERROR(IF(Z463="",0,Z463),"0")+IFERROR(IF(Z464="",0,Z464),"0")+IFERROR(IF(Z465="",0,Z465),"0")+IFERROR(IF(Z466="",0,Z466),"0")</f>
        <v>0.36974999999999997</v>
      </c>
      <c r="AA467" s="780"/>
      <c r="AB467" s="780"/>
      <c r="AC467" s="780"/>
    </row>
    <row r="468" spans="1:68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153</v>
      </c>
      <c r="Y468" s="779">
        <f>IFERROR(SUM(Y462:Y466),"0")</f>
        <v>153</v>
      </c>
      <c r="Z468" s="37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9">
        <v>4607091389357</v>
      </c>
      <c r="E470" s="790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18" t="s">
        <v>749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8"/>
      <c r="AB473" s="48"/>
      <c r="AC473" s="48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9">
        <v>4607091389708</v>
      </c>
      <c r="E476" s="790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9">
        <v>4680115886100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93"/>
      <c r="R480" s="793"/>
      <c r="S480" s="793"/>
      <c r="T480" s="794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9">
        <v>4607091389753</v>
      </c>
      <c r="E481" s="790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9">
        <v>4607091389753</v>
      </c>
      <c r="E482" s="790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4"/>
      <c r="V482" s="34"/>
      <c r="W482" s="35" t="s">
        <v>69</v>
      </c>
      <c r="X482" s="777">
        <v>56</v>
      </c>
      <c r="Y482" s="778">
        <f t="shared" si="98"/>
        <v>58.800000000000004</v>
      </c>
      <c r="Z482" s="36">
        <f>IFERROR(IF(Y482=0,"",ROUNDUP(Y482/H482,0)*0.00753),"")</f>
        <v>0.10542</v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59.066666666666663</v>
      </c>
      <c r="BN482" s="64">
        <f t="shared" si="100"/>
        <v>62.019999999999996</v>
      </c>
      <c r="BO482" s="64">
        <f t="shared" si="101"/>
        <v>8.5470085470085458E-2</v>
      </c>
      <c r="BP482" s="64">
        <f t="shared" si="102"/>
        <v>8.9743589743589744E-2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9">
        <v>4680115886117</v>
      </c>
      <c r="E483" s="790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7" t="s">
        <v>764</v>
      </c>
      <c r="Q483" s="793"/>
      <c r="R483" s="793"/>
      <c r="S483" s="793"/>
      <c r="T483" s="794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9">
        <v>4680115886117</v>
      </c>
      <c r="E484" s="790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764</v>
      </c>
      <c r="Q484" s="793"/>
      <c r="R484" s="793"/>
      <c r="S484" s="793"/>
      <c r="T484" s="794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9">
        <v>4607091389760</v>
      </c>
      <c r="E485" s="790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1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9">
        <v>4607091389746</v>
      </c>
      <c r="E486" s="790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2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9">
        <v>4607091389746</v>
      </c>
      <c r="E487" s="790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1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9">
        <v>4680115883147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9">
        <v>4680115883147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3" t="s">
        <v>775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9">
        <v>4607091384338</v>
      </c>
      <c r="E490" s="790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9">
        <v>4607091384338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9">
        <v>4680115883154</v>
      </c>
      <c r="E492" s="790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89">
        <v>4680115883154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89">
        <v>4680115883154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1" t="s">
        <v>785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9">
        <v>4607091389524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0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9">
        <v>4607091389524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9">
        <v>4680115883161</v>
      </c>
      <c r="E497" s="790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9">
        <v>4680115883161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6" t="s">
        <v>793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9">
        <v>4607091389531</v>
      </c>
      <c r="E499" s="790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9">
        <v>4607091389531</v>
      </c>
      <c r="E500" s="790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9">
        <v>4607091384345</v>
      </c>
      <c r="E501" s="790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9">
        <v>4680115883185</v>
      </c>
      <c r="E502" s="790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9">
        <v>4680115883185</v>
      </c>
      <c r="E503" s="790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9">
        <v>4680115883185</v>
      </c>
      <c r="E504" s="790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8" t="s">
        <v>805</v>
      </c>
      <c r="Q504" s="793"/>
      <c r="R504" s="793"/>
      <c r="S504" s="793"/>
      <c r="T504" s="794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13.333333333333332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14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0.10542</v>
      </c>
      <c r="AA505" s="780"/>
      <c r="AB505" s="780"/>
      <c r="AC505" s="780"/>
    </row>
    <row r="506" spans="1:68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56</v>
      </c>
      <c r="Y506" s="779">
        <f>IFERROR(SUM(Y480:Y504),"0")</f>
        <v>58.800000000000004</v>
      </c>
      <c r="Z506" s="37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9">
        <v>4607091384352</v>
      </c>
      <c r="E508" s="790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9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9">
        <v>4607091389654</v>
      </c>
      <c r="E509" s="790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9">
        <v>4680115884335</v>
      </c>
      <c r="E513" s="790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1</v>
      </c>
      <c r="Y513" s="778">
        <f>IFERROR(IF(X513="",0,CEILING((X513/$H513),1)*$H513),"")</f>
        <v>1.2</v>
      </c>
      <c r="Z513" s="36">
        <f>IFERROR(IF(Y513=0,"",ROUNDUP(Y513/H513,0)*0.00627),"")</f>
        <v>6.2700000000000004E-3</v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1.5</v>
      </c>
      <c r="BN513" s="64">
        <f>IFERROR(Y513*I513/H513,"0")</f>
        <v>1.8000000000000003</v>
      </c>
      <c r="BO513" s="64">
        <f>IFERROR(1/J513*(X513/H513),"0")</f>
        <v>4.1666666666666666E-3</v>
      </c>
      <c r="BP513" s="64">
        <f>IFERROR(1/J513*(Y513/H513),"0")</f>
        <v>5.0000000000000001E-3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9">
        <v>4680115884113</v>
      </c>
      <c r="E514" s="790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4"/>
      <c r="V514" s="34"/>
      <c r="W514" s="35" t="s">
        <v>69</v>
      </c>
      <c r="X514" s="777">
        <v>4</v>
      </c>
      <c r="Y514" s="778">
        <f>IFERROR(IF(X514="",0,CEILING((X514/$H514),1)*$H514),"")</f>
        <v>5.28</v>
      </c>
      <c r="Z514" s="36">
        <f>IFERROR(IF(Y514=0,"",ROUNDUP(Y514/H514,0)*0.00627),"")</f>
        <v>2.5080000000000002E-2</v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5.6969696969696964</v>
      </c>
      <c r="BN514" s="64">
        <f>IFERROR(Y514*I514/H514,"0")</f>
        <v>7.5199999999999987</v>
      </c>
      <c r="BO514" s="64">
        <f>IFERROR(1/J514*(X514/H514),"0")</f>
        <v>1.5151515151515152E-2</v>
      </c>
      <c r="BP514" s="64">
        <f>IFERROR(1/J514*(Y514/H514),"0")</f>
        <v>0.02</v>
      </c>
    </row>
    <row r="515" spans="1:68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3.8636363636363638</v>
      </c>
      <c r="Y515" s="779">
        <f>IFERROR(Y513/H513,"0")+IFERROR(Y514/H514,"0")</f>
        <v>5</v>
      </c>
      <c r="Z515" s="779">
        <f>IFERROR(IF(Z513="",0,Z513),"0")+IFERROR(IF(Z514="",0,Z514),"0")</f>
        <v>3.1350000000000003E-2</v>
      </c>
      <c r="AA515" s="780"/>
      <c r="AB515" s="780"/>
      <c r="AC515" s="780"/>
    </row>
    <row r="516" spans="1:68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5</v>
      </c>
      <c r="Y516" s="779">
        <f>IFERROR(SUM(Y513:Y514),"0")</f>
        <v>6.48</v>
      </c>
      <c r="Z516" s="37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9">
        <v>4607091389364</v>
      </c>
      <c r="E519" s="790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9">
        <v>4680115886094</v>
      </c>
      <c r="E523" s="790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45" t="s">
        <v>826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9">
        <v>4607091389739</v>
      </c>
      <c r="E524" s="790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56</v>
      </c>
      <c r="Y524" s="778">
        <f t="shared" si="104"/>
        <v>58.800000000000004</v>
      </c>
      <c r="Z524" s="36">
        <f>IFERROR(IF(Y524=0,"",ROUNDUP(Y524/H524,0)*0.00753),"")</f>
        <v>0.10542</v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59.066666666666663</v>
      </c>
      <c r="BN524" s="64">
        <f t="shared" si="106"/>
        <v>62.019999999999996</v>
      </c>
      <c r="BO524" s="64">
        <f t="shared" si="107"/>
        <v>8.5470085470085458E-2</v>
      </c>
      <c r="BP524" s="64">
        <f t="shared" si="108"/>
        <v>8.9743589743589744E-2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9">
        <v>4607091389425</v>
      </c>
      <c r="E525" s="790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9">
        <v>4680115880771</v>
      </c>
      <c r="E526" s="790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39" t="s">
        <v>834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9">
        <v>4607091389500</v>
      </c>
      <c r="E527" s="790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9">
        <v>4607091389500</v>
      </c>
      <c r="E528" s="790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13.333333333333332</v>
      </c>
      <c r="Y529" s="779">
        <f>IFERROR(Y523/H523,"0")+IFERROR(Y524/H524,"0")+IFERROR(Y525/H525,"0")+IFERROR(Y526/H526,"0")+IFERROR(Y527/H527,"0")+IFERROR(Y528/H528,"0")</f>
        <v>14</v>
      </c>
      <c r="Z529" s="779">
        <f>IFERROR(IF(Z523="",0,Z523),"0")+IFERROR(IF(Z524="",0,Z524),"0")+IFERROR(IF(Z525="",0,Z525),"0")+IFERROR(IF(Z526="",0,Z526),"0")+IFERROR(IF(Z527="",0,Z527),"0")+IFERROR(IF(Z528="",0,Z528),"0")</f>
        <v>0.10542</v>
      </c>
      <c r="AA529" s="780"/>
      <c r="AB529" s="780"/>
      <c r="AC529" s="780"/>
    </row>
    <row r="530" spans="1:68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56</v>
      </c>
      <c r="Y530" s="779">
        <f>IFERROR(SUM(Y523:Y528),"0")</f>
        <v>58.800000000000004</v>
      </c>
      <c r="Z530" s="37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9">
        <v>4680115884359</v>
      </c>
      <c r="E532" s="790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9">
        <v>4680115884564</v>
      </c>
      <c r="E536" s="790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2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4"/>
      <c r="V536" s="34"/>
      <c r="W536" s="35" t="s">
        <v>69</v>
      </c>
      <c r="X536" s="777">
        <v>3</v>
      </c>
      <c r="Y536" s="778">
        <f>IFERROR(IF(X536="",0,CEILING((X536/$H536),1)*$H536),"")</f>
        <v>3</v>
      </c>
      <c r="Z536" s="36">
        <f>IFERROR(IF(Y536=0,"",ROUNDUP(Y536/H536,0)*0.00627),"")</f>
        <v>6.2700000000000004E-3</v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3.6</v>
      </c>
      <c r="BN536" s="64">
        <f>IFERROR(Y536*I536/H536,"0")</f>
        <v>3.6</v>
      </c>
      <c r="BO536" s="64">
        <f>IFERROR(1/J536*(X536/H536),"0")</f>
        <v>5.0000000000000001E-3</v>
      </c>
      <c r="BP536" s="64">
        <f>IFERROR(1/J536*(Y536/H536),"0")</f>
        <v>5.0000000000000001E-3</v>
      </c>
    </row>
    <row r="537" spans="1:68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1</v>
      </c>
      <c r="Y537" s="779">
        <f>IFERROR(Y536/H536,"0")</f>
        <v>1</v>
      </c>
      <c r="Z537" s="779">
        <f>IFERROR(IF(Z536="",0,Z536),"0")</f>
        <v>6.2700000000000004E-3</v>
      </c>
      <c r="AA537" s="780"/>
      <c r="AB537" s="780"/>
      <c r="AC537" s="780"/>
    </row>
    <row r="538" spans="1:68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3</v>
      </c>
      <c r="Y538" s="779">
        <f>IFERROR(SUM(Y536:Y536),"0")</f>
        <v>3</v>
      </c>
      <c r="Z538" s="37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9">
        <v>4680115885189</v>
      </c>
      <c r="E541" s="790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9">
        <v>4680115885172</v>
      </c>
      <c r="E542" s="790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4301031291</v>
      </c>
      <c r="D543" s="789">
        <v>4680115885110</v>
      </c>
      <c r="E543" s="790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9">
        <v>4680115885219</v>
      </c>
      <c r="E544" s="790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0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9">
        <v>4680115885103</v>
      </c>
      <c r="E549" s="790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8"/>
      <c r="AB552" s="48"/>
      <c r="AC552" s="48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9">
        <v>4680115885479</v>
      </c>
      <c r="E555" s="790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1" t="s">
        <v>864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9">
        <v>4607091389067</v>
      </c>
      <c r="E556" s="790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8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40</v>
      </c>
      <c r="Y556" s="778">
        <f t="shared" si="109"/>
        <v>42.24</v>
      </c>
      <c r="Z556" s="36">
        <f t="shared" ref="Z556:Z561" si="114">IFERROR(IF(Y556=0,"",ROUNDUP(Y556/H556,0)*0.01196),"")</f>
        <v>9.5680000000000001E-2</v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42.727272727272727</v>
      </c>
      <c r="BN556" s="64">
        <f t="shared" si="111"/>
        <v>45.12</v>
      </c>
      <c r="BO556" s="64">
        <f t="shared" si="112"/>
        <v>7.2843822843822847E-2</v>
      </c>
      <c r="BP556" s="64">
        <f t="shared" si="113"/>
        <v>7.6923076923076927E-2</v>
      </c>
    </row>
    <row r="557" spans="1:68" ht="27" hidden="1" customHeight="1" x14ac:dyDescent="0.25">
      <c r="A557" s="54" t="s">
        <v>869</v>
      </c>
      <c r="B557" s="54" t="s">
        <v>870</v>
      </c>
      <c r="C557" s="31">
        <v>4301011961</v>
      </c>
      <c r="D557" s="789">
        <v>4680115885271</v>
      </c>
      <c r="E557" s="790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9">
        <v>4680115884502</v>
      </c>
      <c r="E558" s="790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9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hidden="1" customHeight="1" x14ac:dyDescent="0.25">
      <c r="A559" s="54" t="s">
        <v>875</v>
      </c>
      <c r="B559" s="54" t="s">
        <v>876</v>
      </c>
      <c r="C559" s="31">
        <v>4301011771</v>
      </c>
      <c r="D559" s="789">
        <v>4607091389104</v>
      </c>
      <c r="E559" s="790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9">
        <v>4680115884519</v>
      </c>
      <c r="E560" s="790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880</v>
      </c>
      <c r="B561" s="54" t="s">
        <v>881</v>
      </c>
      <c r="C561" s="31">
        <v>4301011376</v>
      </c>
      <c r="D561" s="789">
        <v>4680115885226</v>
      </c>
      <c r="E561" s="790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1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hidden="1" customHeight="1" x14ac:dyDescent="0.25">
      <c r="A562" s="54" t="s">
        <v>883</v>
      </c>
      <c r="B562" s="54" t="s">
        <v>884</v>
      </c>
      <c r="C562" s="31">
        <v>4301011778</v>
      </c>
      <c r="D562" s="789">
        <v>4680115880603</v>
      </c>
      <c r="E562" s="790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9">
        <v>4680115880603</v>
      </c>
      <c r="E563" s="790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9">
        <v>4680115882782</v>
      </c>
      <c r="E564" s="790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9">
        <v>4607091389982</v>
      </c>
      <c r="E565" s="790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9">
        <v>4607091389982</v>
      </c>
      <c r="E566" s="790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7.5757575757575752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8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9.5680000000000001E-2</v>
      </c>
      <c r="AA567" s="780"/>
      <c r="AB567" s="780"/>
      <c r="AC567" s="780"/>
    </row>
    <row r="568" spans="1:68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40</v>
      </c>
      <c r="Y568" s="779">
        <f>IFERROR(SUM(Y555:Y566),"0")</f>
        <v>42.24</v>
      </c>
      <c r="Z568" s="37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9">
        <v>4607091388930</v>
      </c>
      <c r="E570" s="790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4"/>
      <c r="V570" s="34"/>
      <c r="W570" s="35" t="s">
        <v>69</v>
      </c>
      <c r="X570" s="777">
        <v>206</v>
      </c>
      <c r="Y570" s="778">
        <f>IFERROR(IF(X570="",0,CEILING((X570/$H570),1)*$H570),"")</f>
        <v>211.20000000000002</v>
      </c>
      <c r="Z570" s="36">
        <f>IFERROR(IF(Y570=0,"",ROUNDUP(Y570/H570,0)*0.01196),"")</f>
        <v>0.47839999999999999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220.04545454545453</v>
      </c>
      <c r="BN570" s="64">
        <f>IFERROR(Y570*I570/H570,"0")</f>
        <v>225.60000000000002</v>
      </c>
      <c r="BO570" s="64">
        <f>IFERROR(1/J570*(X570/H570),"0")</f>
        <v>0.37514568764568768</v>
      </c>
      <c r="BP570" s="64">
        <f>IFERROR(1/J570*(Y570/H570),"0")</f>
        <v>0.38461538461538464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9">
        <v>4680115880054</v>
      </c>
      <c r="E571" s="790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1">
        <v>4301020206</v>
      </c>
      <c r="D572" s="789">
        <v>4680115880054</v>
      </c>
      <c r="E572" s="790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39.015151515151516</v>
      </c>
      <c r="Y573" s="779">
        <f>IFERROR(Y570/H570,"0")+IFERROR(Y571/H571,"0")+IFERROR(Y572/H572,"0")</f>
        <v>40</v>
      </c>
      <c r="Z573" s="779">
        <f>IFERROR(IF(Z570="",0,Z570),"0")+IFERROR(IF(Z571="",0,Z571),"0")+IFERROR(IF(Z572="",0,Z572),"0")</f>
        <v>0.47839999999999999</v>
      </c>
      <c r="AA573" s="780"/>
      <c r="AB573" s="780"/>
      <c r="AC573" s="780"/>
    </row>
    <row r="574" spans="1:68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206</v>
      </c>
      <c r="Y574" s="779">
        <f>IFERROR(SUM(Y570:Y572),"0")</f>
        <v>211.20000000000002</v>
      </c>
      <c r="Z574" s="37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3"/>
      <c r="AB575" s="773"/>
      <c r="AC575" s="773"/>
    </row>
    <row r="576" spans="1:68" ht="27" hidden="1" customHeight="1" x14ac:dyDescent="0.25">
      <c r="A576" s="54" t="s">
        <v>897</v>
      </c>
      <c r="B576" s="54" t="s">
        <v>898</v>
      </c>
      <c r="C576" s="31">
        <v>4301031252</v>
      </c>
      <c r="D576" s="789">
        <v>4680115883116</v>
      </c>
      <c r="E576" s="790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0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4301031248</v>
      </c>
      <c r="D577" s="789">
        <v>4680115883093</v>
      </c>
      <c r="E577" s="790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903</v>
      </c>
      <c r="B578" s="54" t="s">
        <v>904</v>
      </c>
      <c r="C578" s="31">
        <v>4301031250</v>
      </c>
      <c r="D578" s="789">
        <v>4680115883109</v>
      </c>
      <c r="E578" s="790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9">
        <v>4680115882072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9">
        <v>4680115882072</v>
      </c>
      <c r="E580" s="790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1">
        <v>4301031251</v>
      </c>
      <c r="D581" s="789">
        <v>4680115882102</v>
      </c>
      <c r="E581" s="790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9">
        <v>4680115882102</v>
      </c>
      <c r="E582" s="790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1">
        <v>4301031253</v>
      </c>
      <c r="D583" s="789">
        <v>4680115882096</v>
      </c>
      <c r="E583" s="790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9">
        <v>4680115882096</v>
      </c>
      <c r="E584" s="790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idden="1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hidden="1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9">
        <v>4607091383409</v>
      </c>
      <c r="E588" s="790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9">
        <v>4607091383416</v>
      </c>
      <c r="E589" s="790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9">
        <v>4680115883536</v>
      </c>
      <c r="E590" s="790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9">
        <v>4680115885035</v>
      </c>
      <c r="E594" s="790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9">
        <v>4680115885936</v>
      </c>
      <c r="E595" s="790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62" t="s">
        <v>932</v>
      </c>
      <c r="Q595" s="793"/>
      <c r="R595" s="793"/>
      <c r="S595" s="793"/>
      <c r="T595" s="794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8"/>
      <c r="AB598" s="48"/>
      <c r="AC598" s="48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9">
        <v>4640242181011</v>
      </c>
      <c r="E601" s="790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78" t="s">
        <v>936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9">
        <v>4640242180441</v>
      </c>
      <c r="E602" s="790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30" t="s">
        <v>940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9">
        <v>4640242180564</v>
      </c>
      <c r="E603" s="790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219" t="s">
        <v>944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9">
        <v>4640242180922</v>
      </c>
      <c r="E604" s="790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5" t="s">
        <v>948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9">
        <v>4640242181189</v>
      </c>
      <c r="E605" s="790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9" t="s">
        <v>952</v>
      </c>
      <c r="Q605" s="793"/>
      <c r="R605" s="793"/>
      <c r="S605" s="793"/>
      <c r="T605" s="794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9">
        <v>4640242180038</v>
      </c>
      <c r="E606" s="790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08" t="s">
        <v>955</v>
      </c>
      <c r="Q606" s="793"/>
      <c r="R606" s="793"/>
      <c r="S606" s="793"/>
      <c r="T606" s="794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9">
        <v>4640242181172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4" t="s">
        <v>958</v>
      </c>
      <c r="Q607" s="793"/>
      <c r="R607" s="793"/>
      <c r="S607" s="793"/>
      <c r="T607" s="794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9">
        <v>4640242180519</v>
      </c>
      <c r="E611" s="790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23" t="s">
        <v>961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9">
        <v>4640242180526</v>
      </c>
      <c r="E612" s="790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997" t="s">
        <v>965</v>
      </c>
      <c r="Q612" s="793"/>
      <c r="R612" s="793"/>
      <c r="S612" s="793"/>
      <c r="T612" s="794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9">
        <v>4640242180090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802" t="s">
        <v>968</v>
      </c>
      <c r="Q613" s="793"/>
      <c r="R613" s="793"/>
      <c r="S613" s="793"/>
      <c r="T613" s="794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9">
        <v>4640242181363</v>
      </c>
      <c r="E614" s="790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989" t="s">
        <v>972</v>
      </c>
      <c r="Q614" s="793"/>
      <c r="R614" s="793"/>
      <c r="S614" s="793"/>
      <c r="T614" s="794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9">
        <v>4640242180816</v>
      </c>
      <c r="E618" s="790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975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9">
        <v>4640242180595</v>
      </c>
      <c r="E619" s="790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7" t="s">
        <v>979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9">
        <v>4640242181615</v>
      </c>
      <c r="E620" s="790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983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9">
        <v>4640242181639</v>
      </c>
      <c r="E621" s="790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6" t="s">
        <v>987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9">
        <v>4640242181622</v>
      </c>
      <c r="E622" s="790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3" t="s">
        <v>991</v>
      </c>
      <c r="Q622" s="793"/>
      <c r="R622" s="793"/>
      <c r="S622" s="793"/>
      <c r="T622" s="794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9">
        <v>4640242180908</v>
      </c>
      <c r="E623" s="790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2" t="s">
        <v>995</v>
      </c>
      <c r="Q623" s="793"/>
      <c r="R623" s="793"/>
      <c r="S623" s="793"/>
      <c r="T623" s="794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9">
        <v>4640242180489</v>
      </c>
      <c r="E624" s="790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5" t="s">
        <v>998</v>
      </c>
      <c r="Q624" s="793"/>
      <c r="R624" s="793"/>
      <c r="S624" s="793"/>
      <c r="T624" s="794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9">
        <v>4640242180533</v>
      </c>
      <c r="E628" s="790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8" t="s">
        <v>1001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76</v>
      </c>
      <c r="Y628" s="778">
        <f t="shared" ref="Y628:Y635" si="130">IFERROR(IF(X628="",0,CEILING((X628/$H628),1)*$H628),"")</f>
        <v>78</v>
      </c>
      <c r="Z628" s="36">
        <f>IFERROR(IF(Y628=0,"",ROUNDUP(Y628/H628,0)*0.02175),"")</f>
        <v>0.21749999999999997</v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81.495384615384637</v>
      </c>
      <c r="BN628" s="64">
        <f t="shared" ref="BN628:BN635" si="132">IFERROR(Y628*I628/H628,"0")</f>
        <v>83.640000000000015</v>
      </c>
      <c r="BO628" s="64">
        <f t="shared" ref="BO628:BO635" si="133">IFERROR(1/J628*(X628/H628),"0")</f>
        <v>0.17399267399267401</v>
      </c>
      <c r="BP628" s="64">
        <f t="shared" ref="BP628:BP635" si="134">IFERROR(1/J628*(Y628/H628),"0")</f>
        <v>0.17857142857142855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4301051887</v>
      </c>
      <c r="D629" s="789">
        <v>4640242180533</v>
      </c>
      <c r="E629" s="790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45" t="s">
        <v>1004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9">
        <v>4640242180540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61" t="s">
        <v>1007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9">
        <v>4640242180540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1" t="s">
        <v>1010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9">
        <v>4640242181233</v>
      </c>
      <c r="E632" s="790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9" t="s">
        <v>1013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9">
        <v>4640242181233</v>
      </c>
      <c r="E633" s="790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54" t="s">
        <v>1015</v>
      </c>
      <c r="Q633" s="793"/>
      <c r="R633" s="793"/>
      <c r="S633" s="793"/>
      <c r="T633" s="794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9">
        <v>4640242181226</v>
      </c>
      <c r="E634" s="790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30" t="s">
        <v>1018</v>
      </c>
      <c r="Q634" s="793"/>
      <c r="R634" s="793"/>
      <c r="S634" s="793"/>
      <c r="T634" s="794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9">
        <v>4640242181226</v>
      </c>
      <c r="E635" s="790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912" t="s">
        <v>1020</v>
      </c>
      <c r="Q635" s="793"/>
      <c r="R635" s="793"/>
      <c r="S635" s="793"/>
      <c r="T635" s="794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9.7435897435897445</v>
      </c>
      <c r="Y636" s="779">
        <f>IFERROR(Y628/H628,"0")+IFERROR(Y629/H629,"0")+IFERROR(Y630/H630,"0")+IFERROR(Y631/H631,"0")+IFERROR(Y632/H632,"0")+IFERROR(Y633/H633,"0")+IFERROR(Y634/H634,"0")+IFERROR(Y635/H635,"0")</f>
        <v>10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0.21749999999999997</v>
      </c>
      <c r="AA636" s="780"/>
      <c r="AB636" s="780"/>
      <c r="AC636" s="780"/>
    </row>
    <row r="637" spans="1:68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76</v>
      </c>
      <c r="Y637" s="779">
        <f>IFERROR(SUM(Y628:Y635),"0")</f>
        <v>78</v>
      </c>
      <c r="Z637" s="37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9">
        <v>4640242180120</v>
      </c>
      <c r="E639" s="790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3" t="s">
        <v>1023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9">
        <v>4640242180120</v>
      </c>
      <c r="E640" s="790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02" t="s">
        <v>1026</v>
      </c>
      <c r="Q640" s="793"/>
      <c r="R640" s="793"/>
      <c r="S640" s="793"/>
      <c r="T640" s="794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9">
        <v>4640242180137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019" t="s">
        <v>1029</v>
      </c>
      <c r="Q641" s="793"/>
      <c r="R641" s="793"/>
      <c r="S641" s="793"/>
      <c r="T641" s="794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9">
        <v>4640242180137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208" t="s">
        <v>1032</v>
      </c>
      <c r="Q642" s="793"/>
      <c r="R642" s="793"/>
      <c r="S642" s="793"/>
      <c r="T642" s="794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9">
        <v>4640242180045</v>
      </c>
      <c r="E647" s="790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1036</v>
      </c>
      <c r="Q647" s="793"/>
      <c r="R647" s="793"/>
      <c r="S647" s="793"/>
      <c r="T647" s="794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9">
        <v>4640242180601</v>
      </c>
      <c r="E648" s="790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09" t="s">
        <v>1040</v>
      </c>
      <c r="Q648" s="793"/>
      <c r="R648" s="793"/>
      <c r="S648" s="793"/>
      <c r="T648" s="794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9">
        <v>4640242180090</v>
      </c>
      <c r="E652" s="790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1" t="s">
        <v>1044</v>
      </c>
      <c r="Q652" s="793"/>
      <c r="R652" s="793"/>
      <c r="S652" s="793"/>
      <c r="T652" s="794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9">
        <v>4640242180076</v>
      </c>
      <c r="E656" s="790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4" t="s">
        <v>1048</v>
      </c>
      <c r="Q656" s="793"/>
      <c r="R656" s="793"/>
      <c r="S656" s="793"/>
      <c r="T656" s="794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9">
        <v>4640242180106</v>
      </c>
      <c r="E660" s="790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80" t="s">
        <v>1052</v>
      </c>
      <c r="Q660" s="793"/>
      <c r="R660" s="793"/>
      <c r="S660" s="793"/>
      <c r="T660" s="794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96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2"/>
      <c r="P663" s="943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4723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4805.2699999999995</v>
      </c>
      <c r="Z663" s="37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2"/>
      <c r="P664" s="943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4961.5417855814476</v>
      </c>
      <c r="Y664" s="779">
        <f>IFERROR(SUM(BN22:BN660),"0")</f>
        <v>5049.1220000000021</v>
      </c>
      <c r="Z664" s="37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2"/>
      <c r="P665" s="943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8</v>
      </c>
      <c r="Y665" s="38">
        <f>ROUNDUP(SUM(BP22:BP660),0)</f>
        <v>8</v>
      </c>
      <c r="Z665" s="37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2"/>
      <c r="P666" s="943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5161.5417855814476</v>
      </c>
      <c r="Y666" s="779">
        <f>GrossWeightTotalR+PalletQtyTotalR*25</f>
        <v>5249.1220000000021</v>
      </c>
      <c r="Z666" s="37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2"/>
      <c r="P667" s="943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658.03648080752555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672</v>
      </c>
      <c r="Z667" s="37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2"/>
      <c r="P668" s="943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9.1141900000000007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4" t="s">
        <v>861</v>
      </c>
      <c r="AD670" s="819" t="s">
        <v>933</v>
      </c>
      <c r="AE670" s="874"/>
      <c r="AF670" s="775"/>
    </row>
    <row r="671" spans="1:68" ht="14.25" customHeight="1" thickTop="1" x14ac:dyDescent="0.2">
      <c r="A671" s="1089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75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75"/>
    </row>
    <row r="672" spans="1:68" ht="13.5" customHeight="1" thickBot="1" x14ac:dyDescent="0.25">
      <c r="A672" s="1090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75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108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129.60000000000002</v>
      </c>
      <c r="E673" s="46">
        <f>IFERROR(Y107*1,"0")+IFERROR(Y108*1,"0")+IFERROR(Y109*1,"0")+IFERROR(Y113*1,"0")+IFERROR(Y114*1,"0")+IFERROR(Y115*1,"0")+IFERROR(Y116*1,"0")+IFERROR(Y117*1,"0")+IFERROR(Y118*1,"0")</f>
        <v>226.8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123.19999999999999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252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685.8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93.6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90.15</v>
      </c>
      <c r="V673" s="46">
        <f>IFERROR(Y405*1,"0")+IFERROR(Y409*1,"0")+IFERROR(Y410*1,"0")+IFERROR(Y411*1,"0")</f>
        <v>12.6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2472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153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65.28</v>
      </c>
      <c r="Z673" s="46">
        <f>IFERROR(Y519*1,"0")+IFERROR(Y523*1,"0")+IFERROR(Y524*1,"0")+IFERROR(Y525*1,"0")+IFERROR(Y526*1,"0")+IFERROR(Y527*1,"0")+IFERROR(Y528*1,"0")+IFERROR(Y532*1,"0")+IFERROR(Y536*1,"0")</f>
        <v>61.800000000000004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253.44000000000003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78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300,00"/>
        <filter val="1,00"/>
        <filter val="10,45"/>
        <filter val="103,00"/>
        <filter val="11,28"/>
        <filter val="115,00"/>
        <filter val="117,00"/>
        <filter val="12,00"/>
        <filter val="127,00"/>
        <filter val="13,00"/>
        <filter val="13,33"/>
        <filter val="132,69"/>
        <filter val="138,00"/>
        <filter val="14,00"/>
        <filter val="149,00"/>
        <filter val="153,00"/>
        <filter val="156,67"/>
        <filter val="16,00"/>
        <filter val="165,00"/>
        <filter val="17,00"/>
        <filter val="17,74"/>
        <filter val="18,00"/>
        <filter val="2 350,00"/>
        <filter val="2,86"/>
        <filter val="206,00"/>
        <filter val="22,00"/>
        <filter val="24,00"/>
        <filter val="250,00"/>
        <filter val="3,00"/>
        <filter val="3,86"/>
        <filter val="39,00"/>
        <filter val="39,02"/>
        <filter val="39,17"/>
        <filter val="4 723,00"/>
        <filter val="4 961,54"/>
        <filter val="4,00"/>
        <filter val="4,63"/>
        <filter val="40,00"/>
        <filter val="414,00"/>
        <filter val="45,00"/>
        <filter val="5 161,54"/>
        <filter val="5,00"/>
        <filter val="5,36"/>
        <filter val="50,00"/>
        <filter val="56,00"/>
        <filter val="59,00"/>
        <filter val="59,52"/>
        <filter val="6,30"/>
        <filter val="6,67"/>
        <filter val="61,67"/>
        <filter val="658,04"/>
        <filter val="67,00"/>
        <filter val="68,00"/>
        <filter val="7,02"/>
        <filter val="7,58"/>
        <filter val="76,00"/>
        <filter val="8"/>
        <filter val="8,63"/>
        <filter val="89,00"/>
        <filter val="9,54"/>
        <filter val="9,74"/>
        <filter val="94,00"/>
      </filters>
    </filterColumn>
    <filterColumn colId="29" showButton="0"/>
    <filterColumn colId="30" showButton="0"/>
  </autoFilter>
  <mergeCells count="1188"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579:T579"/>
    <mergeCell ref="D218:E218"/>
    <mergeCell ref="A258:O259"/>
    <mergeCell ref="A249:Z249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254:T254"/>
    <mergeCell ref="P251:T251"/>
    <mergeCell ref="A435:Z435"/>
    <mergeCell ref="P487:T48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G17:G18"/>
    <mergeCell ref="P526:T526"/>
    <mergeCell ref="D323:E323"/>
    <mergeCell ref="D127:E1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P608:V608"/>
    <mergeCell ref="D394:E394"/>
    <mergeCell ref="P578:T578"/>
    <mergeCell ref="H671:H672"/>
    <mergeCell ref="J671:J672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5:T485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D198:E198"/>
    <mergeCell ref="P104:V104"/>
    <mergeCell ref="P27:T27"/>
    <mergeCell ref="P154:T154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P346:T34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2024-12-19T11:11:33Z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