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8D7A1A-AC7A-4878-9BAB-2211591274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68" i="1" l="1"/>
  <c r="BN268" i="1"/>
  <c r="Z268" i="1"/>
  <c r="BP306" i="1"/>
  <c r="BN306" i="1"/>
  <c r="Z306" i="1"/>
  <c r="BP364" i="1"/>
  <c r="BN364" i="1"/>
  <c r="Z364" i="1"/>
  <c r="BP394" i="1"/>
  <c r="BN394" i="1"/>
  <c r="Z394" i="1"/>
  <c r="BP425" i="1"/>
  <c r="BN425" i="1"/>
  <c r="Z425" i="1"/>
  <c r="BP465" i="1"/>
  <c r="BN465" i="1"/>
  <c r="Z465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2" i="1"/>
  <c r="Y35" i="1"/>
  <c r="Z49" i="1"/>
  <c r="BN49" i="1"/>
  <c r="Z64" i="1"/>
  <c r="BN64" i="1"/>
  <c r="Z76" i="1"/>
  <c r="BN76" i="1"/>
  <c r="Z86" i="1"/>
  <c r="BN86" i="1"/>
  <c r="Y97" i="1"/>
  <c r="Z100" i="1"/>
  <c r="BN100" i="1"/>
  <c r="Y103" i="1"/>
  <c r="Z113" i="1"/>
  <c r="BN113" i="1"/>
  <c r="Y119" i="1"/>
  <c r="Z125" i="1"/>
  <c r="BN125" i="1"/>
  <c r="Z139" i="1"/>
  <c r="BN139" i="1"/>
  <c r="Z154" i="1"/>
  <c r="BN154" i="1"/>
  <c r="Y157" i="1"/>
  <c r="Z177" i="1"/>
  <c r="BN177" i="1"/>
  <c r="Z197" i="1"/>
  <c r="BN197" i="1"/>
  <c r="Z216" i="1"/>
  <c r="BN216" i="1"/>
  <c r="Z226" i="1"/>
  <c r="BN226" i="1"/>
  <c r="Y237" i="1"/>
  <c r="Z234" i="1"/>
  <c r="BN234" i="1"/>
  <c r="BP243" i="1"/>
  <c r="BN243" i="1"/>
  <c r="BP257" i="1"/>
  <c r="BN257" i="1"/>
  <c r="Z257" i="1"/>
  <c r="BP283" i="1"/>
  <c r="BN283" i="1"/>
  <c r="Z283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285" i="1"/>
  <c r="BN285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Z22" i="1"/>
  <c r="Z23" i="1" s="1"/>
  <c r="BN22" i="1"/>
  <c r="BP22" i="1"/>
  <c r="Z26" i="1"/>
  <c r="BN26" i="1"/>
  <c r="BP26" i="1"/>
  <c r="Y36" i="1"/>
  <c r="Z33" i="1"/>
  <c r="BN33" i="1"/>
  <c r="C672" i="1"/>
  <c r="Z51" i="1"/>
  <c r="BN51" i="1"/>
  <c r="Z57" i="1"/>
  <c r="BN57" i="1"/>
  <c r="BP57" i="1"/>
  <c r="Y60" i="1"/>
  <c r="D672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2" i="1"/>
  <c r="Z210" i="1"/>
  <c r="BN210" i="1"/>
  <c r="BP210" i="1"/>
  <c r="Y213" i="1"/>
  <c r="Y223" i="1"/>
  <c r="Z218" i="1"/>
  <c r="BN218" i="1"/>
  <c r="Z222" i="1"/>
  <c r="BN222" i="1"/>
  <c r="Y238" i="1"/>
  <c r="Z228" i="1"/>
  <c r="BN228" i="1"/>
  <c r="Z232" i="1"/>
  <c r="BN232" i="1"/>
  <c r="Z236" i="1"/>
  <c r="BN236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Y402" i="1"/>
  <c r="BP398" i="1"/>
  <c r="BN398" i="1"/>
  <c r="Z398" i="1"/>
  <c r="Z401" i="1" s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1" i="1"/>
  <c r="BN481" i="1"/>
  <c r="Z481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311" i="1"/>
  <c r="Y373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H9" i="1"/>
  <c r="A10" i="1"/>
  <c r="B672" i="1"/>
  <c r="X663" i="1"/>
  <c r="X664" i="1"/>
  <c r="X666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Z110" i="1" s="1"/>
  <c r="BN108" i="1"/>
  <c r="BP108" i="1"/>
  <c r="Y111" i="1"/>
  <c r="Z114" i="1"/>
  <c r="BN114" i="1"/>
  <c r="BP114" i="1"/>
  <c r="Z116" i="1"/>
  <c r="BN116" i="1"/>
  <c r="F672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2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10" i="1"/>
  <c r="BN410" i="1"/>
  <c r="Z410" i="1"/>
  <c r="Z412" i="1" s="1"/>
  <c r="Y412" i="1"/>
  <c r="F9" i="1"/>
  <c r="J9" i="1"/>
  <c r="Y54" i="1"/>
  <c r="Y73" i="1"/>
  <c r="Y172" i="1"/>
  <c r="Y207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6" i="1"/>
  <c r="Y395" i="1"/>
  <c r="BP391" i="1"/>
  <c r="BN391" i="1"/>
  <c r="Z391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L672" i="1"/>
  <c r="Y272" i="1"/>
  <c r="M672" i="1"/>
  <c r="Y289" i="1"/>
  <c r="Y317" i="1"/>
  <c r="S672" i="1"/>
  <c r="Y330" i="1"/>
  <c r="U672" i="1"/>
  <c r="Y366" i="1"/>
  <c r="BP393" i="1"/>
  <c r="BN393" i="1"/>
  <c r="BP399" i="1"/>
  <c r="BN399" i="1"/>
  <c r="Z399" i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572" i="1"/>
  <c r="Z528" i="1"/>
  <c r="Z428" i="1"/>
  <c r="Z395" i="1"/>
  <c r="Y664" i="1"/>
  <c r="Z289" i="1"/>
  <c r="Z246" i="1"/>
  <c r="Z642" i="1"/>
  <c r="Z607" i="1"/>
  <c r="Z510" i="1"/>
  <c r="Z467" i="1"/>
  <c r="Y663" i="1"/>
  <c r="Y666" i="1"/>
  <c r="Z271" i="1"/>
  <c r="Z212" i="1"/>
  <c r="Z135" i="1"/>
  <c r="Z128" i="1"/>
  <c r="Z119" i="1"/>
  <c r="Z566" i="1"/>
  <c r="Z454" i="1"/>
  <c r="Z381" i="1"/>
  <c r="Z258" i="1"/>
  <c r="X665" i="1"/>
  <c r="Z635" i="1"/>
  <c r="Z648" i="1"/>
  <c r="Z614" i="1"/>
  <c r="Z584" i="1"/>
  <c r="Z595" i="1"/>
  <c r="Z505" i="1"/>
  <c r="Z311" i="1"/>
  <c r="Z301" i="1"/>
  <c r="Z97" i="1"/>
  <c r="Z54" i="1"/>
  <c r="Y662" i="1"/>
  <c r="Y665" i="1" l="1"/>
  <c r="Z667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<sst xmlns="http://schemas.openxmlformats.org/spreadsheetml/2006/main" count="3132" uniqueCount="1080">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</sst>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45649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0.45833333333333331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10</v>
      </c>
      <c r="Y49" s="776">
        <f t="shared" si="6"/>
        <v>10.8</v>
      </c>
      <c r="Z49" s="36">
        <f>IFERROR(IF(Y49=0,"",ROUNDUP(Y49/H49,0)*0.02175),"")</f>
        <v>2.1749999999999999E-2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10.444444444444443</v>
      </c>
      <c r="BN49" s="64">
        <f t="shared" si="8"/>
        <v>11.28</v>
      </c>
      <c r="BO49" s="64">
        <f t="shared" si="9"/>
        <v>1.653439153439153E-2</v>
      </c>
      <c r="BP49" s="64">
        <f t="shared" si="10"/>
        <v>1.7857142857142856E-2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0.92592592592592582</v>
      </c>
      <c r="Y54" s="777">
        <f>IFERROR(Y48/H48,"0")+IFERROR(Y49/H49,"0")+IFERROR(Y50/H50,"0")+IFERROR(Y51/H51,"0")+IFERROR(Y52/H52,"0")+IFERROR(Y53/H53,"0")</f>
        <v>1</v>
      </c>
      <c r="Z54" s="777">
        <f>IFERROR(IF(Z48="",0,Z48),"0")+IFERROR(IF(Z49="",0,Z49),"0")+IFERROR(IF(Z50="",0,Z50),"0")+IFERROR(IF(Z51="",0,Z51),"0")+IFERROR(IF(Z52="",0,Z52),"0")+IFERROR(IF(Z53="",0,Z53),"0")</f>
        <v>2.1749999999999999E-2</v>
      </c>
      <c r="AA54" s="778"/>
      <c r="AB54" s="778"/>
      <c r="AC54" s="778"/>
    </row>
    <row r="55" spans="1:68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10</v>
      </c>
      <c r="Y55" s="777">
        <f>IFERROR(SUM(Y48:Y53),"0")</f>
        <v>10.8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64</v>
      </c>
      <c r="Y75" s="776">
        <f>IFERROR(IF(X75="",0,CEILING((X75/$H75),1)*$H75),"")</f>
        <v>64.800000000000011</v>
      </c>
      <c r="Z75" s="36">
        <f>IFERROR(IF(Y75=0,"",ROUNDUP(Y75/H75,0)*0.02175),"")</f>
        <v>0.1305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66.844444444444434</v>
      </c>
      <c r="BN75" s="64">
        <f>IFERROR(Y75*I75/H75,"0")</f>
        <v>67.680000000000007</v>
      </c>
      <c r="BO75" s="64">
        <f>IFERROR(1/J75*(X75/H75),"0")</f>
        <v>0.10582010582010581</v>
      </c>
      <c r="BP75" s="64">
        <f>IFERROR(1/J75*(Y75/H75),"0")</f>
        <v>0.10714285714285715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5.9259259259259256</v>
      </c>
      <c r="Y79" s="777">
        <f>IFERROR(Y75/H75,"0")+IFERROR(Y76/H76,"0")+IFERROR(Y77/H77,"0")+IFERROR(Y78/H78,"0")</f>
        <v>6.0000000000000009</v>
      </c>
      <c r="Z79" s="777">
        <f>IFERROR(IF(Z75="",0,Z75),"0")+IFERROR(IF(Z76="",0,Z76),"0")+IFERROR(IF(Z77="",0,Z77),"0")+IFERROR(IF(Z78="",0,Z78),"0")</f>
        <v>0.1305</v>
      </c>
      <c r="AA79" s="778"/>
      <c r="AB79" s="778"/>
      <c r="AC79" s="778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64</v>
      </c>
      <c r="Y80" s="777">
        <f>IFERROR(SUM(Y75:Y78),"0")</f>
        <v>64.800000000000011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29</v>
      </c>
      <c r="Y101" s="77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30.947142857142858</v>
      </c>
      <c r="BN101" s="64">
        <f>IFERROR(Y101*I101/H101,"0")</f>
        <v>35.856000000000002</v>
      </c>
      <c r="BO101" s="64">
        <f>IFERROR(1/J101*(X101/H101),"0")</f>
        <v>6.164965986394557E-2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3.4523809523809521</v>
      </c>
      <c r="Y103" s="777">
        <f>IFERROR(Y100/H100,"0")+IFERROR(Y101/H101,"0")+IFERROR(Y102/H102,"0")</f>
        <v>4</v>
      </c>
      <c r="Z103" s="777">
        <f>IFERROR(IF(Z100="",0,Z100),"0")+IFERROR(IF(Z101="",0,Z101),"0")+IFERROR(IF(Z102="",0,Z102),"0")</f>
        <v>8.6999999999999994E-2</v>
      </c>
      <c r="AA103" s="778"/>
      <c r="AB103" s="778"/>
      <c r="AC103" s="778"/>
    </row>
    <row r="104" spans="1:68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29</v>
      </c>
      <c r="Y104" s="777">
        <f>IFERROR(SUM(Y100:Y102),"0")</f>
        <v>33.6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30</v>
      </c>
      <c r="Y107" s="776">
        <f>IFERROR(IF(X107="",0,CEILING((X107/$H107),1)*$H107),"")</f>
        <v>32.400000000000006</v>
      </c>
      <c r="Z107" s="36">
        <f>IFERROR(IF(Y107=0,"",ROUNDUP(Y107/H107,0)*0.02175),"")</f>
        <v>6.5250000000000002E-2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31.333333333333329</v>
      </c>
      <c r="BN107" s="64">
        <f>IFERROR(Y107*I107/H107,"0")</f>
        <v>33.840000000000003</v>
      </c>
      <c r="BO107" s="64">
        <f>IFERROR(1/J107*(X107/H107),"0")</f>
        <v>4.96031746031746E-2</v>
      </c>
      <c r="BP107" s="64">
        <f>IFERROR(1/J107*(Y107/H107),"0")</f>
        <v>5.3571428571428575E-2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2.7777777777777777</v>
      </c>
      <c r="Y110" s="777">
        <f>IFERROR(Y107/H107,"0")+IFERROR(Y108/H108,"0")+IFERROR(Y109/H109,"0")</f>
        <v>3.0000000000000004</v>
      </c>
      <c r="Z110" s="777">
        <f>IFERROR(IF(Z107="",0,Z107),"0")+IFERROR(IF(Z108="",0,Z108),"0")+IFERROR(IF(Z109="",0,Z109),"0")</f>
        <v>6.5250000000000002E-2</v>
      </c>
      <c r="AA110" s="778"/>
      <c r="AB110" s="778"/>
      <c r="AC110" s="778"/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30</v>
      </c>
      <c r="Y111" s="777">
        <f>IFERROR(SUM(Y107:Y109),"0")</f>
        <v>32.400000000000006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9</v>
      </c>
      <c r="Y114" s="776">
        <f t="shared" si="26"/>
        <v>16.8</v>
      </c>
      <c r="Z114" s="36">
        <f>IFERROR(IF(Y114=0,"",ROUNDUP(Y114/H114,0)*0.02175),"")</f>
        <v>4.3499999999999997E-2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9.6042857142857141</v>
      </c>
      <c r="BN114" s="64">
        <f t="shared" si="28"/>
        <v>17.928000000000001</v>
      </c>
      <c r="BO114" s="64">
        <f t="shared" si="29"/>
        <v>1.9132653061224487E-2</v>
      </c>
      <c r="BP114" s="64">
        <f t="shared" si="30"/>
        <v>3.5714285714285712E-2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1.0714285714285714</v>
      </c>
      <c r="Y119" s="777">
        <f>IFERROR(Y113/H113,"0")+IFERROR(Y114/H114,"0")+IFERROR(Y115/H115,"0")+IFERROR(Y116/H116,"0")+IFERROR(Y117/H117,"0")+IFERROR(Y118/H118,"0")</f>
        <v>2</v>
      </c>
      <c r="Z119" s="777">
        <f>IFERROR(IF(Z113="",0,Z113),"0")+IFERROR(IF(Z114="",0,Z114),"0")+IFERROR(IF(Z115="",0,Z115),"0")+IFERROR(IF(Z116="",0,Z116),"0")+IFERROR(IF(Z117="",0,Z117),"0")+IFERROR(IF(Z118="",0,Z118),"0")</f>
        <v>4.3499999999999997E-2</v>
      </c>
      <c r="AA119" s="778"/>
      <c r="AB119" s="778"/>
      <c r="AC119" s="778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9</v>
      </c>
      <c r="Y120" s="777">
        <f>IFERROR(SUM(Y113:Y118),"0")</f>
        <v>16.8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66</v>
      </c>
      <c r="Y131" s="776">
        <f>IFERROR(IF(X131="",0,CEILING((X131/$H131),1)*$H131),"")</f>
        <v>75.600000000000009</v>
      </c>
      <c r="Z131" s="36">
        <f>IFERROR(IF(Y131=0,"",ROUNDUP(Y131/H131,0)*0.02175),"")</f>
        <v>0.15225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68.933333333333323</v>
      </c>
      <c r="BN131" s="64">
        <f>IFERROR(Y131*I131/H131,"0")</f>
        <v>78.959999999999994</v>
      </c>
      <c r="BO131" s="64">
        <f>IFERROR(1/J131*(X131/H131),"0")</f>
        <v>0.10912698412698411</v>
      </c>
      <c r="BP131" s="64">
        <f>IFERROR(1/J131*(Y131/H131),"0")</f>
        <v>0.125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6.1111111111111107</v>
      </c>
      <c r="Y135" s="777">
        <f>IFERROR(Y131/H131,"0")+IFERROR(Y132/H132,"0")+IFERROR(Y133/H133,"0")+IFERROR(Y134/H134,"0")</f>
        <v>7</v>
      </c>
      <c r="Z135" s="777">
        <f>IFERROR(IF(Z131="",0,Z131),"0")+IFERROR(IF(Z132="",0,Z132),"0")+IFERROR(IF(Z133="",0,Z133),"0")+IFERROR(IF(Z134="",0,Z134),"0")</f>
        <v>0.15225</v>
      </c>
      <c r="AA135" s="778"/>
      <c r="AB135" s="778"/>
      <c r="AC135" s="778"/>
    </row>
    <row r="136" spans="1:68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66</v>
      </c>
      <c r="Y136" s="777">
        <f>IFERROR(SUM(Y131:Y134),"0")</f>
        <v>75.600000000000009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111</v>
      </c>
      <c r="Y139" s="776">
        <f t="shared" si="31"/>
        <v>117.60000000000001</v>
      </c>
      <c r="Z139" s="36">
        <f>IFERROR(IF(Y139=0,"",ROUNDUP(Y139/H139,0)*0.02175),"")</f>
        <v>0.30449999999999999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118.37357142857142</v>
      </c>
      <c r="BN139" s="64">
        <f t="shared" si="33"/>
        <v>125.41200000000001</v>
      </c>
      <c r="BO139" s="64">
        <f t="shared" si="34"/>
        <v>0.23596938775510201</v>
      </c>
      <c r="BP139" s="64">
        <f t="shared" si="35"/>
        <v>0.25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13.214285714285714</v>
      </c>
      <c r="Y145" s="777">
        <f>IFERROR(Y138/H138,"0")+IFERROR(Y139/H139,"0")+IFERROR(Y140/H140,"0")+IFERROR(Y141/H141,"0")+IFERROR(Y142/H142,"0")+IFERROR(Y143/H143,"0")+IFERROR(Y144/H144,"0")</f>
        <v>14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0.30449999999999999</v>
      </c>
      <c r="AA145" s="778"/>
      <c r="AB145" s="778"/>
      <c r="AC145" s="778"/>
    </row>
    <row r="146" spans="1:68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111</v>
      </c>
      <c r="Y146" s="777">
        <f>IFERROR(SUM(Y138:Y144),"0")</f>
        <v>117.60000000000001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62</v>
      </c>
      <c r="Y193" s="776">
        <f t="shared" ref="Y193:Y200" si="36">IFERROR(IF(X193="",0,CEILING((X193/$H193),1)*$H193),"")</f>
        <v>63</v>
      </c>
      <c r="Z193" s="36">
        <f>IFERROR(IF(Y193=0,"",ROUNDUP(Y193/H193,0)*0.00902),"")</f>
        <v>0.1353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65.98571428571428</v>
      </c>
      <c r="BN193" s="64">
        <f t="shared" ref="BN193:BN200" si="38">IFERROR(Y193*I193/H193,"0")</f>
        <v>67.049999999999983</v>
      </c>
      <c r="BO193" s="64">
        <f t="shared" ref="BO193:BO200" si="39">IFERROR(1/J193*(X193/H193),"0")</f>
        <v>0.11183261183261183</v>
      </c>
      <c r="BP193" s="64">
        <f t="shared" ref="BP193:BP200" si="40">IFERROR(1/J193*(Y193/H193),"0")</f>
        <v>0.11363636363636365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73</v>
      </c>
      <c r="Y198" s="776">
        <f t="shared" si="36"/>
        <v>73.5</v>
      </c>
      <c r="Z198" s="36">
        <f>IFERROR(IF(Y198=0,"",ROUNDUP(Y198/H198,0)*0.00502),"")</f>
        <v>0.1757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76.476190476190482</v>
      </c>
      <c r="BN198" s="64">
        <f t="shared" si="38"/>
        <v>77</v>
      </c>
      <c r="BO198" s="64">
        <f t="shared" si="39"/>
        <v>0.14855514855514856</v>
      </c>
      <c r="BP198" s="64">
        <f t="shared" si="40"/>
        <v>0.1495726495726496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49.523809523809518</v>
      </c>
      <c r="Y201" s="777">
        <f>IFERROR(Y193/H193,"0")+IFERROR(Y194/H194,"0")+IFERROR(Y195/H195,"0")+IFERROR(Y196/H196,"0")+IFERROR(Y197/H197,"0")+IFERROR(Y198/H198,"0")+IFERROR(Y199/H199,"0")+IFERROR(Y200/H200,"0")</f>
        <v>50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0.311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135</v>
      </c>
      <c r="Y202" s="777">
        <f>IFERROR(SUM(Y193:Y200),"0")</f>
        <v>136.5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216</v>
      </c>
      <c r="Y215" s="776">
        <f t="shared" ref="Y215:Y222" si="41">IFERROR(IF(X215="",0,CEILING((X215/$H215),1)*$H215),"")</f>
        <v>216</v>
      </c>
      <c r="Z215" s="36">
        <f>IFERROR(IF(Y215=0,"",ROUNDUP(Y215/H215,0)*0.00902),"")</f>
        <v>0.36080000000000001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224.39999999999998</v>
      </c>
      <c r="BN215" s="64">
        <f t="shared" ref="BN215:BN222" si="43">IFERROR(Y215*I215/H215,"0")</f>
        <v>224.39999999999998</v>
      </c>
      <c r="BO215" s="64">
        <f t="shared" ref="BO215:BO222" si="44">IFERROR(1/J215*(X215/H215),"0")</f>
        <v>0.30303030303030304</v>
      </c>
      <c r="BP215" s="64">
        <f t="shared" ref="BP215:BP222" si="45">IFERROR(1/J215*(Y215/H215),"0")</f>
        <v>0.30303030303030304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105</v>
      </c>
      <c r="Y216" s="776">
        <f t="shared" si="41"/>
        <v>108</v>
      </c>
      <c r="Z216" s="36">
        <f>IFERROR(IF(Y216=0,"",ROUNDUP(Y216/H216,0)*0.00902),"")</f>
        <v>0.1804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109.08333333333334</v>
      </c>
      <c r="BN216" s="64">
        <f t="shared" si="43"/>
        <v>112.19999999999999</v>
      </c>
      <c r="BO216" s="64">
        <f t="shared" si="44"/>
        <v>0.1473063973063973</v>
      </c>
      <c r="BP216" s="64">
        <f t="shared" si="45"/>
        <v>0.15151515151515152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26</v>
      </c>
      <c r="Y219" s="776">
        <f t="shared" si="41"/>
        <v>27</v>
      </c>
      <c r="Z219" s="36">
        <f>IFERROR(IF(Y219=0,"",ROUNDUP(Y219/H219,0)*0.00502),"")</f>
        <v>7.5300000000000006E-2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27.877777777777776</v>
      </c>
      <c r="BN219" s="64">
        <f t="shared" si="43"/>
        <v>28.95</v>
      </c>
      <c r="BO219" s="64">
        <f t="shared" si="44"/>
        <v>6.1728395061728406E-2</v>
      </c>
      <c r="BP219" s="64">
        <f t="shared" si="45"/>
        <v>6.4102564102564111E-2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28</v>
      </c>
      <c r="Y222" s="776">
        <f t="shared" si="41"/>
        <v>28.8</v>
      </c>
      <c r="Z222" s="36">
        <f>IFERROR(IF(Y222=0,"",ROUNDUP(Y222/H222,0)*0.00502),"")</f>
        <v>8.0320000000000003E-2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29.555555555555554</v>
      </c>
      <c r="BN222" s="64">
        <f t="shared" si="43"/>
        <v>30.4</v>
      </c>
      <c r="BO222" s="64">
        <f t="shared" si="44"/>
        <v>6.6476733143399816E-2</v>
      </c>
      <c r="BP222" s="64">
        <f t="shared" si="45"/>
        <v>6.8376068376068383E-2</v>
      </c>
    </row>
    <row r="223" spans="1:68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89.444444444444443</v>
      </c>
      <c r="Y223" s="777">
        <f>IFERROR(Y215/H215,"0")+IFERROR(Y216/H216,"0")+IFERROR(Y217/H217,"0")+IFERROR(Y218/H218,"0")+IFERROR(Y219/H219,"0")+IFERROR(Y220/H220,"0")+IFERROR(Y221/H221,"0")+IFERROR(Y222/H222,"0")</f>
        <v>91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0.69681999999999999</v>
      </c>
      <c r="AA223" s="778"/>
      <c r="AB223" s="778"/>
      <c r="AC223" s="778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375</v>
      </c>
      <c r="Y224" s="777">
        <f>IFERROR(SUM(Y215:Y222),"0")</f>
        <v>379.8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69</v>
      </c>
      <c r="Y227" s="776">
        <f t="shared" si="46"/>
        <v>70.2</v>
      </c>
      <c r="Z227" s="36">
        <f>IFERROR(IF(Y227=0,"",ROUNDUP(Y227/H227,0)*0.02175),"")</f>
        <v>0.19574999999999998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73.989230769230787</v>
      </c>
      <c r="BN227" s="64">
        <f t="shared" si="48"/>
        <v>75.27600000000001</v>
      </c>
      <c r="BO227" s="64">
        <f t="shared" si="49"/>
        <v>0.15796703296703296</v>
      </c>
      <c r="BP227" s="64">
        <f t="shared" si="50"/>
        <v>0.1607142857142857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41</v>
      </c>
      <c r="Y230" s="776">
        <f t="shared" si="46"/>
        <v>43.199999999999996</v>
      </c>
      <c r="Z230" s="36">
        <f t="shared" ref="Z230:Z236" si="51">IFERROR(IF(Y230=0,"",ROUNDUP(Y230/H230,0)*0.00651),"")</f>
        <v>0.11718000000000001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45.612500000000004</v>
      </c>
      <c r="BN230" s="64">
        <f t="shared" si="48"/>
        <v>48.059999999999995</v>
      </c>
      <c r="BO230" s="64">
        <f t="shared" si="49"/>
        <v>9.3864468864468878E-2</v>
      </c>
      <c r="BP230" s="64">
        <f t="shared" si="50"/>
        <v>9.8901098901098911E-2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44</v>
      </c>
      <c r="Y232" s="776">
        <f t="shared" si="46"/>
        <v>45.6</v>
      </c>
      <c r="Z232" s="36">
        <f t="shared" si="51"/>
        <v>0.12369000000000001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48.620000000000005</v>
      </c>
      <c r="BN232" s="64">
        <f t="shared" si="48"/>
        <v>50.388000000000005</v>
      </c>
      <c r="BO232" s="64">
        <f t="shared" si="49"/>
        <v>0.10073260073260075</v>
      </c>
      <c r="BP232" s="64">
        <f t="shared" si="50"/>
        <v>0.1043956043956044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14</v>
      </c>
      <c r="Y233" s="776">
        <f t="shared" si="46"/>
        <v>14.399999999999999</v>
      </c>
      <c r="Z233" s="36">
        <f t="shared" si="51"/>
        <v>3.9059999999999997E-2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15.47</v>
      </c>
      <c r="BN233" s="64">
        <f t="shared" si="48"/>
        <v>15.912000000000001</v>
      </c>
      <c r="BO233" s="64">
        <f t="shared" si="49"/>
        <v>3.2051282051282055E-2</v>
      </c>
      <c r="BP233" s="64">
        <f t="shared" si="50"/>
        <v>3.2967032967032968E-2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35</v>
      </c>
      <c r="Y235" s="776">
        <f t="shared" si="46"/>
        <v>36</v>
      </c>
      <c r="Z235" s="36">
        <f t="shared" si="51"/>
        <v>9.7650000000000001E-2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38.675000000000004</v>
      </c>
      <c r="BN235" s="64">
        <f t="shared" si="48"/>
        <v>39.780000000000008</v>
      </c>
      <c r="BO235" s="64">
        <f t="shared" si="49"/>
        <v>8.0128205128205135E-2</v>
      </c>
      <c r="BP235" s="64">
        <f t="shared" si="50"/>
        <v>8.241758241758243E-2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64.679487179487182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67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0.57333000000000001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203</v>
      </c>
      <c r="Y238" s="777">
        <f>IFERROR(SUM(Y226:Y236),"0")</f>
        <v>209.4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3</v>
      </c>
      <c r="Y244" s="776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3.3150000000000004</v>
      </c>
      <c r="BN244" s="64">
        <f t="shared" si="54"/>
        <v>5.3040000000000003</v>
      </c>
      <c r="BO244" s="64">
        <f t="shared" si="55"/>
        <v>6.8681318681318689E-3</v>
      </c>
      <c r="BP244" s="64">
        <f t="shared" si="56"/>
        <v>1.098901098901099E-2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1.25</v>
      </c>
      <c r="Y246" s="777">
        <f>IFERROR(Y240/H240,"0")+IFERROR(Y241/H241,"0")+IFERROR(Y242/H242,"0")+IFERROR(Y243/H243,"0")+IFERROR(Y244/H244,"0")+IFERROR(Y245/H245,"0")</f>
        <v>2</v>
      </c>
      <c r="Z246" s="777">
        <f>IFERROR(IF(Z240="",0,Z240),"0")+IFERROR(IF(Z241="",0,Z241),"0")+IFERROR(IF(Z242="",0,Z242),"0")+IFERROR(IF(Z243="",0,Z243),"0")+IFERROR(IF(Z244="",0,Z244),"0")+IFERROR(IF(Z245="",0,Z245),"0")</f>
        <v>1.302E-2</v>
      </c>
      <c r="AA246" s="778"/>
      <c r="AB246" s="778"/>
      <c r="AC246" s="778"/>
    </row>
    <row r="247" spans="1:68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3</v>
      </c>
      <c r="Y247" s="777">
        <f>IFERROR(SUM(Y240:Y245),"0")</f>
        <v>4.8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75</v>
      </c>
      <c r="Y384" s="776">
        <f>IFERROR(IF(X384="",0,CEILING((X384/$H384),1)*$H384),"")</f>
        <v>75.600000000000009</v>
      </c>
      <c r="Z384" s="36">
        <f>IFERROR(IF(Y384=0,"",ROUNDUP(Y384/H384,0)*0.02175),"")</f>
        <v>0.19574999999999998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80.035714285714292</v>
      </c>
      <c r="BN384" s="64">
        <f>IFERROR(Y384*I384/H384,"0")</f>
        <v>80.676000000000016</v>
      </c>
      <c r="BO384" s="64">
        <f>IFERROR(1/J384*(X384/H384),"0")</f>
        <v>0.15943877551020408</v>
      </c>
      <c r="BP384" s="64">
        <f>IFERROR(1/J384*(Y384/H384),"0")</f>
        <v>0.1607142857142857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31</v>
      </c>
      <c r="Y387" s="776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33.081428571428575</v>
      </c>
      <c r="BN387" s="64">
        <f>IFERROR(Y387*I387/H387,"0")</f>
        <v>35.856000000000002</v>
      </c>
      <c r="BO387" s="64">
        <f>IFERROR(1/J387*(X387/H387),"0")</f>
        <v>6.5901360544217677E-2</v>
      </c>
      <c r="BP387" s="64">
        <f>IFERROR(1/J387*(Y387/H387),"0")</f>
        <v>7.1428571428571425E-2</v>
      </c>
    </row>
    <row r="388" spans="1:68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12.619047619047619</v>
      </c>
      <c r="Y388" s="777">
        <f>IFERROR(Y384/H384,"0")+IFERROR(Y385/H385,"0")+IFERROR(Y386/H386,"0")+IFERROR(Y387/H387,"0")</f>
        <v>13</v>
      </c>
      <c r="Z388" s="777">
        <f>IFERROR(IF(Z384="",0,Z384),"0")+IFERROR(IF(Z385="",0,Z385),"0")+IFERROR(IF(Z386="",0,Z386),"0")+IFERROR(IF(Z387="",0,Z387),"0")</f>
        <v>0.28274999999999995</v>
      </c>
      <c r="AA388" s="778"/>
      <c r="AB388" s="778"/>
      <c r="AC388" s="778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106</v>
      </c>
      <c r="Y389" s="777">
        <f>IFERROR(SUM(Y384:Y387),"0")</f>
        <v>109.20000000000002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13</v>
      </c>
      <c r="Y405" s="776">
        <f>IFERROR(IF(X405="",0,CEILING((X405/$H405),1)*$H405),"")</f>
        <v>14.4</v>
      </c>
      <c r="Z405" s="36">
        <f>IFERROR(IF(Y405=0,"",ROUNDUP(Y405/H405,0)*0.00651),"")</f>
        <v>5.2080000000000001E-2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14.646666666666667</v>
      </c>
      <c r="BN405" s="64">
        <f>IFERROR(Y405*I405/H405,"0")</f>
        <v>16.224</v>
      </c>
      <c r="BO405" s="64">
        <f>IFERROR(1/J405*(X405/H405),"0")</f>
        <v>3.9682539682539687E-2</v>
      </c>
      <c r="BP405" s="64">
        <f>IFERROR(1/J405*(Y405/H405),"0")</f>
        <v>4.3956043956043959E-2</v>
      </c>
    </row>
    <row r="406" spans="1:68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7.2222222222222223</v>
      </c>
      <c r="Y406" s="777">
        <f>IFERROR(Y405/H405,"0")</f>
        <v>8</v>
      </c>
      <c r="Z406" s="777">
        <f>IFERROR(IF(Z405="",0,Z405),"0")</f>
        <v>5.2080000000000001E-2</v>
      </c>
      <c r="AA406" s="778"/>
      <c r="AB406" s="778"/>
      <c r="AC406" s="778"/>
    </row>
    <row r="407" spans="1:68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13</v>
      </c>
      <c r="Y407" s="777">
        <f>IFERROR(SUM(Y405:Y405),"0")</f>
        <v>14.4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465</v>
      </c>
      <c r="Y418" s="776">
        <f t="shared" si="87"/>
        <v>465</v>
      </c>
      <c r="Z418" s="36">
        <f>IFERROR(IF(Y418=0,"",ROUNDUP(Y418/H418,0)*0.02175),"")</f>
        <v>0.6742499999999999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479.88</v>
      </c>
      <c r="BN418" s="64">
        <f t="shared" si="89"/>
        <v>479.88</v>
      </c>
      <c r="BO418" s="64">
        <f t="shared" si="90"/>
        <v>0.64583333333333326</v>
      </c>
      <c r="BP418" s="64">
        <f t="shared" si="91"/>
        <v>0.64583333333333326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74</v>
      </c>
      <c r="Y420" s="776">
        <f t="shared" si="87"/>
        <v>75</v>
      </c>
      <c r="Z420" s="36">
        <f>IFERROR(IF(Y420=0,"",ROUNDUP(Y420/H420,0)*0.02175),"")</f>
        <v>0.10874999999999999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76.367999999999995</v>
      </c>
      <c r="BN420" s="64">
        <f t="shared" si="89"/>
        <v>77.400000000000006</v>
      </c>
      <c r="BO420" s="64">
        <f t="shared" si="90"/>
        <v>0.10277777777777777</v>
      </c>
      <c r="BP420" s="64">
        <f t="shared" si="91"/>
        <v>0.10416666666666666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453</v>
      </c>
      <c r="Y421" s="776">
        <f t="shared" si="87"/>
        <v>465</v>
      </c>
      <c r="Z421" s="36">
        <f>IFERROR(IF(Y421=0,"",ROUNDUP(Y421/H421,0)*0.02175),"")</f>
        <v>0.6742499999999999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467.49600000000004</v>
      </c>
      <c r="BN421" s="64">
        <f t="shared" si="89"/>
        <v>479.88</v>
      </c>
      <c r="BO421" s="64">
        <f t="shared" si="90"/>
        <v>0.62916666666666665</v>
      </c>
      <c r="BP421" s="64">
        <f t="shared" si="91"/>
        <v>0.64583333333333326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210</v>
      </c>
      <c r="Y423" s="776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216.72</v>
      </c>
      <c r="BN423" s="64">
        <f t="shared" si="89"/>
        <v>216.72</v>
      </c>
      <c r="BO423" s="64">
        <f t="shared" si="90"/>
        <v>0.29166666666666663</v>
      </c>
      <c r="BP423" s="64">
        <f t="shared" si="91"/>
        <v>0.29166666666666663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80.13333333333334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81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1.7617499999999997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1202</v>
      </c>
      <c r="Y429" s="777">
        <f>IFERROR(SUM(Y417:Y427),"0")</f>
        <v>1215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610</v>
      </c>
      <c r="Y431" s="776">
        <f>IFERROR(IF(X431="",0,CEILING((X431/$H431),1)*$H431),"")</f>
        <v>615</v>
      </c>
      <c r="Z431" s="36">
        <f>IFERROR(IF(Y431=0,"",ROUNDUP(Y431/H431,0)*0.02175),"")</f>
        <v>0.89174999999999993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629.5200000000001</v>
      </c>
      <c r="BN431" s="64">
        <f>IFERROR(Y431*I431/H431,"0")</f>
        <v>634.68000000000006</v>
      </c>
      <c r="BO431" s="64">
        <f>IFERROR(1/J431*(X431/H431),"0")</f>
        <v>0.8472222222222221</v>
      </c>
      <c r="BP431" s="64">
        <f>IFERROR(1/J431*(Y431/H431),"0")</f>
        <v>0.85416666666666663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40.666666666666664</v>
      </c>
      <c r="Y433" s="777">
        <f>IFERROR(Y431/H431,"0")+IFERROR(Y432/H432,"0")</f>
        <v>41</v>
      </c>
      <c r="Z433" s="777">
        <f>IFERROR(IF(Z431="",0,Z431),"0")+IFERROR(IF(Z432="",0,Z432),"0")</f>
        <v>0.89174999999999993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610</v>
      </c>
      <c r="Y434" s="777">
        <f>IFERROR(SUM(Y431:Y432),"0")</f>
        <v>615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52</v>
      </c>
      <c r="Y441" s="776">
        <f>IFERROR(IF(X441="",0,CEILING((X441/$H441),1)*$H441),"")</f>
        <v>54</v>
      </c>
      <c r="Z441" s="36">
        <f>IFERROR(IF(Y441=0,"",ROUNDUP(Y441/H441,0)*0.02175),"")</f>
        <v>0.1305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55.258666666666663</v>
      </c>
      <c r="BN441" s="64">
        <f>IFERROR(Y441*I441/H441,"0")</f>
        <v>57.384</v>
      </c>
      <c r="BO441" s="64">
        <f>IFERROR(1/J441*(X441/H441),"0")</f>
        <v>0.10317460317460317</v>
      </c>
      <c r="BP441" s="64">
        <f>IFERROR(1/J441*(Y441/H441),"0")</f>
        <v>0.10714285714285714</v>
      </c>
    </row>
    <row r="442" spans="1:68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5.7777777777777777</v>
      </c>
      <c r="Y442" s="777">
        <f>IFERROR(Y441/H441,"0")</f>
        <v>6</v>
      </c>
      <c r="Z442" s="777">
        <f>IFERROR(IF(Z441="",0,Z441),"0")</f>
        <v>0.1305</v>
      </c>
      <c r="AA442" s="778"/>
      <c r="AB442" s="778"/>
      <c r="AC442" s="778"/>
    </row>
    <row r="443" spans="1:68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52</v>
      </c>
      <c r="Y443" s="777">
        <f>IFERROR(SUM(Y441:Y441),"0")</f>
        <v>54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107</v>
      </c>
      <c r="Y462" s="776">
        <f>IFERROR(IF(X462="",0,CEILING((X462/$H462),1)*$H462),"")</f>
        <v>108</v>
      </c>
      <c r="Z462" s="36">
        <f>IFERROR(IF(Y462=0,"",ROUNDUP(Y462/H462,0)*0.02175),"")</f>
        <v>0.26100000000000001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113.70533333333333</v>
      </c>
      <c r="BN462" s="64">
        <f>IFERROR(Y462*I462/H462,"0")</f>
        <v>114.768</v>
      </c>
      <c r="BO462" s="64">
        <f>IFERROR(1/J462*(X462/H462),"0")</f>
        <v>0.2123015873015873</v>
      </c>
      <c r="BP462" s="64">
        <f>IFERROR(1/J462*(Y462/H462),"0")</f>
        <v>0.21428571428571427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11.888888888888889</v>
      </c>
      <c r="Y467" s="777">
        <f>IFERROR(Y462/H462,"0")+IFERROR(Y463/H463,"0")+IFERROR(Y464/H464,"0")+IFERROR(Y465/H465,"0")+IFERROR(Y466/H466,"0")</f>
        <v>12</v>
      </c>
      <c r="Z467" s="777">
        <f>IFERROR(IF(Z462="",0,Z462),"0")+IFERROR(IF(Z463="",0,Z463),"0")+IFERROR(IF(Z464="",0,Z464),"0")+IFERROR(IF(Z465="",0,Z465),"0")+IFERROR(IF(Z466="",0,Z466),"0")</f>
        <v>0.26100000000000001</v>
      </c>
      <c r="AA467" s="778"/>
      <c r="AB467" s="778"/>
      <c r="AC467" s="778"/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107</v>
      </c>
      <c r="Y468" s="777">
        <f>IFERROR(SUM(Y462:Y466),"0")</f>
        <v>108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50</v>
      </c>
      <c r="Y482" s="776">
        <f t="shared" si="98"/>
        <v>50.400000000000006</v>
      </c>
      <c r="Z482" s="36">
        <f>IFERROR(IF(Y482=0,"",ROUNDUP(Y482/H482,0)*0.00902),"")</f>
        <v>0.10824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52.857142857142861</v>
      </c>
      <c r="BN482" s="64">
        <f t="shared" si="100"/>
        <v>53.280000000000008</v>
      </c>
      <c r="BO482" s="64">
        <f t="shared" si="101"/>
        <v>9.0187590187590191E-2</v>
      </c>
      <c r="BP482" s="64">
        <f t="shared" si="102"/>
        <v>9.0909090909090912E-2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11.904761904761905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0.10824</v>
      </c>
      <c r="AA505" s="778"/>
      <c r="AB505" s="778"/>
      <c r="AC505" s="778"/>
    </row>
    <row r="506" spans="1:68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50</v>
      </c>
      <c r="Y506" s="777">
        <f>IFERROR(SUM(Y480:Y504),"0")</f>
        <v>50.400000000000006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103</v>
      </c>
      <c r="Y523" s="776">
        <f>IFERROR(IF(X523="",0,CEILING((X523/$H523),1)*$H523),"")</f>
        <v>108</v>
      </c>
      <c r="Z523" s="36">
        <f>IFERROR(IF(Y523=0,"",ROUNDUP(Y523/H523,0)*0.00902),"")</f>
        <v>0.1804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107.00555555555556</v>
      </c>
      <c r="BN523" s="64">
        <f>IFERROR(Y523*I523/H523,"0")</f>
        <v>112.19999999999999</v>
      </c>
      <c r="BO523" s="64">
        <f>IFERROR(1/J523*(X523/H523),"0")</f>
        <v>0.14450056116722781</v>
      </c>
      <c r="BP523" s="64">
        <f>IFERROR(1/J523*(Y523/H523),"0")</f>
        <v>0.15151515151515152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19.074074074074073</v>
      </c>
      <c r="Y528" s="777">
        <f>IFERROR(Y523/H523,"0")+IFERROR(Y524/H524,"0")+IFERROR(Y525/H525,"0")+IFERROR(Y526/H526,"0")+IFERROR(Y527/H527,"0")</f>
        <v>20</v>
      </c>
      <c r="Z528" s="777">
        <f>IFERROR(IF(Z523="",0,Z523),"0")+IFERROR(IF(Z524="",0,Z524),"0")+IFERROR(IF(Z525="",0,Z525),"0")+IFERROR(IF(Z526="",0,Z526),"0")+IFERROR(IF(Z527="",0,Z527),"0")</f>
        <v>0.1804</v>
      </c>
      <c r="AA528" s="778"/>
      <c r="AB528" s="778"/>
      <c r="AC528" s="778"/>
    </row>
    <row r="529" spans="1:68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103</v>
      </c>
      <c r="Y529" s="777">
        <f>IFERROR(SUM(Y523:Y527),"0")</f>
        <v>108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33</v>
      </c>
      <c r="Y555" s="776">
        <f t="shared" si="104"/>
        <v>36.96</v>
      </c>
      <c r="Z555" s="36">
        <f t="shared" ref="Z555:Z560" si="109">IFERROR(IF(Y555=0,"",ROUNDUP(Y555/H555,0)*0.01196),"")</f>
        <v>8.3720000000000003E-2</v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35.249999999999993</v>
      </c>
      <c r="BN555" s="64">
        <f t="shared" si="106"/>
        <v>39.479999999999997</v>
      </c>
      <c r="BO555" s="64">
        <f t="shared" si="107"/>
        <v>6.0096153846153848E-2</v>
      </c>
      <c r="BP555" s="64">
        <f t="shared" si="108"/>
        <v>6.7307692307692318E-2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276</v>
      </c>
      <c r="Y558" s="776">
        <f t="shared" si="104"/>
        <v>279.84000000000003</v>
      </c>
      <c r="Z558" s="36">
        <f t="shared" si="109"/>
        <v>0.63388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294.81818181818176</v>
      </c>
      <c r="BN558" s="64">
        <f t="shared" si="106"/>
        <v>298.92</v>
      </c>
      <c r="BO558" s="64">
        <f t="shared" si="107"/>
        <v>0.5026223776223776</v>
      </c>
      <c r="BP558" s="64">
        <f t="shared" si="108"/>
        <v>0.50961538461538469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58.522727272727273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60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0.71760000000000002</v>
      </c>
      <c r="AA566" s="778"/>
      <c r="AB566" s="778"/>
      <c r="AC566" s="778"/>
    </row>
    <row r="567" spans="1:68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309</v>
      </c>
      <c r="Y567" s="777">
        <f>IFERROR(SUM(Y554:Y565),"0")</f>
        <v>316.8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125</v>
      </c>
      <c r="Y569" s="776">
        <f>IFERROR(IF(X569="",0,CEILING((X569/$H569),1)*$H569),"")</f>
        <v>126.72</v>
      </c>
      <c r="Z569" s="36">
        <f>IFERROR(IF(Y569=0,"",ROUNDUP(Y569/H569,0)*0.01196),"")</f>
        <v>0.28704000000000002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133.52272727272728</v>
      </c>
      <c r="BN569" s="64">
        <f>IFERROR(Y569*I569/H569,"0")</f>
        <v>135.35999999999999</v>
      </c>
      <c r="BO569" s="64">
        <f>IFERROR(1/J569*(X569/H569),"0")</f>
        <v>0.22763694638694637</v>
      </c>
      <c r="BP569" s="64">
        <f>IFERROR(1/J569*(Y569/H569),"0")</f>
        <v>0.23076923076923078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23.674242424242422</v>
      </c>
      <c r="Y572" s="777">
        <f>IFERROR(Y569/H569,"0")+IFERROR(Y570/H570,"0")+IFERROR(Y571/H571,"0")</f>
        <v>24</v>
      </c>
      <c r="Z572" s="777">
        <f>IFERROR(IF(Z569="",0,Z569),"0")+IFERROR(IF(Z570="",0,Z570),"0")+IFERROR(IF(Z571="",0,Z571),"0")</f>
        <v>0.28704000000000002</v>
      </c>
      <c r="AA572" s="778"/>
      <c r="AB572" s="778"/>
      <c r="AC572" s="778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125</v>
      </c>
      <c r="Y573" s="777">
        <f>IFERROR(SUM(Y569:Y571),"0")</f>
        <v>126.72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49</v>
      </c>
      <c r="Y577" s="776">
        <f t="shared" si="110"/>
        <v>52.800000000000004</v>
      </c>
      <c r="Z577" s="36">
        <f>IFERROR(IF(Y577=0,"",ROUNDUP(Y577/H577,0)*0.01196),"")</f>
        <v>0.1196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52.340909090909079</v>
      </c>
      <c r="BN577" s="64">
        <f t="shared" si="112"/>
        <v>56.400000000000006</v>
      </c>
      <c r="BO577" s="64">
        <f t="shared" si="113"/>
        <v>8.9233682983682977E-2</v>
      </c>
      <c r="BP577" s="64">
        <f t="shared" si="114"/>
        <v>9.6153846153846159E-2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9.2803030303030294</v>
      </c>
      <c r="Y584" s="777">
        <f>IFERROR(Y575/H575,"0")+IFERROR(Y576/H576,"0")+IFERROR(Y577/H577,"0")+IFERROR(Y578/H578,"0")+IFERROR(Y579/H579,"0")+IFERROR(Y580/H580,"0")+IFERROR(Y581/H581,"0")+IFERROR(Y582/H582,"0")+IFERROR(Y583/H583,"0")</f>
        <v>10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0.1196</v>
      </c>
      <c r="AA584" s="778"/>
      <c r="AB584" s="778"/>
      <c r="AC584" s="778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49</v>
      </c>
      <c r="Y585" s="777">
        <f>IFERROR(SUM(Y575:Y583),"0")</f>
        <v>52.800000000000004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86</v>
      </c>
      <c r="Y627" s="776">
        <f t="shared" ref="Y627:Y634" si="125">IFERROR(IF(X627="",0,CEILING((X627/$H627),1)*$H627),"")</f>
        <v>93.6</v>
      </c>
      <c r="Z627" s="36">
        <f>IFERROR(IF(Y627=0,"",ROUNDUP(Y627/H627,0)*0.02175),"")</f>
        <v>0.26100000000000001</v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92.218461538461554</v>
      </c>
      <c r="BN627" s="64">
        <f t="shared" ref="BN627:BN634" si="127">IFERROR(Y627*I627/H627,"0")</f>
        <v>100.36800000000001</v>
      </c>
      <c r="BO627" s="64">
        <f t="shared" ref="BO627:BO634" si="128">IFERROR(1/J627*(X627/H627),"0")</f>
        <v>0.19688644688644688</v>
      </c>
      <c r="BP627" s="64">
        <f t="shared" ref="BP627:BP634" si="129">IFERROR(1/J627*(Y627/H627),"0")</f>
        <v>0.21428571428571427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11.025641025641026</v>
      </c>
      <c r="Y635" s="777">
        <f>IFERROR(Y627/H627,"0")+IFERROR(Y628/H628,"0")+IFERROR(Y629/H629,"0")+IFERROR(Y630/H630,"0")+IFERROR(Y631/H631,"0")+IFERROR(Y632/H632,"0")+IFERROR(Y633/H633,"0")+IFERROR(Y634/H634,"0")</f>
        <v>12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0.26100000000000001</v>
      </c>
      <c r="AA635" s="778"/>
      <c r="AB635" s="778"/>
      <c r="AC635" s="778"/>
    </row>
    <row r="636" spans="1:68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86</v>
      </c>
      <c r="Y636" s="777">
        <f>IFERROR(SUM(Y627:Y634),"0")</f>
        <v>93.6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3847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3946.0200000000004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4030.2656454101452</v>
      </c>
      <c r="Y663" s="777">
        <f>IFERROR(SUM(BN22:BN659),"0")</f>
        <v>4135.152000000001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4205.2656454101452</v>
      </c>
      <c r="Y665" s="777">
        <f>GrossWeightTotalR+PalletQtyTotalR*25</f>
        <v>4310.152000000001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530.16626336626337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546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7.4526300000000001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10.8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98.4</v>
      </c>
      <c r="E672" s="46">
        <f>IFERROR(Y107*1,"0")+IFERROR(Y108*1,"0")+IFERROR(Y109*1,"0")+IFERROR(Y113*1,"0")+IFERROR(Y114*1,"0")+IFERROR(Y115*1,"0")+IFERROR(Y116*1,"0")+IFERROR(Y117*1,"0")+IFERROR(Y118*1,"0")</f>
        <v>49.2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193.20000000000002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136.5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593.99999999999989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109.20000000000002</v>
      </c>
      <c r="V672" s="46">
        <f>IFERROR(Y405*1,"0")+IFERROR(Y409*1,"0")+IFERROR(Y410*1,"0")+IFERROR(Y411*1,"0")</f>
        <v>14.4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1884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108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50.400000000000006</v>
      </c>
      <c r="Z672" s="46">
        <f>IFERROR(Y519*1,"0")+IFERROR(Y523*1,"0")+IFERROR(Y524*1,"0")+IFERROR(Y525*1,"0")+IFERROR(Y526*1,"0")+IFERROR(Y527*1,"0")+IFERROR(Y531*1,"0")+IFERROR(Y535*1,"0")</f>
        <v>108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496.32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93.6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202,00"/>
        <filter val="1,07"/>
        <filter val="1,25"/>
        <filter val="10,00"/>
        <filter val="103,00"/>
        <filter val="105,00"/>
        <filter val="106,00"/>
        <filter val="107,00"/>
        <filter val="11,03"/>
        <filter val="11,89"/>
        <filter val="11,90"/>
        <filter val="111,00"/>
        <filter val="12,62"/>
        <filter val="125,00"/>
        <filter val="13,00"/>
        <filter val="13,21"/>
        <filter val="135,00"/>
        <filter val="14,00"/>
        <filter val="19,07"/>
        <filter val="2,78"/>
        <filter val="203,00"/>
        <filter val="210,00"/>
        <filter val="216,00"/>
        <filter val="23,67"/>
        <filter val="26,00"/>
        <filter val="276,00"/>
        <filter val="28,00"/>
        <filter val="29,00"/>
        <filter val="3 847,00"/>
        <filter val="3,00"/>
        <filter val="3,45"/>
        <filter val="30,00"/>
        <filter val="309,00"/>
        <filter val="31,00"/>
        <filter val="33,00"/>
        <filter val="35,00"/>
        <filter val="375,00"/>
        <filter val="4 030,27"/>
        <filter val="4 205,27"/>
        <filter val="40,67"/>
        <filter val="41,00"/>
        <filter val="44,00"/>
        <filter val="453,00"/>
        <filter val="465,00"/>
        <filter val="49,00"/>
        <filter val="49,52"/>
        <filter val="5,78"/>
        <filter val="5,93"/>
        <filter val="50,00"/>
        <filter val="52,00"/>
        <filter val="530,17"/>
        <filter val="58,52"/>
        <filter val="6,11"/>
        <filter val="610,00"/>
        <filter val="62,00"/>
        <filter val="64,00"/>
        <filter val="64,68"/>
        <filter val="66,00"/>
        <filter val="69,00"/>
        <filter val="7"/>
        <filter val="7,22"/>
        <filter val="73,00"/>
        <filter val="74,00"/>
        <filter val="75,00"/>
        <filter val="80,13"/>
        <filter val="86,00"/>
        <filter val="89,44"/>
        <filter val="9,00"/>
        <filter val="9,28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