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C444D0-CD6F-4185-B38E-68BC926913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Y661" i="1" s="1"/>
  <c r="X657" i="1"/>
  <c r="X656" i="1"/>
  <c r="BO655" i="1"/>
  <c r="BM655" i="1"/>
  <c r="Y655" i="1"/>
  <c r="BP655" i="1" s="1"/>
  <c r="Y653" i="1"/>
  <c r="X653" i="1"/>
  <c r="Y652" i="1"/>
  <c r="X652" i="1"/>
  <c r="BP651" i="1"/>
  <c r="BO651" i="1"/>
  <c r="BN651" i="1"/>
  <c r="BM651" i="1"/>
  <c r="Z651" i="1"/>
  <c r="Z652" i="1" s="1"/>
  <c r="Y651" i="1"/>
  <c r="X649" i="1"/>
  <c r="X648" i="1"/>
  <c r="BO647" i="1"/>
  <c r="BM647" i="1"/>
  <c r="Y647" i="1"/>
  <c r="BO646" i="1"/>
  <c r="BM646" i="1"/>
  <c r="Y646" i="1"/>
  <c r="X643" i="1"/>
  <c r="X642" i="1"/>
  <c r="BP641" i="1"/>
  <c r="BO641" i="1"/>
  <c r="BN641" i="1"/>
  <c r="BM641" i="1"/>
  <c r="Z641" i="1"/>
  <c r="Y641" i="1"/>
  <c r="BO640" i="1"/>
  <c r="BM640" i="1"/>
  <c r="Y640" i="1"/>
  <c r="BP640" i="1" s="1"/>
  <c r="BO639" i="1"/>
  <c r="BM639" i="1"/>
  <c r="Y639" i="1"/>
  <c r="BO638" i="1"/>
  <c r="BM638" i="1"/>
  <c r="Y638" i="1"/>
  <c r="X636" i="1"/>
  <c r="X635" i="1"/>
  <c r="BO634" i="1"/>
  <c r="BM634" i="1"/>
  <c r="Y634" i="1"/>
  <c r="BP634" i="1" s="1"/>
  <c r="BO633" i="1"/>
  <c r="BM633" i="1"/>
  <c r="Y633" i="1"/>
  <c r="BO632" i="1"/>
  <c r="BM632" i="1"/>
  <c r="Y632" i="1"/>
  <c r="BP632" i="1" s="1"/>
  <c r="BO631" i="1"/>
  <c r="BM631" i="1"/>
  <c r="Y631" i="1"/>
  <c r="BO630" i="1"/>
  <c r="BM630" i="1"/>
  <c r="Y630" i="1"/>
  <c r="BP630" i="1" s="1"/>
  <c r="BO629" i="1"/>
  <c r="BM629" i="1"/>
  <c r="Y629" i="1"/>
  <c r="BO628" i="1"/>
  <c r="BM628" i="1"/>
  <c r="Y628" i="1"/>
  <c r="BP628" i="1" s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O611" i="1"/>
  <c r="BM611" i="1"/>
  <c r="Y611" i="1"/>
  <c r="BP611" i="1" s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Y608" i="1" s="1"/>
  <c r="X596" i="1"/>
  <c r="X595" i="1"/>
  <c r="BO594" i="1"/>
  <c r="BM594" i="1"/>
  <c r="Y594" i="1"/>
  <c r="BP594" i="1" s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BP587" i="1" s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P571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Z563" i="1"/>
  <c r="Y563" i="1"/>
  <c r="BN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Z555" i="1"/>
  <c r="Y555" i="1"/>
  <c r="BN555" i="1" s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Z541" i="1"/>
  <c r="Y541" i="1"/>
  <c r="BN541" i="1" s="1"/>
  <c r="P541" i="1"/>
  <c r="BO540" i="1"/>
  <c r="BM540" i="1"/>
  <c r="Y540" i="1"/>
  <c r="P540" i="1"/>
  <c r="X537" i="1"/>
  <c r="X536" i="1"/>
  <c r="BO535" i="1"/>
  <c r="BM535" i="1"/>
  <c r="Z535" i="1"/>
  <c r="Z536" i="1" s="1"/>
  <c r="Y535" i="1"/>
  <c r="Y536" i="1" s="1"/>
  <c r="P535" i="1"/>
  <c r="X533" i="1"/>
  <c r="X532" i="1"/>
  <c r="BO531" i="1"/>
  <c r="BM531" i="1"/>
  <c r="Y531" i="1"/>
  <c r="P531" i="1"/>
  <c r="X529" i="1"/>
  <c r="X528" i="1"/>
  <c r="BO527" i="1"/>
  <c r="BM527" i="1"/>
  <c r="Z527" i="1"/>
  <c r="Y527" i="1"/>
  <c r="BN527" i="1" s="1"/>
  <c r="P527" i="1"/>
  <c r="BO526" i="1"/>
  <c r="BM526" i="1"/>
  <c r="Y526" i="1"/>
  <c r="P526" i="1"/>
  <c r="BO525" i="1"/>
  <c r="BM525" i="1"/>
  <c r="Y525" i="1"/>
  <c r="BO524" i="1"/>
  <c r="BM524" i="1"/>
  <c r="Z524" i="1"/>
  <c r="Y524" i="1"/>
  <c r="BN524" i="1" s="1"/>
  <c r="P524" i="1"/>
  <c r="BO523" i="1"/>
  <c r="BM523" i="1"/>
  <c r="Y523" i="1"/>
  <c r="Y521" i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Z509" i="1"/>
  <c r="Y509" i="1"/>
  <c r="BN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N500" i="1" s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BP497" i="1" s="1"/>
  <c r="P497" i="1"/>
  <c r="BO496" i="1"/>
  <c r="BM496" i="1"/>
  <c r="Y496" i="1"/>
  <c r="P496" i="1"/>
  <c r="BO495" i="1"/>
  <c r="BM495" i="1"/>
  <c r="Z495" i="1"/>
  <c r="Y495" i="1"/>
  <c r="BN495" i="1" s="1"/>
  <c r="P495" i="1"/>
  <c r="BO494" i="1"/>
  <c r="BM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P485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Z476" i="1"/>
  <c r="Z477" i="1" s="1"/>
  <c r="Y476" i="1"/>
  <c r="Y477" i="1" s="1"/>
  <c r="P476" i="1"/>
  <c r="X472" i="1"/>
  <c r="X471" i="1"/>
  <c r="BO470" i="1"/>
  <c r="BM470" i="1"/>
  <c r="Y470" i="1"/>
  <c r="BP470" i="1" s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Z463" i="1"/>
  <c r="Y463" i="1"/>
  <c r="BN463" i="1" s="1"/>
  <c r="BO462" i="1"/>
  <c r="BM462" i="1"/>
  <c r="Y462" i="1"/>
  <c r="BN462" i="1" s="1"/>
  <c r="X460" i="1"/>
  <c r="X459" i="1"/>
  <c r="BO458" i="1"/>
  <c r="BM458" i="1"/>
  <c r="Y458" i="1"/>
  <c r="P458" i="1"/>
  <c r="BO457" i="1"/>
  <c r="BM457" i="1"/>
  <c r="Z457" i="1"/>
  <c r="Y457" i="1"/>
  <c r="BN457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Z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3" i="1"/>
  <c r="X442" i="1"/>
  <c r="BO441" i="1"/>
  <c r="BM441" i="1"/>
  <c r="Y441" i="1"/>
  <c r="X439" i="1"/>
  <c r="X438" i="1"/>
  <c r="BO437" i="1"/>
  <c r="BM437" i="1"/>
  <c r="Z437" i="1"/>
  <c r="Y437" i="1"/>
  <c r="BN437" i="1" s="1"/>
  <c r="BO436" i="1"/>
  <c r="BM436" i="1"/>
  <c r="Y436" i="1"/>
  <c r="Y438" i="1" s="1"/>
  <c r="X434" i="1"/>
  <c r="X433" i="1"/>
  <c r="BO432" i="1"/>
  <c r="BM432" i="1"/>
  <c r="Y432" i="1"/>
  <c r="P432" i="1"/>
  <c r="BO431" i="1"/>
  <c r="BM431" i="1"/>
  <c r="Z431" i="1"/>
  <c r="Y431" i="1"/>
  <c r="BN431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N417" i="1" s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Z409" i="1" s="1"/>
  <c r="P409" i="1"/>
  <c r="X407" i="1"/>
  <c r="X406" i="1"/>
  <c r="BP405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N398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O391" i="1"/>
  <c r="BM391" i="1"/>
  <c r="Y391" i="1"/>
  <c r="Y396" i="1" s="1"/>
  <c r="X389" i="1"/>
  <c r="X388" i="1"/>
  <c r="BO387" i="1"/>
  <c r="BM387" i="1"/>
  <c r="Y387" i="1"/>
  <c r="P387" i="1"/>
  <c r="BO386" i="1"/>
  <c r="BM386" i="1"/>
  <c r="Z386" i="1"/>
  <c r="Y386" i="1"/>
  <c r="BN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Z346" i="1"/>
  <c r="Y346" i="1"/>
  <c r="BN346" i="1" s="1"/>
  <c r="P346" i="1"/>
  <c r="X344" i="1"/>
  <c r="X343" i="1"/>
  <c r="BO342" i="1"/>
  <c r="BM342" i="1"/>
  <c r="Y342" i="1"/>
  <c r="BP342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P307" i="1"/>
  <c r="BO307" i="1"/>
  <c r="BM307" i="1"/>
  <c r="Y307" i="1"/>
  <c r="P307" i="1"/>
  <c r="BO306" i="1"/>
  <c r="BM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P293" i="1"/>
  <c r="X290" i="1"/>
  <c r="X289" i="1"/>
  <c r="BP288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Z281" i="1" s="1"/>
  <c r="P281" i="1"/>
  <c r="BO280" i="1"/>
  <c r="BM280" i="1"/>
  <c r="Z280" i="1"/>
  <c r="Y280" i="1"/>
  <c r="BN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Z267" i="1"/>
  <c r="Y267" i="1"/>
  <c r="BN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Z263" i="1"/>
  <c r="Y263" i="1"/>
  <c r="BN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N255" i="1" s="1"/>
  <c r="P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N242" i="1" s="1"/>
  <c r="BO241" i="1"/>
  <c r="BM241" i="1"/>
  <c r="Y241" i="1"/>
  <c r="P241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N235" i="1" s="1"/>
  <c r="P235" i="1"/>
  <c r="BO234" i="1"/>
  <c r="BM234" i="1"/>
  <c r="Y234" i="1"/>
  <c r="BN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Z230" i="1"/>
  <c r="Y230" i="1"/>
  <c r="BN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Z226" i="1" s="1"/>
  <c r="P226" i="1"/>
  <c r="X224" i="1"/>
  <c r="X223" i="1"/>
  <c r="BO222" i="1"/>
  <c r="BM222" i="1"/>
  <c r="Y222" i="1"/>
  <c r="BN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Z218" i="1"/>
  <c r="Y218" i="1"/>
  <c r="BN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Y213" i="1"/>
  <c r="X213" i="1"/>
  <c r="X212" i="1"/>
  <c r="BO211" i="1"/>
  <c r="BM211" i="1"/>
  <c r="Y211" i="1"/>
  <c r="P211" i="1"/>
  <c r="BO210" i="1"/>
  <c r="BM210" i="1"/>
  <c r="Z210" i="1"/>
  <c r="Y210" i="1"/>
  <c r="BN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Z194" i="1"/>
  <c r="Y194" i="1"/>
  <c r="BN194" i="1" s="1"/>
  <c r="P194" i="1"/>
  <c r="BO193" i="1"/>
  <c r="BM193" i="1"/>
  <c r="Y193" i="1"/>
  <c r="BP193" i="1" s="1"/>
  <c r="P193" i="1"/>
  <c r="X191" i="1"/>
  <c r="X190" i="1"/>
  <c r="BO189" i="1"/>
  <c r="BM189" i="1"/>
  <c r="Z189" i="1"/>
  <c r="Z190" i="1" s="1"/>
  <c r="Y189" i="1"/>
  <c r="Y190" i="1" s="1"/>
  <c r="P189" i="1"/>
  <c r="X185" i="1"/>
  <c r="X184" i="1"/>
  <c r="BO183" i="1"/>
  <c r="BM183" i="1"/>
  <c r="Y183" i="1"/>
  <c r="BN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BN125" i="1" s="1"/>
  <c r="P125" i="1"/>
  <c r="BO124" i="1"/>
  <c r="BM124" i="1"/>
  <c r="Y124" i="1"/>
  <c r="P124" i="1"/>
  <c r="BO123" i="1"/>
  <c r="BM123" i="1"/>
  <c r="Y123" i="1"/>
  <c r="P123" i="1"/>
  <c r="X120" i="1"/>
  <c r="X119" i="1"/>
  <c r="BP118" i="1"/>
  <c r="BO118" i="1"/>
  <c r="BN118" i="1"/>
  <c r="BM118" i="1"/>
  <c r="Z118" i="1"/>
  <c r="Y118" i="1"/>
  <c r="BO117" i="1"/>
  <c r="BM117" i="1"/>
  <c r="Y117" i="1"/>
  <c r="BN117" i="1" s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N109" i="1" s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Z101" i="1"/>
  <c r="Y101" i="1"/>
  <c r="BN101" i="1" s="1"/>
  <c r="P101" i="1"/>
  <c r="BO100" i="1"/>
  <c r="BM100" i="1"/>
  <c r="Y100" i="1"/>
  <c r="P100" i="1"/>
  <c r="X98" i="1"/>
  <c r="X97" i="1"/>
  <c r="BO96" i="1"/>
  <c r="BM96" i="1"/>
  <c r="Y96" i="1"/>
  <c r="BN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Z93" i="1"/>
  <c r="Y93" i="1"/>
  <c r="BN93" i="1" s="1"/>
  <c r="P93" i="1"/>
  <c r="BO92" i="1"/>
  <c r="BM92" i="1"/>
  <c r="Y92" i="1"/>
  <c r="BN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Z77" i="1"/>
  <c r="Y77" i="1"/>
  <c r="BN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N6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P53" i="1"/>
  <c r="BO52" i="1"/>
  <c r="BM52" i="1"/>
  <c r="Y52" i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P42" i="1"/>
  <c r="X40" i="1"/>
  <c r="X39" i="1"/>
  <c r="BP38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H9" i="1"/>
  <c r="A9" i="1"/>
  <c r="F10" i="1" s="1"/>
  <c r="D7" i="1"/>
  <c r="Q6" i="1"/>
  <c r="P2" i="1"/>
  <c r="BP195" i="1" l="1"/>
  <c r="BN195" i="1"/>
  <c r="BN206" i="1"/>
  <c r="Z206" i="1"/>
  <c r="BN231" i="1"/>
  <c r="Z231" i="1"/>
  <c r="BN251" i="1"/>
  <c r="Z251" i="1"/>
  <c r="BP268" i="1"/>
  <c r="BN268" i="1"/>
  <c r="Z268" i="1"/>
  <c r="BP347" i="1"/>
  <c r="BN347" i="1"/>
  <c r="Z347" i="1"/>
  <c r="Z348" i="1" s="1"/>
  <c r="BP364" i="1"/>
  <c r="BN364" i="1"/>
  <c r="Z364" i="1"/>
  <c r="BN379" i="1"/>
  <c r="Z379" i="1"/>
  <c r="BN423" i="1"/>
  <c r="Z423" i="1"/>
  <c r="Z433" i="1"/>
  <c r="BP432" i="1"/>
  <c r="BN432" i="1"/>
  <c r="Z432" i="1"/>
  <c r="BN453" i="1"/>
  <c r="Z453" i="1"/>
  <c r="BP464" i="1"/>
  <c r="BN464" i="1"/>
  <c r="Z464" i="1"/>
  <c r="BN492" i="1"/>
  <c r="Z492" i="1"/>
  <c r="BN501" i="1"/>
  <c r="Z501" i="1"/>
  <c r="BP540" i="1"/>
  <c r="Z540" i="1"/>
  <c r="BP554" i="1"/>
  <c r="Z554" i="1"/>
  <c r="BN562" i="1"/>
  <c r="Z562" i="1"/>
  <c r="BN578" i="1"/>
  <c r="Z578" i="1"/>
  <c r="Y660" i="1"/>
  <c r="Z22" i="1"/>
  <c r="Z23" i="1" s="1"/>
  <c r="BN22" i="1"/>
  <c r="BP22" i="1"/>
  <c r="Y23" i="1"/>
  <c r="Z29" i="1"/>
  <c r="BN29" i="1"/>
  <c r="Z78" i="1"/>
  <c r="BN78" i="1"/>
  <c r="Z94" i="1"/>
  <c r="BN94" i="1"/>
  <c r="Y104" i="1"/>
  <c r="Z102" i="1"/>
  <c r="BN102" i="1"/>
  <c r="Z131" i="1"/>
  <c r="BN131" i="1"/>
  <c r="Y136" i="1"/>
  <c r="Z143" i="1"/>
  <c r="BN143" i="1"/>
  <c r="Z160" i="1"/>
  <c r="BN160" i="1"/>
  <c r="Y161" i="1"/>
  <c r="Z164" i="1"/>
  <c r="BN164" i="1"/>
  <c r="Z183" i="1"/>
  <c r="Z193" i="1"/>
  <c r="Z195" i="1"/>
  <c r="BN211" i="1"/>
  <c r="Z211" i="1"/>
  <c r="BN219" i="1"/>
  <c r="Z219" i="1"/>
  <c r="BN245" i="1"/>
  <c r="Z245" i="1"/>
  <c r="BP264" i="1"/>
  <c r="BN264" i="1"/>
  <c r="Z264" i="1"/>
  <c r="BN359" i="1"/>
  <c r="Z359" i="1"/>
  <c r="BN375" i="1"/>
  <c r="Z375" i="1"/>
  <c r="BP387" i="1"/>
  <c r="BN387" i="1"/>
  <c r="Z387" i="1"/>
  <c r="BN419" i="1"/>
  <c r="Z419" i="1"/>
  <c r="BN427" i="1"/>
  <c r="Z427" i="1"/>
  <c r="Z459" i="1"/>
  <c r="BP458" i="1"/>
  <c r="BN458" i="1"/>
  <c r="Z458" i="1"/>
  <c r="BP480" i="1"/>
  <c r="BN480" i="1"/>
  <c r="Z480" i="1"/>
  <c r="BP496" i="1"/>
  <c r="BN496" i="1"/>
  <c r="Z496" i="1"/>
  <c r="BN508" i="1"/>
  <c r="Y511" i="1"/>
  <c r="Z508" i="1"/>
  <c r="Z510" i="1" s="1"/>
  <c r="Y532" i="1"/>
  <c r="Z531" i="1"/>
  <c r="Z532" i="1" s="1"/>
  <c r="BP542" i="1"/>
  <c r="BN542" i="1"/>
  <c r="Z542" i="1"/>
  <c r="BP556" i="1"/>
  <c r="BN556" i="1"/>
  <c r="Z556" i="1"/>
  <c r="BP564" i="1"/>
  <c r="BN564" i="1"/>
  <c r="Z564" i="1"/>
  <c r="BN582" i="1"/>
  <c r="Z582" i="1"/>
  <c r="BP639" i="1"/>
  <c r="BN639" i="1"/>
  <c r="Z639" i="1"/>
  <c r="Y348" i="1"/>
  <c r="Y349" i="1"/>
  <c r="Y433" i="1"/>
  <c r="Y434" i="1"/>
  <c r="Y459" i="1"/>
  <c r="Y460" i="1"/>
  <c r="Y478" i="1"/>
  <c r="Y642" i="1"/>
  <c r="Y656" i="1"/>
  <c r="Y657" i="1"/>
  <c r="Y35" i="1"/>
  <c r="BP26" i="1"/>
  <c r="BN26" i="1"/>
  <c r="Z26" i="1"/>
  <c r="BP31" i="1"/>
  <c r="BN31" i="1"/>
  <c r="Z31" i="1"/>
  <c r="BN34" i="1"/>
  <c r="Z34" i="1"/>
  <c r="Y43" i="1"/>
  <c r="Z42" i="1"/>
  <c r="Z43" i="1" s="1"/>
  <c r="BP49" i="1"/>
  <c r="BN49" i="1"/>
  <c r="Z49" i="1"/>
  <c r="BN52" i="1"/>
  <c r="Z52" i="1"/>
  <c r="BN58" i="1"/>
  <c r="BP66" i="1"/>
  <c r="BN66" i="1"/>
  <c r="Z66" i="1"/>
  <c r="BN69" i="1"/>
  <c r="Z69" i="1"/>
  <c r="BP82" i="1"/>
  <c r="BN82" i="1"/>
  <c r="Z82" i="1"/>
  <c r="Y88" i="1"/>
  <c r="BN85" i="1"/>
  <c r="Z85" i="1"/>
  <c r="BN95" i="1"/>
  <c r="BP115" i="1"/>
  <c r="BN115" i="1"/>
  <c r="Z115" i="1"/>
  <c r="BP123" i="1"/>
  <c r="BN123" i="1"/>
  <c r="Z123" i="1"/>
  <c r="BN126" i="1"/>
  <c r="Z126" i="1"/>
  <c r="BP133" i="1"/>
  <c r="BN133" i="1"/>
  <c r="Z133" i="1"/>
  <c r="BP149" i="1"/>
  <c r="BN149" i="1"/>
  <c r="Z149" i="1"/>
  <c r="BN175" i="1"/>
  <c r="Z175" i="1"/>
  <c r="BP177" i="1"/>
  <c r="BN177" i="1"/>
  <c r="Z177" i="1"/>
  <c r="BN198" i="1"/>
  <c r="Z198" i="1"/>
  <c r="BP216" i="1"/>
  <c r="BN216" i="1"/>
  <c r="BP34" i="1"/>
  <c r="Y39" i="1"/>
  <c r="Z38" i="1"/>
  <c r="Z39" i="1" s="1"/>
  <c r="BP42" i="1"/>
  <c r="BN48" i="1"/>
  <c r="Z48" i="1"/>
  <c r="BP52" i="1"/>
  <c r="BP53" i="1"/>
  <c r="BN53" i="1"/>
  <c r="Z53" i="1"/>
  <c r="Y60" i="1"/>
  <c r="Y72" i="1"/>
  <c r="BN65" i="1"/>
  <c r="Z65" i="1"/>
  <c r="BP69" i="1"/>
  <c r="BP70" i="1"/>
  <c r="BN70" i="1"/>
  <c r="Z70" i="1"/>
  <c r="BN75" i="1"/>
  <c r="BP85" i="1"/>
  <c r="BP86" i="1"/>
  <c r="BN86" i="1"/>
  <c r="Z86" i="1"/>
  <c r="Y97" i="1"/>
  <c r="BN91" i="1"/>
  <c r="BP107" i="1"/>
  <c r="BN107" i="1"/>
  <c r="Z107" i="1"/>
  <c r="Y120" i="1"/>
  <c r="BN114" i="1"/>
  <c r="Z114" i="1"/>
  <c r="BP126" i="1"/>
  <c r="BP127" i="1"/>
  <c r="BN127" i="1"/>
  <c r="Z127" i="1"/>
  <c r="BP141" i="1"/>
  <c r="BN141" i="1"/>
  <c r="Z141" i="1"/>
  <c r="BP175" i="1"/>
  <c r="BN176" i="1"/>
  <c r="Z176" i="1"/>
  <c r="BN197" i="1"/>
  <c r="Z197" i="1"/>
  <c r="BP198" i="1"/>
  <c r="BP199" i="1"/>
  <c r="BN199" i="1"/>
  <c r="Z199" i="1"/>
  <c r="Z212" i="1"/>
  <c r="Y223" i="1"/>
  <c r="Z215" i="1"/>
  <c r="BP222" i="1"/>
  <c r="BP226" i="1"/>
  <c r="BP227" i="1"/>
  <c r="BN228" i="1"/>
  <c r="BP234" i="1"/>
  <c r="BP235" i="1"/>
  <c r="BN236" i="1"/>
  <c r="BP242" i="1"/>
  <c r="BN243" i="1"/>
  <c r="BP254" i="1"/>
  <c r="BP255" i="1"/>
  <c r="BN256" i="1"/>
  <c r="BN265" i="1"/>
  <c r="BN269" i="1"/>
  <c r="BN284" i="1"/>
  <c r="Z284" i="1"/>
  <c r="O672" i="1"/>
  <c r="Z293" i="1"/>
  <c r="Z294" i="1" s="1"/>
  <c r="BP299" i="1"/>
  <c r="BN299" i="1"/>
  <c r="Z299" i="1"/>
  <c r="Y301" i="1"/>
  <c r="BP308" i="1"/>
  <c r="BN308" i="1"/>
  <c r="Z308" i="1"/>
  <c r="BN337" i="1"/>
  <c r="Z337" i="1"/>
  <c r="Y353" i="1"/>
  <c r="Y352" i="1"/>
  <c r="BP351" i="1"/>
  <c r="BN351" i="1"/>
  <c r="Z351" i="1"/>
  <c r="Z352" i="1" s="1"/>
  <c r="BP362" i="1"/>
  <c r="BN362" i="1"/>
  <c r="Z362" i="1"/>
  <c r="BN371" i="1"/>
  <c r="Z371" i="1"/>
  <c r="Y389" i="1"/>
  <c r="BP384" i="1"/>
  <c r="BN384" i="1"/>
  <c r="Z384" i="1"/>
  <c r="BN391" i="1"/>
  <c r="BN392" i="1"/>
  <c r="Z392" i="1"/>
  <c r="BN400" i="1"/>
  <c r="Z400" i="1"/>
  <c r="BN411" i="1"/>
  <c r="BN421" i="1"/>
  <c r="BN447" i="1"/>
  <c r="BN481" i="1"/>
  <c r="BP483" i="1"/>
  <c r="BN483" i="1"/>
  <c r="Z483" i="1"/>
  <c r="BP486" i="1"/>
  <c r="BN486" i="1"/>
  <c r="Z486" i="1"/>
  <c r="BN490" i="1"/>
  <c r="BN497" i="1"/>
  <c r="BN498" i="1"/>
  <c r="Z498" i="1"/>
  <c r="BN502" i="1"/>
  <c r="Z502" i="1"/>
  <c r="BP502" i="1"/>
  <c r="BN513" i="1"/>
  <c r="Y516" i="1"/>
  <c r="Y515" i="1"/>
  <c r="Z513" i="1"/>
  <c r="BP513" i="1"/>
  <c r="BN570" i="1"/>
  <c r="Z570" i="1"/>
  <c r="BP570" i="1"/>
  <c r="X663" i="1"/>
  <c r="X666" i="1"/>
  <c r="X662" i="1"/>
  <c r="BN27" i="1"/>
  <c r="BN32" i="1"/>
  <c r="BN50" i="1"/>
  <c r="Y59" i="1"/>
  <c r="BN67" i="1"/>
  <c r="BN71" i="1"/>
  <c r="Y80" i="1"/>
  <c r="BP77" i="1"/>
  <c r="Y89" i="1"/>
  <c r="BN83" i="1"/>
  <c r="BN87" i="1"/>
  <c r="BP93" i="1"/>
  <c r="BP101" i="1"/>
  <c r="Y110" i="1"/>
  <c r="BN108" i="1"/>
  <c r="BN116" i="1"/>
  <c r="Y129" i="1"/>
  <c r="BN124" i="1"/>
  <c r="Y156" i="1"/>
  <c r="Y157" i="1"/>
  <c r="BP183" i="1"/>
  <c r="BP189" i="1"/>
  <c r="BP194" i="1"/>
  <c r="BP206" i="1"/>
  <c r="BP210" i="1"/>
  <c r="BP211" i="1"/>
  <c r="BP218" i="1"/>
  <c r="BP219" i="1"/>
  <c r="BN220" i="1"/>
  <c r="Z222" i="1"/>
  <c r="Z227" i="1"/>
  <c r="Y237" i="1"/>
  <c r="BP230" i="1"/>
  <c r="BP231" i="1"/>
  <c r="BN232" i="1"/>
  <c r="Z234" i="1"/>
  <c r="Z235" i="1"/>
  <c r="Y246" i="1"/>
  <c r="Z242" i="1"/>
  <c r="BP245" i="1"/>
  <c r="Y259" i="1"/>
  <c r="BP250" i="1"/>
  <c r="BP251" i="1"/>
  <c r="BN252" i="1"/>
  <c r="Z254" i="1"/>
  <c r="Z255" i="1"/>
  <c r="BP263" i="1"/>
  <c r="BP267" i="1"/>
  <c r="BP280" i="1"/>
  <c r="BP281" i="1"/>
  <c r="BN281" i="1"/>
  <c r="BP284" i="1"/>
  <c r="BP285" i="1"/>
  <c r="BN285" i="1"/>
  <c r="Z285" i="1"/>
  <c r="BN288" i="1"/>
  <c r="Z288" i="1"/>
  <c r="BP293" i="1"/>
  <c r="P672" i="1"/>
  <c r="Z298" i="1"/>
  <c r="BN307" i="1"/>
  <c r="Z307" i="1"/>
  <c r="BP337" i="1"/>
  <c r="T672" i="1"/>
  <c r="Y344" i="1"/>
  <c r="Z342" i="1"/>
  <c r="Z343" i="1" s="1"/>
  <c r="BN357" i="1"/>
  <c r="Y373" i="1"/>
  <c r="BP368" i="1"/>
  <c r="BN368" i="1"/>
  <c r="Z368" i="1"/>
  <c r="BP371" i="1"/>
  <c r="BN377" i="1"/>
  <c r="BP392" i="1"/>
  <c r="BP393" i="1"/>
  <c r="BN393" i="1"/>
  <c r="Z393" i="1"/>
  <c r="Y395" i="1"/>
  <c r="BP400" i="1"/>
  <c r="V672" i="1"/>
  <c r="Y407" i="1"/>
  <c r="Z405" i="1"/>
  <c r="Z406" i="1" s="1"/>
  <c r="BN425" i="1"/>
  <c r="Y443" i="1"/>
  <c r="Y442" i="1"/>
  <c r="BP441" i="1"/>
  <c r="BN441" i="1"/>
  <c r="Z441" i="1"/>
  <c r="Z442" i="1" s="1"/>
  <c r="BN559" i="1"/>
  <c r="Z559" i="1"/>
  <c r="BP559" i="1"/>
  <c r="Y584" i="1"/>
  <c r="Z575" i="1"/>
  <c r="BP575" i="1"/>
  <c r="BN58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N282" i="1"/>
  <c r="BN286" i="1"/>
  <c r="BN300" i="1"/>
  <c r="BN309" i="1"/>
  <c r="BP346" i="1"/>
  <c r="BP359" i="1"/>
  <c r="BP375" i="1"/>
  <c r="BP379" i="1"/>
  <c r="BN385" i="1"/>
  <c r="BP386" i="1"/>
  <c r="BN394" i="1"/>
  <c r="Y413" i="1"/>
  <c r="BP409" i="1"/>
  <c r="Y412" i="1"/>
  <c r="BP419" i="1"/>
  <c r="BP423" i="1"/>
  <c r="BP427" i="1"/>
  <c r="BP431" i="1"/>
  <c r="BN436" i="1"/>
  <c r="BP437" i="1"/>
  <c r="X672" i="1"/>
  <c r="BN449" i="1"/>
  <c r="BP449" i="1"/>
  <c r="BN451" i="1"/>
  <c r="BN465" i="1"/>
  <c r="Y471" i="1"/>
  <c r="Y472" i="1"/>
  <c r="Z470" i="1"/>
  <c r="Z471" i="1" s="1"/>
  <c r="BN485" i="1"/>
  <c r="Z485" i="1"/>
  <c r="BN503" i="1"/>
  <c r="BN504" i="1"/>
  <c r="Z504" i="1"/>
  <c r="BP514" i="1"/>
  <c r="BN514" i="1"/>
  <c r="Z514" i="1"/>
  <c r="BP525" i="1"/>
  <c r="BN525" i="1"/>
  <c r="Z525" i="1"/>
  <c r="BN558" i="1"/>
  <c r="Z558" i="1"/>
  <c r="BP560" i="1"/>
  <c r="BN560" i="1"/>
  <c r="Z560" i="1"/>
  <c r="BN571" i="1"/>
  <c r="Z571" i="1"/>
  <c r="BN576" i="1"/>
  <c r="Y591" i="1"/>
  <c r="Z587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453" i="1"/>
  <c r="BP457" i="1"/>
  <c r="BP463" i="1"/>
  <c r="BP476" i="1"/>
  <c r="BN487" i="1"/>
  <c r="BP492" i="1"/>
  <c r="BP495" i="1"/>
  <c r="BN499" i="1"/>
  <c r="BP508" i="1"/>
  <c r="BP509" i="1"/>
  <c r="BP524" i="1"/>
  <c r="BP527" i="1"/>
  <c r="BP531" i="1"/>
  <c r="BP535" i="1"/>
  <c r="BP541" i="1"/>
  <c r="BP555" i="1"/>
  <c r="BP562" i="1"/>
  <c r="BP563" i="1"/>
  <c r="BP578" i="1"/>
  <c r="BP582" i="1"/>
  <c r="Y636" i="1"/>
  <c r="BN638" i="1"/>
  <c r="BN640" i="1"/>
  <c r="AE672" i="1"/>
  <c r="BN655" i="1"/>
  <c r="BN659" i="1"/>
  <c r="J9" i="1"/>
  <c r="Z28" i="1"/>
  <c r="BP28" i="1"/>
  <c r="Z30" i="1"/>
  <c r="BP30" i="1"/>
  <c r="Z33" i="1"/>
  <c r="BP33" i="1"/>
  <c r="Y36" i="1"/>
  <c r="Y40" i="1"/>
  <c r="Y44" i="1"/>
  <c r="Z51" i="1"/>
  <c r="BP51" i="1"/>
  <c r="Y54" i="1"/>
  <c r="D672" i="1"/>
  <c r="Z64" i="1"/>
  <c r="BP64" i="1"/>
  <c r="Z68" i="1"/>
  <c r="BP68" i="1"/>
  <c r="Z76" i="1"/>
  <c r="BP76" i="1"/>
  <c r="Y79" i="1"/>
  <c r="Z84" i="1"/>
  <c r="BP84" i="1"/>
  <c r="Z92" i="1"/>
  <c r="BP92" i="1"/>
  <c r="Z96" i="1"/>
  <c r="BP96" i="1"/>
  <c r="Z100" i="1"/>
  <c r="Z103" i="1" s="1"/>
  <c r="BP100" i="1"/>
  <c r="Y103" i="1"/>
  <c r="Z109" i="1"/>
  <c r="BP109" i="1"/>
  <c r="Z113" i="1"/>
  <c r="BP113" i="1"/>
  <c r="Z117" i="1"/>
  <c r="BP117" i="1"/>
  <c r="Y119" i="1"/>
  <c r="Z125" i="1"/>
  <c r="BP125" i="1"/>
  <c r="Y128" i="1"/>
  <c r="Y135" i="1"/>
  <c r="Y179" i="1"/>
  <c r="BN174" i="1"/>
  <c r="Y180" i="1"/>
  <c r="BP174" i="1"/>
  <c r="Z174" i="1"/>
  <c r="BN200" i="1"/>
  <c r="BP200" i="1"/>
  <c r="Z200" i="1"/>
  <c r="BN233" i="1"/>
  <c r="BP233" i="1"/>
  <c r="Z233" i="1"/>
  <c r="BN244" i="1"/>
  <c r="BP244" i="1"/>
  <c r="Z244" i="1"/>
  <c r="Y275" i="1"/>
  <c r="BN274" i="1"/>
  <c r="Y276" i="1"/>
  <c r="BP274" i="1"/>
  <c r="Z274" i="1"/>
  <c r="Z275" i="1" s="1"/>
  <c r="Y324" i="1"/>
  <c r="BN323" i="1"/>
  <c r="Y325" i="1"/>
  <c r="BP323" i="1"/>
  <c r="Z323" i="1"/>
  <c r="Z324" i="1" s="1"/>
  <c r="BN399" i="1"/>
  <c r="BP399" i="1"/>
  <c r="Z399" i="1"/>
  <c r="A10" i="1"/>
  <c r="B672" i="1"/>
  <c r="X664" i="1"/>
  <c r="Z27" i="1"/>
  <c r="Z32" i="1"/>
  <c r="BN38" i="1"/>
  <c r="BN42" i="1"/>
  <c r="Z50" i="1"/>
  <c r="Z58" i="1"/>
  <c r="Z59" i="1" s="1"/>
  <c r="Z63" i="1"/>
  <c r="BP63" i="1"/>
  <c r="Z67" i="1"/>
  <c r="Z71" i="1"/>
  <c r="Z75" i="1"/>
  <c r="Z83" i="1"/>
  <c r="BP83" i="1"/>
  <c r="Z87" i="1"/>
  <c r="Z91" i="1"/>
  <c r="BP91" i="1"/>
  <c r="Z95" i="1"/>
  <c r="Y98" i="1"/>
  <c r="E672" i="1"/>
  <c r="Z108" i="1"/>
  <c r="Z110" i="1" s="1"/>
  <c r="BP108" i="1"/>
  <c r="Y111" i="1"/>
  <c r="Z116" i="1"/>
  <c r="F672" i="1"/>
  <c r="Z124" i="1"/>
  <c r="BP124" i="1"/>
  <c r="BN140" i="1"/>
  <c r="BP140" i="1"/>
  <c r="Z140" i="1"/>
  <c r="H672" i="1"/>
  <c r="Y171" i="1"/>
  <c r="BN170" i="1"/>
  <c r="Y172" i="1"/>
  <c r="BP170" i="1"/>
  <c r="Z170" i="1"/>
  <c r="Z171" i="1" s="1"/>
  <c r="BN196" i="1"/>
  <c r="BP196" i="1"/>
  <c r="Z196" i="1"/>
  <c r="Z201" i="1" s="1"/>
  <c r="BN217" i="1"/>
  <c r="BP217" i="1"/>
  <c r="Z217" i="1"/>
  <c r="BN253" i="1"/>
  <c r="BP253" i="1"/>
  <c r="Z253" i="1"/>
  <c r="L672" i="1"/>
  <c r="Y271" i="1"/>
  <c r="BN262" i="1"/>
  <c r="Y272" i="1"/>
  <c r="BP262" i="1"/>
  <c r="Z262" i="1"/>
  <c r="BN270" i="1"/>
  <c r="BP270" i="1"/>
  <c r="Z270" i="1"/>
  <c r="BN283" i="1"/>
  <c r="BP283" i="1"/>
  <c r="Z283" i="1"/>
  <c r="BN306" i="1"/>
  <c r="BP306" i="1"/>
  <c r="Z306" i="1"/>
  <c r="Y320" i="1"/>
  <c r="BN319" i="1"/>
  <c r="Y321" i="1"/>
  <c r="BP319" i="1"/>
  <c r="Z319" i="1"/>
  <c r="Z320" i="1" s="1"/>
  <c r="BN336" i="1"/>
  <c r="Y338" i="1"/>
  <c r="Y339" i="1"/>
  <c r="BP336" i="1"/>
  <c r="Z336" i="1"/>
  <c r="Z338" i="1" s="1"/>
  <c r="BN378" i="1"/>
  <c r="BP378" i="1"/>
  <c r="Z378" i="1"/>
  <c r="Y382" i="1"/>
  <c r="F9" i="1"/>
  <c r="C672" i="1"/>
  <c r="BN64" i="1"/>
  <c r="Y73" i="1"/>
  <c r="BN76" i="1"/>
  <c r="BN84" i="1"/>
  <c r="BN100" i="1"/>
  <c r="BN113" i="1"/>
  <c r="Z128" i="1"/>
  <c r="BP134" i="1"/>
  <c r="Z134" i="1"/>
  <c r="BN134" i="1"/>
  <c r="Y145" i="1"/>
  <c r="BP138" i="1"/>
  <c r="Z138" i="1"/>
  <c r="Y146" i="1"/>
  <c r="BN138" i="1"/>
  <c r="BN148" i="1"/>
  <c r="Y150" i="1"/>
  <c r="Y151" i="1"/>
  <c r="BP148" i="1"/>
  <c r="Z148" i="1"/>
  <c r="Z150" i="1" s="1"/>
  <c r="Y166" i="1"/>
  <c r="BN165" i="1"/>
  <c r="Y167" i="1"/>
  <c r="BP165" i="1"/>
  <c r="Z165" i="1"/>
  <c r="Z166" i="1" s="1"/>
  <c r="BN182" i="1"/>
  <c r="Y184" i="1"/>
  <c r="Y185" i="1"/>
  <c r="BP182" i="1"/>
  <c r="Z182" i="1"/>
  <c r="Z184" i="1" s="1"/>
  <c r="Y201" i="1"/>
  <c r="BN221" i="1"/>
  <c r="BP221" i="1"/>
  <c r="Z221" i="1"/>
  <c r="Y238" i="1"/>
  <c r="BN241" i="1"/>
  <c r="BP241" i="1"/>
  <c r="Z241" i="1"/>
  <c r="BN257" i="1"/>
  <c r="BP257" i="1"/>
  <c r="Z257" i="1"/>
  <c r="R672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N358" i="1"/>
  <c r="BP358" i="1"/>
  <c r="Z358" i="1"/>
  <c r="Y366" i="1"/>
  <c r="X665" i="1"/>
  <c r="Y55" i="1"/>
  <c r="BN132" i="1"/>
  <c r="BP132" i="1"/>
  <c r="Z132" i="1"/>
  <c r="Z135" i="1" s="1"/>
  <c r="BN144" i="1"/>
  <c r="BP144" i="1"/>
  <c r="Z144" i="1"/>
  <c r="BN178" i="1"/>
  <c r="BP178" i="1"/>
  <c r="Z178" i="1"/>
  <c r="J672" i="1"/>
  <c r="BN205" i="1"/>
  <c r="Y207" i="1"/>
  <c r="Y208" i="1"/>
  <c r="BP205" i="1"/>
  <c r="Z205" i="1"/>
  <c r="Z207" i="1" s="1"/>
  <c r="BN229" i="1"/>
  <c r="BP229" i="1"/>
  <c r="Z229" i="1"/>
  <c r="BN266" i="1"/>
  <c r="BP266" i="1"/>
  <c r="Z266" i="1"/>
  <c r="M672" i="1"/>
  <c r="BN279" i="1"/>
  <c r="Y289" i="1"/>
  <c r="Y290" i="1"/>
  <c r="BP279" i="1"/>
  <c r="Z279" i="1"/>
  <c r="BN287" i="1"/>
  <c r="BP287" i="1"/>
  <c r="Z287" i="1"/>
  <c r="BN310" i="1"/>
  <c r="BP310" i="1"/>
  <c r="Z310" i="1"/>
  <c r="S672" i="1"/>
  <c r="Y329" i="1"/>
  <c r="BN328" i="1"/>
  <c r="Y330" i="1"/>
  <c r="BP328" i="1"/>
  <c r="Z328" i="1"/>
  <c r="Z329" i="1" s="1"/>
  <c r="BN482" i="1"/>
  <c r="BP482" i="1"/>
  <c r="Z482" i="1"/>
  <c r="BN557" i="1"/>
  <c r="BP557" i="1"/>
  <c r="Z557" i="1"/>
  <c r="BN142" i="1"/>
  <c r="BN155" i="1"/>
  <c r="BN159" i="1"/>
  <c r="Y191" i="1"/>
  <c r="Y212" i="1"/>
  <c r="BN215" i="1"/>
  <c r="Y224" i="1"/>
  <c r="Y247" i="1"/>
  <c r="Y295" i="1"/>
  <c r="Q672" i="1"/>
  <c r="BP361" i="1"/>
  <c r="Z361" i="1"/>
  <c r="BP363" i="1"/>
  <c r="BP369" i="1"/>
  <c r="Z369" i="1"/>
  <c r="BN422" i="1"/>
  <c r="BP422" i="1"/>
  <c r="Z422" i="1"/>
  <c r="BN448" i="1"/>
  <c r="BP448" i="1"/>
  <c r="Z448" i="1"/>
  <c r="BN466" i="1"/>
  <c r="BP466" i="1"/>
  <c r="Z466" i="1"/>
  <c r="BN484" i="1"/>
  <c r="BP484" i="1"/>
  <c r="Z484" i="1"/>
  <c r="BN543" i="1"/>
  <c r="BP543" i="1"/>
  <c r="Z543" i="1"/>
  <c r="Z544" i="1" s="1"/>
  <c r="BN189" i="1"/>
  <c r="BN193" i="1"/>
  <c r="Y202" i="1"/>
  <c r="Z216" i="1"/>
  <c r="Z223" i="1" s="1"/>
  <c r="Z220" i="1"/>
  <c r="BN226" i="1"/>
  <c r="Z228" i="1"/>
  <c r="Z232" i="1"/>
  <c r="Z236" i="1"/>
  <c r="BP240" i="1"/>
  <c r="Z243" i="1"/>
  <c r="BN250" i="1"/>
  <c r="Z252" i="1"/>
  <c r="Z256" i="1"/>
  <c r="Z265" i="1"/>
  <c r="Z269" i="1"/>
  <c r="Z282" i="1"/>
  <c r="Z286" i="1"/>
  <c r="BN293" i="1"/>
  <c r="Y294" i="1"/>
  <c r="BN298" i="1"/>
  <c r="Z300" i="1"/>
  <c r="Z301" i="1" s="1"/>
  <c r="Z305" i="1"/>
  <c r="BP305" i="1"/>
  <c r="Z309" i="1"/>
  <c r="Y312" i="1"/>
  <c r="BN342" i="1"/>
  <c r="Y343" i="1"/>
  <c r="U672" i="1"/>
  <c r="Z357" i="1"/>
  <c r="Z365" i="1" s="1"/>
  <c r="Z363" i="1"/>
  <c r="Y365" i="1"/>
  <c r="Y372" i="1"/>
  <c r="BN491" i="1"/>
  <c r="BP491" i="1"/>
  <c r="Z491" i="1"/>
  <c r="BN494" i="1"/>
  <c r="BP494" i="1"/>
  <c r="Z494" i="1"/>
  <c r="Z142" i="1"/>
  <c r="G672" i="1"/>
  <c r="Z155" i="1"/>
  <c r="Z156" i="1" s="1"/>
  <c r="Z159" i="1"/>
  <c r="BP159" i="1"/>
  <c r="I672" i="1"/>
  <c r="K672" i="1"/>
  <c r="Y258" i="1"/>
  <c r="Y302" i="1"/>
  <c r="Y311" i="1"/>
  <c r="BN361" i="1"/>
  <c r="BN369" i="1"/>
  <c r="Y401" i="1"/>
  <c r="BN418" i="1"/>
  <c r="BP418" i="1"/>
  <c r="Z418" i="1"/>
  <c r="BN426" i="1"/>
  <c r="BP426" i="1"/>
  <c r="Z426" i="1"/>
  <c r="BN452" i="1"/>
  <c r="BP452" i="1"/>
  <c r="Z452" i="1"/>
  <c r="Y467" i="1"/>
  <c r="BN488" i="1"/>
  <c r="BP488" i="1"/>
  <c r="Z488" i="1"/>
  <c r="Y381" i="1"/>
  <c r="Y388" i="1"/>
  <c r="Y402" i="1"/>
  <c r="W672" i="1"/>
  <c r="Y429" i="1"/>
  <c r="Y439" i="1"/>
  <c r="Y455" i="1"/>
  <c r="BN523" i="1"/>
  <c r="Y528" i="1"/>
  <c r="Y529" i="1"/>
  <c r="BP523" i="1"/>
  <c r="Z523" i="1"/>
  <c r="BN526" i="1"/>
  <c r="BP526" i="1"/>
  <c r="Z526" i="1"/>
  <c r="AA672" i="1"/>
  <c r="Y566" i="1"/>
  <c r="BN569" i="1"/>
  <c r="Y572" i="1"/>
  <c r="BP569" i="1"/>
  <c r="Z569" i="1"/>
  <c r="Z572" i="1" s="1"/>
  <c r="BN581" i="1"/>
  <c r="BP581" i="1"/>
  <c r="Z581" i="1"/>
  <c r="BN593" i="1"/>
  <c r="Y595" i="1"/>
  <c r="BP593" i="1"/>
  <c r="Z593" i="1"/>
  <c r="Y596" i="1"/>
  <c r="BN612" i="1"/>
  <c r="BP612" i="1"/>
  <c r="Z612" i="1"/>
  <c r="Y615" i="1"/>
  <c r="BN629" i="1"/>
  <c r="BP629" i="1"/>
  <c r="Z629" i="1"/>
  <c r="BN633" i="1"/>
  <c r="BP633" i="1"/>
  <c r="Z633" i="1"/>
  <c r="Z377" i="1"/>
  <c r="Z385" i="1"/>
  <c r="Z388" i="1" s="1"/>
  <c r="Z391" i="1"/>
  <c r="BP391" i="1"/>
  <c r="Z394" i="1"/>
  <c r="Z398" i="1"/>
  <c r="Z401" i="1" s="1"/>
  <c r="BP398" i="1"/>
  <c r="BN405" i="1"/>
  <c r="Y406" i="1"/>
  <c r="BN409" i="1"/>
  <c r="Z411" i="1"/>
  <c r="Z412" i="1" s="1"/>
  <c r="Z417" i="1"/>
  <c r="BP417" i="1"/>
  <c r="Z421" i="1"/>
  <c r="Z425" i="1"/>
  <c r="Y428" i="1"/>
  <c r="Z436" i="1"/>
  <c r="Z438" i="1" s="1"/>
  <c r="BP436" i="1"/>
  <c r="Z447" i="1"/>
  <c r="Z451" i="1"/>
  <c r="Y454" i="1"/>
  <c r="Z462" i="1"/>
  <c r="BP462" i="1"/>
  <c r="Z465" i="1"/>
  <c r="Y468" i="1"/>
  <c r="BN470" i="1"/>
  <c r="BN476" i="1"/>
  <c r="Y505" i="1"/>
  <c r="Y506" i="1"/>
  <c r="Z481" i="1"/>
  <c r="Z487" i="1"/>
  <c r="Z490" i="1"/>
  <c r="Z497" i="1"/>
  <c r="BP500" i="1"/>
  <c r="Z500" i="1"/>
  <c r="BN565" i="1"/>
  <c r="BP565" i="1"/>
  <c r="Z565" i="1"/>
  <c r="Y573" i="1"/>
  <c r="Y590" i="1"/>
  <c r="BN589" i="1"/>
  <c r="BP589" i="1"/>
  <c r="Z589" i="1"/>
  <c r="Z590" i="1" s="1"/>
  <c r="Y672" i="1"/>
  <c r="BP498" i="1"/>
  <c r="BP501" i="1"/>
  <c r="BP504" i="1"/>
  <c r="Z672" i="1"/>
  <c r="Y549" i="1"/>
  <c r="BN548" i="1"/>
  <c r="Y550" i="1"/>
  <c r="BP548" i="1"/>
  <c r="Z548" i="1"/>
  <c r="Z549" i="1" s="1"/>
  <c r="BN561" i="1"/>
  <c r="BP561" i="1"/>
  <c r="Z561" i="1"/>
  <c r="Z566" i="1" s="1"/>
  <c r="BN577" i="1"/>
  <c r="BP577" i="1"/>
  <c r="Z577" i="1"/>
  <c r="Y585" i="1"/>
  <c r="Z607" i="1"/>
  <c r="BN610" i="1"/>
  <c r="Y614" i="1"/>
  <c r="BP610" i="1"/>
  <c r="Z610" i="1"/>
  <c r="Z624" i="1"/>
  <c r="BN627" i="1"/>
  <c r="Y635" i="1"/>
  <c r="BP627" i="1"/>
  <c r="Z627" i="1"/>
  <c r="BN631" i="1"/>
  <c r="BP631" i="1"/>
  <c r="Z631" i="1"/>
  <c r="BN647" i="1"/>
  <c r="BP647" i="1"/>
  <c r="Z647" i="1"/>
  <c r="AB672" i="1"/>
  <c r="Y510" i="1"/>
  <c r="Y533" i="1"/>
  <c r="Y537" i="1"/>
  <c r="BN575" i="1"/>
  <c r="BN587" i="1"/>
  <c r="BN594" i="1"/>
  <c r="BN611" i="1"/>
  <c r="BN613" i="1"/>
  <c r="BN628" i="1"/>
  <c r="BN630" i="1"/>
  <c r="BN632" i="1"/>
  <c r="BN634" i="1"/>
  <c r="Y643" i="1"/>
  <c r="BN646" i="1"/>
  <c r="AC672" i="1"/>
  <c r="Z499" i="1"/>
  <c r="Z503" i="1"/>
  <c r="BN531" i="1"/>
  <c r="BN535" i="1"/>
  <c r="BN540" i="1"/>
  <c r="Y545" i="1"/>
  <c r="BN554" i="1"/>
  <c r="Y567" i="1"/>
  <c r="Z576" i="1"/>
  <c r="Z580" i="1"/>
  <c r="Z638" i="1"/>
  <c r="BP638" i="1"/>
  <c r="Z640" i="1"/>
  <c r="Y649" i="1"/>
  <c r="Z659" i="1"/>
  <c r="Z660" i="1" s="1"/>
  <c r="BP659" i="1"/>
  <c r="AD672" i="1"/>
  <c r="Y544" i="1"/>
  <c r="Z594" i="1"/>
  <c r="Z611" i="1"/>
  <c r="Z613" i="1"/>
  <c r="Z628" i="1"/>
  <c r="Z630" i="1"/>
  <c r="Z632" i="1"/>
  <c r="Z634" i="1"/>
  <c r="Z646" i="1"/>
  <c r="Z648" i="1" s="1"/>
  <c r="BP646" i="1"/>
  <c r="Y648" i="1"/>
  <c r="Z655" i="1"/>
  <c r="Z656" i="1" s="1"/>
  <c r="Z161" i="1" l="1"/>
  <c r="Z467" i="1"/>
  <c r="Y664" i="1"/>
  <c r="Z88" i="1"/>
  <c r="Y666" i="1"/>
  <c r="Z584" i="1"/>
  <c r="Z505" i="1"/>
  <c r="Z454" i="1"/>
  <c r="Z395" i="1"/>
  <c r="Z381" i="1"/>
  <c r="Z595" i="1"/>
  <c r="Z258" i="1"/>
  <c r="Z237" i="1"/>
  <c r="Z372" i="1"/>
  <c r="Y662" i="1"/>
  <c r="Z246" i="1"/>
  <c r="Z97" i="1"/>
  <c r="Z79" i="1"/>
  <c r="Z54" i="1"/>
  <c r="Y663" i="1"/>
  <c r="Y665" i="1" s="1"/>
  <c r="Z35" i="1"/>
  <c r="Z515" i="1"/>
  <c r="Z145" i="1"/>
  <c r="Z179" i="1"/>
  <c r="Z642" i="1"/>
  <c r="Z428" i="1"/>
  <c r="Z528" i="1"/>
  <c r="Z311" i="1"/>
  <c r="Z289" i="1"/>
  <c r="Z119" i="1"/>
  <c r="Z635" i="1"/>
  <c r="Z614" i="1"/>
  <c r="Z271" i="1"/>
  <c r="Z72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<sst xmlns="http://schemas.openxmlformats.org/spreadsheetml/2006/main" count="3132" uniqueCount="1080">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</sst>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76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5" customWidth="1"/>
    <col min="19" max="19" width="6.140625" style="765" customWidth="1"/>
    <col min="20" max="20" width="10.85546875" style="768" customWidth="1"/>
    <col min="21" max="21" width="10.42578125" style="768" customWidth="1"/>
    <col min="22" max="22" width="9.42578125" style="768" customWidth="1"/>
    <col min="23" max="23" width="8.42578125" style="768" customWidth="1"/>
    <col min="24" max="24" width="10" style="765" customWidth="1"/>
    <col min="25" max="25" width="11" style="765" customWidth="1"/>
    <col min="26" max="26" width="10" style="765" customWidth="1"/>
    <col min="27" max="27" width="11.5703125" style="765" customWidth="1"/>
    <col min="28" max="28" width="10.42578125" style="765" customWidth="1"/>
    <col min="29" max="29" width="30" style="76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5" customWidth="1"/>
    <col min="34" max="35" width="9.140625" style="765" customWidth="1"/>
    <col min="36" max="16384" width="9.140625" style="765"/>
  </cols>
  <sheetData>
    <row r="1" spans="1:32" s="769" customFormat="1" ht="45" customHeight="1" x14ac:dyDescent="0.2">
      <c r="A1" s="40"/>
      <c r="B1" s="40"/>
      <c r="C1" s="40"/>
      <c r="D1" s="1122" t="s">
        <v>0</v>
      </c>
      <c r="E1" s="809"/>
      <c r="F1" s="809"/>
      <c r="G1" s="11" t="s">
        <v>1</v>
      </c>
      <c r="H1" s="1122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1189" t="s">
        <v>3</v>
      </c>
      <c r="S1" s="809"/>
      <c r="T1" s="809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77" t="s">
        <v>8</v>
      </c>
      <c r="B5" s="862"/>
      <c r="C5" s="821"/>
      <c r="D5" s="936"/>
      <c r="E5" s="938"/>
      <c r="F5" s="879" t="s">
        <v>9</v>
      </c>
      <c r="G5" s="821"/>
      <c r="H5" s="936" t="s">
        <v>1079</v>
      </c>
      <c r="I5" s="937"/>
      <c r="J5" s="937"/>
      <c r="K5" s="937"/>
      <c r="L5" s="937"/>
      <c r="M5" s="938"/>
      <c r="N5" s="57"/>
      <c r="P5" s="23" t="s">
        <v>10</v>
      </c>
      <c r="Q5" s="827">
        <v>45649</v>
      </c>
      <c r="R5" s="828"/>
      <c r="T5" s="1031" t="s">
        <v>11</v>
      </c>
      <c r="U5" s="814"/>
      <c r="V5" s="1033" t="s">
        <v>12</v>
      </c>
      <c r="W5" s="828"/>
      <c r="AB5" s="50"/>
      <c r="AC5" s="50"/>
      <c r="AD5" s="50"/>
      <c r="AE5" s="50"/>
    </row>
    <row r="6" spans="1:32" s="769" customFormat="1" ht="24" customHeight="1" x14ac:dyDescent="0.2">
      <c r="A6" s="1077" t="s">
        <v>13</v>
      </c>
      <c r="B6" s="862"/>
      <c r="C6" s="821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28"/>
      <c r="N6" s="58"/>
      <c r="P6" s="23" t="s">
        <v>15</v>
      </c>
      <c r="Q6" s="844" t="str">
        <f>IF(Q5=0," ",CHOOSE(WEEKDAY(Q5,2),"Понедельник","Вторник","Среда","Четверг","Пятница","Суббота","Воскресенье"))</f>
        <v>Понедельник</v>
      </c>
      <c r="R6" s="783"/>
      <c r="T6" s="1043" t="s">
        <v>16</v>
      </c>
      <c r="U6" s="814"/>
      <c r="V6" s="946" t="s">
        <v>17</v>
      </c>
      <c r="W6" s="947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60" t="str">
        <f>IFERROR(VLOOKUP(DeliveryAddress,Table,3,0),1)</f>
        <v>1</v>
      </c>
      <c r="E7" s="1161"/>
      <c r="F7" s="1161"/>
      <c r="G7" s="1161"/>
      <c r="H7" s="1161"/>
      <c r="I7" s="1161"/>
      <c r="J7" s="1161"/>
      <c r="K7" s="1161"/>
      <c r="L7" s="1161"/>
      <c r="M7" s="1037"/>
      <c r="N7" s="59"/>
      <c r="P7" s="23"/>
      <c r="Q7" s="41"/>
      <c r="R7" s="41"/>
      <c r="T7" s="800"/>
      <c r="U7" s="814"/>
      <c r="V7" s="948"/>
      <c r="W7" s="949"/>
      <c r="AB7" s="50"/>
      <c r="AC7" s="50"/>
      <c r="AD7" s="50"/>
      <c r="AE7" s="50"/>
    </row>
    <row r="8" spans="1:32" s="769" customFormat="1" ht="25.5" customHeight="1" x14ac:dyDescent="0.2">
      <c r="A8" s="793" t="s">
        <v>18</v>
      </c>
      <c r="B8" s="794"/>
      <c r="C8" s="79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0"/>
      <c r="P8" s="23" t="s">
        <v>20</v>
      </c>
      <c r="Q8" s="1036">
        <v>0.5</v>
      </c>
      <c r="R8" s="1037"/>
      <c r="T8" s="800"/>
      <c r="U8" s="814"/>
      <c r="V8" s="948"/>
      <c r="W8" s="949"/>
      <c r="AB8" s="50"/>
      <c r="AC8" s="50"/>
      <c r="AD8" s="50"/>
      <c r="AE8" s="50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76"/>
      <c r="E9" s="877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999" t="str">
        <f>IF(AND($A$9="Тип доверенности/получателя при получении в адресе перегруза:",$D$9="Разовая доверенность"),"Введите ФИО","")</f>
        <v/>
      </c>
      <c r="I9" s="877"/>
      <c r="J9" s="9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7"/>
      <c r="L9" s="877"/>
      <c r="M9" s="877"/>
      <c r="N9" s="767"/>
      <c r="P9" s="25" t="s">
        <v>21</v>
      </c>
      <c r="Q9" s="1103"/>
      <c r="R9" s="881"/>
      <c r="T9" s="800"/>
      <c r="U9" s="814"/>
      <c r="V9" s="950"/>
      <c r="W9" s="951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76"/>
      <c r="E10" s="877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1" t="str">
        <f>IFERROR(VLOOKUP($D$10,Proxy,2,FALSE),"")</f>
        <v/>
      </c>
      <c r="I10" s="800"/>
      <c r="J10" s="800"/>
      <c r="K10" s="800"/>
      <c r="L10" s="800"/>
      <c r="M10" s="800"/>
      <c r="N10" s="772"/>
      <c r="P10" s="25" t="s">
        <v>22</v>
      </c>
      <c r="Q10" s="1044"/>
      <c r="R10" s="1045"/>
      <c r="U10" s="23" t="s">
        <v>23</v>
      </c>
      <c r="V10" s="1204" t="s">
        <v>24</v>
      </c>
      <c r="W10" s="947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8"/>
      <c r="R11" s="828"/>
      <c r="U11" s="23" t="s">
        <v>27</v>
      </c>
      <c r="V11" s="880" t="s">
        <v>28</v>
      </c>
      <c r="W11" s="88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12" t="s">
        <v>29</v>
      </c>
      <c r="B12" s="862"/>
      <c r="C12" s="862"/>
      <c r="D12" s="862"/>
      <c r="E12" s="862"/>
      <c r="F12" s="862"/>
      <c r="G12" s="862"/>
      <c r="H12" s="862"/>
      <c r="I12" s="862"/>
      <c r="J12" s="862"/>
      <c r="K12" s="862"/>
      <c r="L12" s="862"/>
      <c r="M12" s="821"/>
      <c r="N12" s="61"/>
      <c r="P12" s="23" t="s">
        <v>30</v>
      </c>
      <c r="Q12" s="1036"/>
      <c r="R12" s="1037"/>
      <c r="S12" s="22"/>
      <c r="U12" s="23"/>
      <c r="V12" s="809"/>
      <c r="W12" s="800"/>
      <c r="AB12" s="50"/>
      <c r="AC12" s="50"/>
      <c r="AD12" s="50"/>
      <c r="AE12" s="50"/>
    </row>
    <row r="13" spans="1:32" s="769" customFormat="1" ht="23.25" customHeight="1" x14ac:dyDescent="0.2">
      <c r="A13" s="1012" t="s">
        <v>31</v>
      </c>
      <c r="B13" s="862"/>
      <c r="C13" s="862"/>
      <c r="D13" s="862"/>
      <c r="E13" s="862"/>
      <c r="F13" s="862"/>
      <c r="G13" s="862"/>
      <c r="H13" s="862"/>
      <c r="I13" s="862"/>
      <c r="J13" s="862"/>
      <c r="K13" s="862"/>
      <c r="L13" s="862"/>
      <c r="M13" s="821"/>
      <c r="N13" s="61"/>
      <c r="O13" s="25"/>
      <c r="P13" s="25" t="s">
        <v>32</v>
      </c>
      <c r="Q13" s="880"/>
      <c r="R13" s="88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12" t="s">
        <v>33</v>
      </c>
      <c r="B14" s="862"/>
      <c r="C14" s="862"/>
      <c r="D14" s="862"/>
      <c r="E14" s="862"/>
      <c r="F14" s="862"/>
      <c r="G14" s="862"/>
      <c r="H14" s="862"/>
      <c r="I14" s="862"/>
      <c r="J14" s="862"/>
      <c r="K14" s="862"/>
      <c r="L14" s="862"/>
      <c r="M14" s="82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4" t="s">
        <v>34</v>
      </c>
      <c r="B15" s="862"/>
      <c r="C15" s="862"/>
      <c r="D15" s="862"/>
      <c r="E15" s="862"/>
      <c r="F15" s="862"/>
      <c r="G15" s="862"/>
      <c r="H15" s="862"/>
      <c r="I15" s="862"/>
      <c r="J15" s="862"/>
      <c r="K15" s="862"/>
      <c r="L15" s="862"/>
      <c r="M15" s="821"/>
      <c r="N15" s="62"/>
      <c r="P15" s="1068" t="s">
        <v>35</v>
      </c>
      <c r="Q15" s="809"/>
      <c r="R15" s="809"/>
      <c r="S15" s="809"/>
      <c r="T15" s="809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9"/>
      <c r="Q16" s="1069"/>
      <c r="R16" s="1069"/>
      <c r="S16" s="1069"/>
      <c r="T16" s="106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90" t="s">
        <v>36</v>
      </c>
      <c r="B17" s="790" t="s">
        <v>37</v>
      </c>
      <c r="C17" s="1083" t="s">
        <v>38</v>
      </c>
      <c r="D17" s="790" t="s">
        <v>39</v>
      </c>
      <c r="E17" s="823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7"/>
      <c r="R17" s="1127"/>
      <c r="S17" s="1127"/>
      <c r="T17" s="823"/>
      <c r="U17" s="820" t="s">
        <v>51</v>
      </c>
      <c r="V17" s="821"/>
      <c r="W17" s="790" t="s">
        <v>52</v>
      </c>
      <c r="X17" s="790" t="s">
        <v>53</v>
      </c>
      <c r="Y17" s="818" t="s">
        <v>54</v>
      </c>
      <c r="Z17" s="965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5"/>
      <c r="BD17" s="64" t="s">
        <v>60</v>
      </c>
    </row>
    <row r="18" spans="1:68" ht="14.25" customHeight="1" x14ac:dyDescent="0.2">
      <c r="A18" s="791"/>
      <c r="B18" s="791"/>
      <c r="C18" s="791"/>
      <c r="D18" s="824"/>
      <c r="E18" s="825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24"/>
      <c r="Q18" s="1128"/>
      <c r="R18" s="1128"/>
      <c r="S18" s="1128"/>
      <c r="T18" s="825"/>
      <c r="U18" s="773" t="s">
        <v>61</v>
      </c>
      <c r="V18" s="773" t="s">
        <v>62</v>
      </c>
      <c r="W18" s="791"/>
      <c r="X18" s="791"/>
      <c r="Y18" s="819"/>
      <c r="Z18" s="966"/>
      <c r="AA18" s="968"/>
      <c r="AB18" s="968"/>
      <c r="AC18" s="968"/>
      <c r="AD18" s="858"/>
      <c r="AE18" s="859"/>
      <c r="AF18" s="860"/>
      <c r="AG18" s="65"/>
      <c r="BD18" s="64"/>
    </row>
    <row r="19" spans="1:68" ht="27.75" hidden="1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7"/>
      <c r="AB19" s="47"/>
      <c r="AC19" s="47"/>
    </row>
    <row r="20" spans="1:68" ht="16.5" hidden="1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1"/>
      <c r="AB20" s="771"/>
      <c r="AC20" s="771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66"/>
      <c r="AB21" s="766"/>
      <c r="AC21" s="766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2">
        <v>4680115885004</v>
      </c>
      <c r="E22" s="783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6" t="s">
        <v>71</v>
      </c>
      <c r="Q23" s="794"/>
      <c r="R23" s="794"/>
      <c r="S23" s="794"/>
      <c r="T23" s="794"/>
      <c r="U23" s="794"/>
      <c r="V23" s="795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6" t="s">
        <v>71</v>
      </c>
      <c r="Q24" s="794"/>
      <c r="R24" s="794"/>
      <c r="S24" s="794"/>
      <c r="T24" s="794"/>
      <c r="U24" s="794"/>
      <c r="V24" s="795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66"/>
      <c r="AB25" s="766"/>
      <c r="AC25" s="766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2">
        <v>4607091383881</v>
      </c>
      <c r="E26" s="783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2">
        <v>4680115885912</v>
      </c>
      <c r="E27" s="783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2">
        <v>4607091388237</v>
      </c>
      <c r="E28" s="783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2">
        <v>4680115886230</v>
      </c>
      <c r="E29" s="783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6" t="s">
        <v>86</v>
      </c>
      <c r="Q29" s="785"/>
      <c r="R29" s="785"/>
      <c r="S29" s="785"/>
      <c r="T29" s="786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2">
        <v>4680115886278</v>
      </c>
      <c r="E30" s="783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3" t="s">
        <v>90</v>
      </c>
      <c r="Q30" s="785"/>
      <c r="R30" s="785"/>
      <c r="S30" s="785"/>
      <c r="T30" s="786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2">
        <v>4680115886247</v>
      </c>
      <c r="E31" s="783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54" t="s">
        <v>94</v>
      </c>
      <c r="Q31" s="785"/>
      <c r="R31" s="785"/>
      <c r="S31" s="785"/>
      <c r="T31" s="786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2">
        <v>4607091383911</v>
      </c>
      <c r="E32" s="783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2">
        <v>4680115885905</v>
      </c>
      <c r="E33" s="783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2">
        <v>4607091388244</v>
      </c>
      <c r="E34" s="783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6" t="s">
        <v>71</v>
      </c>
      <c r="Q35" s="794"/>
      <c r="R35" s="794"/>
      <c r="S35" s="794"/>
      <c r="T35" s="794"/>
      <c r="U35" s="794"/>
      <c r="V35" s="795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6" t="s">
        <v>71</v>
      </c>
      <c r="Q36" s="794"/>
      <c r="R36" s="794"/>
      <c r="S36" s="794"/>
      <c r="T36" s="794"/>
      <c r="U36" s="794"/>
      <c r="V36" s="795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66"/>
      <c r="AB37" s="766"/>
      <c r="AC37" s="766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2">
        <v>4607091388503</v>
      </c>
      <c r="E38" s="783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6" t="s">
        <v>71</v>
      </c>
      <c r="Q39" s="794"/>
      <c r="R39" s="794"/>
      <c r="S39" s="794"/>
      <c r="T39" s="794"/>
      <c r="U39" s="794"/>
      <c r="V39" s="795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6" t="s">
        <v>71</v>
      </c>
      <c r="Q40" s="794"/>
      <c r="R40" s="794"/>
      <c r="S40" s="794"/>
      <c r="T40" s="794"/>
      <c r="U40" s="794"/>
      <c r="V40" s="795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66"/>
      <c r="AB41" s="766"/>
      <c r="AC41" s="766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2">
        <v>4607091389111</v>
      </c>
      <c r="E42" s="783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6" t="s">
        <v>71</v>
      </c>
      <c r="Q43" s="794"/>
      <c r="R43" s="794"/>
      <c r="S43" s="794"/>
      <c r="T43" s="794"/>
      <c r="U43" s="794"/>
      <c r="V43" s="795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6" t="s">
        <v>71</v>
      </c>
      <c r="Q44" s="794"/>
      <c r="R44" s="794"/>
      <c r="S44" s="794"/>
      <c r="T44" s="794"/>
      <c r="U44" s="794"/>
      <c r="V44" s="795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89" t="s">
        <v>113</v>
      </c>
      <c r="B45" s="890"/>
      <c r="C45" s="890"/>
      <c r="D45" s="890"/>
      <c r="E45" s="890"/>
      <c r="F45" s="890"/>
      <c r="G45" s="890"/>
      <c r="H45" s="890"/>
      <c r="I45" s="890"/>
      <c r="J45" s="890"/>
      <c r="K45" s="890"/>
      <c r="L45" s="890"/>
      <c r="M45" s="890"/>
      <c r="N45" s="890"/>
      <c r="O45" s="890"/>
      <c r="P45" s="890"/>
      <c r="Q45" s="890"/>
      <c r="R45" s="890"/>
      <c r="S45" s="890"/>
      <c r="T45" s="890"/>
      <c r="U45" s="890"/>
      <c r="V45" s="890"/>
      <c r="W45" s="890"/>
      <c r="X45" s="890"/>
      <c r="Y45" s="890"/>
      <c r="Z45" s="890"/>
      <c r="AA45" s="47"/>
      <c r="AB45" s="47"/>
      <c r="AC45" s="47"/>
    </row>
    <row r="46" spans="1:68" ht="16.5" hidden="1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1"/>
      <c r="AB46" s="771"/>
      <c r="AC46" s="771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66"/>
      <c r="AB47" s="766"/>
      <c r="AC47" s="766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2">
        <v>4607091385670</v>
      </c>
      <c r="E48" s="783"/>
      <c r="F48" s="774">
        <v>1.4</v>
      </c>
      <c r="G48" s="31">
        <v>8</v>
      </c>
      <c r="H48" s="774">
        <v>11.2</v>
      </c>
      <c r="I48" s="774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2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5"/>
      <c r="R48" s="785"/>
      <c r="S48" s="785"/>
      <c r="T48" s="786"/>
      <c r="U48" s="33"/>
      <c r="V48" s="33"/>
      <c r="W48" s="34" t="s">
        <v>69</v>
      </c>
      <c r="X48" s="775">
        <v>0</v>
      </c>
      <c r="Y48" s="776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2">
        <v>4607091385670</v>
      </c>
      <c r="E49" s="783"/>
      <c r="F49" s="774">
        <v>1.35</v>
      </c>
      <c r="G49" s="31">
        <v>8</v>
      </c>
      <c r="H49" s="774">
        <v>10.8</v>
      </c>
      <c r="I49" s="774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9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5"/>
      <c r="R49" s="785"/>
      <c r="S49" s="785"/>
      <c r="T49" s="786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2">
        <v>4680115883956</v>
      </c>
      <c r="E50" s="783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2">
        <v>4680115882539</v>
      </c>
      <c r="E51" s="783"/>
      <c r="F51" s="774">
        <v>0.37</v>
      </c>
      <c r="G51" s="31">
        <v>10</v>
      </c>
      <c r="H51" s="774">
        <v>3.7</v>
      </c>
      <c r="I51" s="774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5"/>
      <c r="R51" s="785"/>
      <c r="S51" s="785"/>
      <c r="T51" s="786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82">
        <v>4607091385687</v>
      </c>
      <c r="E52" s="783"/>
      <c r="F52" s="774">
        <v>0.4</v>
      </c>
      <c r="G52" s="31">
        <v>10</v>
      </c>
      <c r="H52" s="774">
        <v>4</v>
      </c>
      <c r="I52" s="774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12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5"/>
      <c r="R52" s="785"/>
      <c r="S52" s="785"/>
      <c r="T52" s="786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2">
        <v>4680115883949</v>
      </c>
      <c r="E53" s="783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09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6" t="s">
        <v>71</v>
      </c>
      <c r="Q54" s="794"/>
      <c r="R54" s="794"/>
      <c r="S54" s="794"/>
      <c r="T54" s="794"/>
      <c r="U54" s="794"/>
      <c r="V54" s="795"/>
      <c r="W54" s="36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6" t="s">
        <v>71</v>
      </c>
      <c r="Q55" s="794"/>
      <c r="R55" s="794"/>
      <c r="S55" s="794"/>
      <c r="T55" s="794"/>
      <c r="U55" s="794"/>
      <c r="V55" s="795"/>
      <c r="W55" s="36" t="s">
        <v>69</v>
      </c>
      <c r="X55" s="777">
        <f>IFERROR(SUM(X48:X53),"0")</f>
        <v>0</v>
      </c>
      <c r="Y55" s="777">
        <f>IFERROR(SUM(Y48:Y53),"0")</f>
        <v>0</v>
      </c>
      <c r="Z55" s="36"/>
      <c r="AA55" s="778"/>
      <c r="AB55" s="778"/>
      <c r="AC55" s="778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66"/>
      <c r="AB56" s="766"/>
      <c r="AC56" s="766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2">
        <v>4680115885233</v>
      </c>
      <c r="E57" s="783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2">
        <v>4680115884915</v>
      </c>
      <c r="E58" s="783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6" t="s">
        <v>71</v>
      </c>
      <c r="Q59" s="794"/>
      <c r="R59" s="794"/>
      <c r="S59" s="794"/>
      <c r="T59" s="794"/>
      <c r="U59" s="794"/>
      <c r="V59" s="795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6" t="s">
        <v>71</v>
      </c>
      <c r="Q60" s="794"/>
      <c r="R60" s="794"/>
      <c r="S60" s="794"/>
      <c r="T60" s="794"/>
      <c r="U60" s="794"/>
      <c r="V60" s="795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1"/>
      <c r="AB61" s="771"/>
      <c r="AC61" s="771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66"/>
      <c r="AB62" s="766"/>
      <c r="AC62" s="766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2">
        <v>4680115885882</v>
      </c>
      <c r="E63" s="783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2">
        <v>4680115881426</v>
      </c>
      <c r="E64" s="783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2">
        <v>4680115881426</v>
      </c>
      <c r="E65" s="783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2">
        <v>4680115880283</v>
      </c>
      <c r="E66" s="783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2">
        <v>4680115882720</v>
      </c>
      <c r="E67" s="783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2">
        <v>4680115881525</v>
      </c>
      <c r="E68" s="783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1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2">
        <v>4680115885899</v>
      </c>
      <c r="E69" s="783"/>
      <c r="F69" s="774">
        <v>0.35</v>
      </c>
      <c r="G69" s="31">
        <v>6</v>
      </c>
      <c r="H69" s="774">
        <v>2.1</v>
      </c>
      <c r="I69" s="774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5"/>
      <c r="R69" s="785"/>
      <c r="S69" s="785"/>
      <c r="T69" s="786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2">
        <v>4607091382952</v>
      </c>
      <c r="E70" s="783"/>
      <c r="F70" s="774">
        <v>0.5</v>
      </c>
      <c r="G70" s="31">
        <v>6</v>
      </c>
      <c r="H70" s="774">
        <v>3</v>
      </c>
      <c r="I70" s="774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5"/>
      <c r="R70" s="785"/>
      <c r="S70" s="785"/>
      <c r="T70" s="786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2">
        <v>4680115881419</v>
      </c>
      <c r="E71" s="783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7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6" t="s">
        <v>71</v>
      </c>
      <c r="Q72" s="794"/>
      <c r="R72" s="794"/>
      <c r="S72" s="794"/>
      <c r="T72" s="794"/>
      <c r="U72" s="794"/>
      <c r="V72" s="795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6" t="s">
        <v>71</v>
      </c>
      <c r="Q73" s="794"/>
      <c r="R73" s="794"/>
      <c r="S73" s="794"/>
      <c r="T73" s="794"/>
      <c r="U73" s="794"/>
      <c r="V73" s="795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66"/>
      <c r="AB74" s="766"/>
      <c r="AC74" s="766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2">
        <v>4680115881440</v>
      </c>
      <c r="E75" s="783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3"/>
      <c r="V75" s="33"/>
      <c r="W75" s="34" t="s">
        <v>69</v>
      </c>
      <c r="X75" s="775">
        <v>150</v>
      </c>
      <c r="Y75" s="776">
        <f>IFERROR(IF(X75="",0,CEILING((X75/$H75),1)*$H75),"")</f>
        <v>151.20000000000002</v>
      </c>
      <c r="Z75" s="35">
        <f>IFERROR(IF(Y75=0,"",ROUNDUP(Y75/H75,0)*0.02175),"")</f>
        <v>0.30449999999999999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156.66666666666666</v>
      </c>
      <c r="BN75" s="63">
        <f>IFERROR(Y75*I75/H75,"0")</f>
        <v>157.91999999999999</v>
      </c>
      <c r="BO75" s="63">
        <f>IFERROR(1/J75*(X75/H75),"0")</f>
        <v>0.24801587301587297</v>
      </c>
      <c r="BP75" s="63">
        <f>IFERROR(1/J75*(Y75/H75),"0")</f>
        <v>0.25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2">
        <v>4680115882751</v>
      </c>
      <c r="E76" s="783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2">
        <v>4680115885950</v>
      </c>
      <c r="E77" s="783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2">
        <v>4680115881433</v>
      </c>
      <c r="E78" s="783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11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6" t="s">
        <v>71</v>
      </c>
      <c r="Q79" s="794"/>
      <c r="R79" s="794"/>
      <c r="S79" s="794"/>
      <c r="T79" s="794"/>
      <c r="U79" s="794"/>
      <c r="V79" s="795"/>
      <c r="W79" s="36" t="s">
        <v>72</v>
      </c>
      <c r="X79" s="777">
        <f>IFERROR(X75/H75,"0")+IFERROR(X76/H76,"0")+IFERROR(X77/H77,"0")+IFERROR(X78/H78,"0")</f>
        <v>13.888888888888888</v>
      </c>
      <c r="Y79" s="777">
        <f>IFERROR(Y75/H75,"0")+IFERROR(Y76/H76,"0")+IFERROR(Y77/H77,"0")+IFERROR(Y78/H78,"0")</f>
        <v>14</v>
      </c>
      <c r="Z79" s="777">
        <f>IFERROR(IF(Z75="",0,Z75),"0")+IFERROR(IF(Z76="",0,Z76),"0")+IFERROR(IF(Z77="",0,Z77),"0")+IFERROR(IF(Z78="",0,Z78),"0")</f>
        <v>0.30449999999999999</v>
      </c>
      <c r="AA79" s="778"/>
      <c r="AB79" s="778"/>
      <c r="AC79" s="778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6" t="s">
        <v>71</v>
      </c>
      <c r="Q80" s="794"/>
      <c r="R80" s="794"/>
      <c r="S80" s="794"/>
      <c r="T80" s="794"/>
      <c r="U80" s="794"/>
      <c r="V80" s="795"/>
      <c r="W80" s="36" t="s">
        <v>69</v>
      </c>
      <c r="X80" s="777">
        <f>IFERROR(SUM(X75:X78),"0")</f>
        <v>150</v>
      </c>
      <c r="Y80" s="777">
        <f>IFERROR(SUM(Y75:Y78),"0")</f>
        <v>151.20000000000002</v>
      </c>
      <c r="Z80" s="36"/>
      <c r="AA80" s="778"/>
      <c r="AB80" s="778"/>
      <c r="AC80" s="778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66"/>
      <c r="AB81" s="766"/>
      <c r="AC81" s="766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2">
        <v>4680115885066</v>
      </c>
      <c r="E82" s="783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2">
        <v>4680115885042</v>
      </c>
      <c r="E83" s="783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2">
        <v>4680115885080</v>
      </c>
      <c r="E84" s="783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2">
        <v>4680115885073</v>
      </c>
      <c r="E85" s="783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2">
        <v>4680115885059</v>
      </c>
      <c r="E86" s="783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2">
        <v>4680115885097</v>
      </c>
      <c r="E87" s="783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6" t="s">
        <v>71</v>
      </c>
      <c r="Q88" s="794"/>
      <c r="R88" s="794"/>
      <c r="S88" s="794"/>
      <c r="T88" s="794"/>
      <c r="U88" s="794"/>
      <c r="V88" s="795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6" t="s">
        <v>71</v>
      </c>
      <c r="Q89" s="794"/>
      <c r="R89" s="794"/>
      <c r="S89" s="794"/>
      <c r="T89" s="794"/>
      <c r="U89" s="794"/>
      <c r="V89" s="795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66"/>
      <c r="AB90" s="766"/>
      <c r="AC90" s="766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2">
        <v>4680115881891</v>
      </c>
      <c r="E91" s="783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2">
        <v>4680115885769</v>
      </c>
      <c r="E92" s="783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2">
        <v>4680115884410</v>
      </c>
      <c r="E93" s="783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2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2">
        <v>4680115884311</v>
      </c>
      <c r="E94" s="783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2">
        <v>4680115885929</v>
      </c>
      <c r="E95" s="783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2">
        <v>4680115884403</v>
      </c>
      <c r="E96" s="783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9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6" t="s">
        <v>71</v>
      </c>
      <c r="Q97" s="794"/>
      <c r="R97" s="794"/>
      <c r="S97" s="794"/>
      <c r="T97" s="794"/>
      <c r="U97" s="794"/>
      <c r="V97" s="795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6" t="s">
        <v>71</v>
      </c>
      <c r="Q98" s="794"/>
      <c r="R98" s="794"/>
      <c r="S98" s="794"/>
      <c r="T98" s="794"/>
      <c r="U98" s="794"/>
      <c r="V98" s="795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66"/>
      <c r="AB99" s="766"/>
      <c r="AC99" s="766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2">
        <v>4680115881532</v>
      </c>
      <c r="E100" s="783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2">
        <v>4680115881532</v>
      </c>
      <c r="E101" s="783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2">
        <v>4680115881464</v>
      </c>
      <c r="E102" s="783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6" t="s">
        <v>71</v>
      </c>
      <c r="Q103" s="794"/>
      <c r="R103" s="794"/>
      <c r="S103" s="794"/>
      <c r="T103" s="794"/>
      <c r="U103" s="794"/>
      <c r="V103" s="795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6" t="s">
        <v>71</v>
      </c>
      <c r="Q104" s="794"/>
      <c r="R104" s="794"/>
      <c r="S104" s="794"/>
      <c r="T104" s="794"/>
      <c r="U104" s="794"/>
      <c r="V104" s="795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1"/>
      <c r="AB105" s="771"/>
      <c r="AC105" s="771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66"/>
      <c r="AB106" s="766"/>
      <c r="AC106" s="766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2">
        <v>4680115881327</v>
      </c>
      <c r="E107" s="783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9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2">
        <v>4680115881518</v>
      </c>
      <c r="E108" s="783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2">
        <v>4680115881303</v>
      </c>
      <c r="E109" s="783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6" t="s">
        <v>71</v>
      </c>
      <c r="Q110" s="794"/>
      <c r="R110" s="794"/>
      <c r="S110" s="794"/>
      <c r="T110" s="794"/>
      <c r="U110" s="794"/>
      <c r="V110" s="795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6" t="s">
        <v>71</v>
      </c>
      <c r="Q111" s="794"/>
      <c r="R111" s="794"/>
      <c r="S111" s="794"/>
      <c r="T111" s="794"/>
      <c r="U111" s="794"/>
      <c r="V111" s="795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66"/>
      <c r="AB112" s="766"/>
      <c r="AC112" s="766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2">
        <v>4607091386967</v>
      </c>
      <c r="E113" s="783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2">
        <v>4607091386967</v>
      </c>
      <c r="E114" s="783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1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2">
        <v>4607091385731</v>
      </c>
      <c r="E115" s="783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2">
        <v>4680115880894</v>
      </c>
      <c r="E116" s="783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2">
        <v>4680115880214</v>
      </c>
      <c r="E117" s="783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2">
        <v>4680115880214</v>
      </c>
      <c r="E118" s="783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6" t="s">
        <v>243</v>
      </c>
      <c r="Q118" s="785"/>
      <c r="R118" s="785"/>
      <c r="S118" s="785"/>
      <c r="T118" s="786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6" t="s">
        <v>71</v>
      </c>
      <c r="Q119" s="794"/>
      <c r="R119" s="794"/>
      <c r="S119" s="794"/>
      <c r="T119" s="794"/>
      <c r="U119" s="794"/>
      <c r="V119" s="795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6" t="s">
        <v>71</v>
      </c>
      <c r="Q120" s="794"/>
      <c r="R120" s="794"/>
      <c r="S120" s="794"/>
      <c r="T120" s="794"/>
      <c r="U120" s="794"/>
      <c r="V120" s="795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hidden="1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1"/>
      <c r="AB121" s="771"/>
      <c r="AC121" s="771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66"/>
      <c r="AB122" s="766"/>
      <c r="AC122" s="766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2">
        <v>4680115882133</v>
      </c>
      <c r="E123" s="783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2">
        <v>4680115882133</v>
      </c>
      <c r="E124" s="783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2">
        <v>4680115880269</v>
      </c>
      <c r="E125" s="783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2">
        <v>4680115880429</v>
      </c>
      <c r="E126" s="783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2">
        <v>4680115881457</v>
      </c>
      <c r="E127" s="783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6" t="s">
        <v>71</v>
      </c>
      <c r="Q128" s="794"/>
      <c r="R128" s="794"/>
      <c r="S128" s="794"/>
      <c r="T128" s="794"/>
      <c r="U128" s="794"/>
      <c r="V128" s="795"/>
      <c r="W128" s="36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6" t="s">
        <v>71</v>
      </c>
      <c r="Q129" s="794"/>
      <c r="R129" s="794"/>
      <c r="S129" s="794"/>
      <c r="T129" s="794"/>
      <c r="U129" s="794"/>
      <c r="V129" s="795"/>
      <c r="W129" s="36" t="s">
        <v>69</v>
      </c>
      <c r="X129" s="777">
        <f>IFERROR(SUM(X123:X127),"0")</f>
        <v>0</v>
      </c>
      <c r="Y129" s="777">
        <f>IFERROR(SUM(Y123:Y127),"0")</f>
        <v>0</v>
      </c>
      <c r="Z129" s="36"/>
      <c r="AA129" s="778"/>
      <c r="AB129" s="778"/>
      <c r="AC129" s="778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66"/>
      <c r="AB130" s="766"/>
      <c r="AC130" s="766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2">
        <v>4680115881488</v>
      </c>
      <c r="E131" s="783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2">
        <v>4680115882775</v>
      </c>
      <c r="E132" s="783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2">
        <v>4680115882775</v>
      </c>
      <c r="E133" s="783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2">
        <v>4680115880658</v>
      </c>
      <c r="E134" s="783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6" t="s">
        <v>71</v>
      </c>
      <c r="Q135" s="794"/>
      <c r="R135" s="794"/>
      <c r="S135" s="794"/>
      <c r="T135" s="794"/>
      <c r="U135" s="794"/>
      <c r="V135" s="795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6" t="s">
        <v>71</v>
      </c>
      <c r="Q136" s="794"/>
      <c r="R136" s="794"/>
      <c r="S136" s="794"/>
      <c r="T136" s="794"/>
      <c r="U136" s="794"/>
      <c r="V136" s="795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66"/>
      <c r="AB137" s="766"/>
      <c r="AC137" s="766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2">
        <v>4607091385168</v>
      </c>
      <c r="E138" s="783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2">
        <v>4607091385168</v>
      </c>
      <c r="E139" s="783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2">
        <v>4680115884540</v>
      </c>
      <c r="E140" s="783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2">
        <v>4607091383256</v>
      </c>
      <c r="E141" s="783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2">
        <v>4607091385748</v>
      </c>
      <c r="E142" s="783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2">
        <v>4680115884533</v>
      </c>
      <c r="E143" s="783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2">
        <v>4680115882645</v>
      </c>
      <c r="E144" s="783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6" t="s">
        <v>71</v>
      </c>
      <c r="Q145" s="794"/>
      <c r="R145" s="794"/>
      <c r="S145" s="794"/>
      <c r="T145" s="794"/>
      <c r="U145" s="794"/>
      <c r="V145" s="795"/>
      <c r="W145" s="36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6" t="s">
        <v>71</v>
      </c>
      <c r="Q146" s="794"/>
      <c r="R146" s="794"/>
      <c r="S146" s="794"/>
      <c r="T146" s="794"/>
      <c r="U146" s="794"/>
      <c r="V146" s="795"/>
      <c r="W146" s="36" t="s">
        <v>69</v>
      </c>
      <c r="X146" s="777">
        <f>IFERROR(SUM(X138:X144),"0")</f>
        <v>0</v>
      </c>
      <c r="Y146" s="777">
        <f>IFERROR(SUM(Y138:Y144),"0")</f>
        <v>0</v>
      </c>
      <c r="Z146" s="36"/>
      <c r="AA146" s="778"/>
      <c r="AB146" s="778"/>
      <c r="AC146" s="778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66"/>
      <c r="AB147" s="766"/>
      <c r="AC147" s="766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2">
        <v>4680115882652</v>
      </c>
      <c r="E148" s="783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2">
        <v>4680115880238</v>
      </c>
      <c r="E149" s="783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6" t="s">
        <v>71</v>
      </c>
      <c r="Q150" s="794"/>
      <c r="R150" s="794"/>
      <c r="S150" s="794"/>
      <c r="T150" s="794"/>
      <c r="U150" s="794"/>
      <c r="V150" s="795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6" t="s">
        <v>71</v>
      </c>
      <c r="Q151" s="794"/>
      <c r="R151" s="794"/>
      <c r="S151" s="794"/>
      <c r="T151" s="794"/>
      <c r="U151" s="794"/>
      <c r="V151" s="795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1"/>
      <c r="AB152" s="771"/>
      <c r="AC152" s="771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66"/>
      <c r="AB153" s="766"/>
      <c r="AC153" s="766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2">
        <v>4680115882577</v>
      </c>
      <c r="E154" s="783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2">
        <v>4680115882577</v>
      </c>
      <c r="E155" s="783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1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6" t="s">
        <v>71</v>
      </c>
      <c r="Q156" s="794"/>
      <c r="R156" s="794"/>
      <c r="S156" s="794"/>
      <c r="T156" s="794"/>
      <c r="U156" s="794"/>
      <c r="V156" s="795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6" t="s">
        <v>71</v>
      </c>
      <c r="Q157" s="794"/>
      <c r="R157" s="794"/>
      <c r="S157" s="794"/>
      <c r="T157" s="794"/>
      <c r="U157" s="794"/>
      <c r="V157" s="795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hidden="1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66"/>
      <c r="AB158" s="766"/>
      <c r="AC158" s="766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2">
        <v>4680115883444</v>
      </c>
      <c r="E159" s="783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2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2">
        <v>4680115883444</v>
      </c>
      <c r="E160" s="783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6" t="s">
        <v>71</v>
      </c>
      <c r="Q161" s="794"/>
      <c r="R161" s="794"/>
      <c r="S161" s="794"/>
      <c r="T161" s="794"/>
      <c r="U161" s="794"/>
      <c r="V161" s="795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6" t="s">
        <v>71</v>
      </c>
      <c r="Q162" s="794"/>
      <c r="R162" s="794"/>
      <c r="S162" s="794"/>
      <c r="T162" s="794"/>
      <c r="U162" s="794"/>
      <c r="V162" s="795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hidden="1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66"/>
      <c r="AB163" s="766"/>
      <c r="AC163" s="766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2">
        <v>4680115882584</v>
      </c>
      <c r="E164" s="783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3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2">
        <v>4680115882584</v>
      </c>
      <c r="E165" s="783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1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6" t="s">
        <v>71</v>
      </c>
      <c r="Q166" s="794"/>
      <c r="R166" s="794"/>
      <c r="S166" s="794"/>
      <c r="T166" s="794"/>
      <c r="U166" s="794"/>
      <c r="V166" s="795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6" t="s">
        <v>71</v>
      </c>
      <c r="Q167" s="794"/>
      <c r="R167" s="794"/>
      <c r="S167" s="794"/>
      <c r="T167" s="794"/>
      <c r="U167" s="794"/>
      <c r="V167" s="795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1"/>
      <c r="AB168" s="771"/>
      <c r="AC168" s="771"/>
    </row>
    <row r="169" spans="1:68" ht="14.25" hidden="1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66"/>
      <c r="AB169" s="766"/>
      <c r="AC169" s="766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2">
        <v>4607091384604</v>
      </c>
      <c r="E170" s="783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1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6" t="s">
        <v>71</v>
      </c>
      <c r="Q171" s="794"/>
      <c r="R171" s="794"/>
      <c r="S171" s="794"/>
      <c r="T171" s="794"/>
      <c r="U171" s="794"/>
      <c r="V171" s="795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6" t="s">
        <v>71</v>
      </c>
      <c r="Q172" s="794"/>
      <c r="R172" s="794"/>
      <c r="S172" s="794"/>
      <c r="T172" s="794"/>
      <c r="U172" s="794"/>
      <c r="V172" s="795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66"/>
      <c r="AB173" s="766"/>
      <c r="AC173" s="766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2">
        <v>4607091387667</v>
      </c>
      <c r="E174" s="783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2">
        <v>4607091387636</v>
      </c>
      <c r="E175" s="783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2">
        <v>4607091382426</v>
      </c>
      <c r="E176" s="783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2">
        <v>4607091386547</v>
      </c>
      <c r="E177" s="783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2">
        <v>4607091382464</v>
      </c>
      <c r="E178" s="783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6" t="s">
        <v>71</v>
      </c>
      <c r="Q179" s="794"/>
      <c r="R179" s="794"/>
      <c r="S179" s="794"/>
      <c r="T179" s="794"/>
      <c r="U179" s="794"/>
      <c r="V179" s="795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6" t="s">
        <v>71</v>
      </c>
      <c r="Q180" s="794"/>
      <c r="R180" s="794"/>
      <c r="S180" s="794"/>
      <c r="T180" s="794"/>
      <c r="U180" s="794"/>
      <c r="V180" s="795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hidden="1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66"/>
      <c r="AB181" s="766"/>
      <c r="AC181" s="766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2">
        <v>4607091386264</v>
      </c>
      <c r="E182" s="783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2">
        <v>4607091385427</v>
      </c>
      <c r="E183" s="783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6" t="s">
        <v>71</v>
      </c>
      <c r="Q184" s="794"/>
      <c r="R184" s="794"/>
      <c r="S184" s="794"/>
      <c r="T184" s="794"/>
      <c r="U184" s="794"/>
      <c r="V184" s="795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6" t="s">
        <v>71</v>
      </c>
      <c r="Q185" s="794"/>
      <c r="R185" s="794"/>
      <c r="S185" s="794"/>
      <c r="T185" s="794"/>
      <c r="U185" s="794"/>
      <c r="V185" s="795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89" t="s">
        <v>325</v>
      </c>
      <c r="B186" s="890"/>
      <c r="C186" s="890"/>
      <c r="D186" s="890"/>
      <c r="E186" s="890"/>
      <c r="F186" s="890"/>
      <c r="G186" s="890"/>
      <c r="H186" s="890"/>
      <c r="I186" s="890"/>
      <c r="J186" s="890"/>
      <c r="K186" s="890"/>
      <c r="L186" s="890"/>
      <c r="M186" s="890"/>
      <c r="N186" s="890"/>
      <c r="O186" s="890"/>
      <c r="P186" s="890"/>
      <c r="Q186" s="890"/>
      <c r="R186" s="890"/>
      <c r="S186" s="890"/>
      <c r="T186" s="890"/>
      <c r="U186" s="890"/>
      <c r="V186" s="890"/>
      <c r="W186" s="890"/>
      <c r="X186" s="890"/>
      <c r="Y186" s="890"/>
      <c r="Z186" s="890"/>
      <c r="AA186" s="47"/>
      <c r="AB186" s="47"/>
      <c r="AC186" s="47"/>
    </row>
    <row r="187" spans="1:68" ht="16.5" hidden="1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1"/>
      <c r="AB187" s="771"/>
      <c r="AC187" s="771"/>
    </row>
    <row r="188" spans="1:68" ht="14.25" hidden="1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66"/>
      <c r="AB188" s="766"/>
      <c r="AC188" s="766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2">
        <v>4680115886223</v>
      </c>
      <c r="E189" s="783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6" t="s">
        <v>71</v>
      </c>
      <c r="Q190" s="794"/>
      <c r="R190" s="794"/>
      <c r="S190" s="794"/>
      <c r="T190" s="794"/>
      <c r="U190" s="794"/>
      <c r="V190" s="795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6" t="s">
        <v>71</v>
      </c>
      <c r="Q191" s="794"/>
      <c r="R191" s="794"/>
      <c r="S191" s="794"/>
      <c r="T191" s="794"/>
      <c r="U191" s="794"/>
      <c r="V191" s="795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66"/>
      <c r="AB192" s="766"/>
      <c r="AC192" s="766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2">
        <v>4680115880993</v>
      </c>
      <c r="E193" s="783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2">
        <v>4680115881761</v>
      </c>
      <c r="E194" s="783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3"/>
      <c r="V194" s="33"/>
      <c r="W194" s="34" t="s">
        <v>69</v>
      </c>
      <c r="X194" s="775">
        <v>0</v>
      </c>
      <c r="Y194" s="776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2">
        <v>4680115881563</v>
      </c>
      <c r="E195" s="783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3"/>
      <c r="V195" s="33"/>
      <c r="W195" s="34" t="s">
        <v>69</v>
      </c>
      <c r="X195" s="775">
        <v>0</v>
      </c>
      <c r="Y195" s="776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2">
        <v>4680115880986</v>
      </c>
      <c r="E196" s="783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2">
        <v>4680115881785</v>
      </c>
      <c r="E197" s="783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2">
        <v>4680115881679</v>
      </c>
      <c r="E198" s="783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3"/>
      <c r="V198" s="33"/>
      <c r="W198" s="34" t="s">
        <v>69</v>
      </c>
      <c r="X198" s="775">
        <v>0</v>
      </c>
      <c r="Y198" s="776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2">
        <v>4680115880191</v>
      </c>
      <c r="E199" s="783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2">
        <v>4680115883963</v>
      </c>
      <c r="E200" s="783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6" t="s">
        <v>71</v>
      </c>
      <c r="Q201" s="794"/>
      <c r="R201" s="794"/>
      <c r="S201" s="794"/>
      <c r="T201" s="794"/>
      <c r="U201" s="794"/>
      <c r="V201" s="795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6" t="s">
        <v>71</v>
      </c>
      <c r="Q202" s="794"/>
      <c r="R202" s="794"/>
      <c r="S202" s="794"/>
      <c r="T202" s="794"/>
      <c r="U202" s="794"/>
      <c r="V202" s="795"/>
      <c r="W202" s="36" t="s">
        <v>69</v>
      </c>
      <c r="X202" s="777">
        <f>IFERROR(SUM(X193:X200),"0")</f>
        <v>0</v>
      </c>
      <c r="Y202" s="777">
        <f>IFERROR(SUM(Y193:Y200),"0")</f>
        <v>0</v>
      </c>
      <c r="Z202" s="36"/>
      <c r="AA202" s="778"/>
      <c r="AB202" s="778"/>
      <c r="AC202" s="778"/>
    </row>
    <row r="203" spans="1:68" ht="16.5" hidden="1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1"/>
      <c r="AB203" s="771"/>
      <c r="AC203" s="771"/>
    </row>
    <row r="204" spans="1:68" ht="14.25" hidden="1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66"/>
      <c r="AB204" s="766"/>
      <c r="AC204" s="766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2">
        <v>4680115881402</v>
      </c>
      <c r="E205" s="783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2">
        <v>4680115881396</v>
      </c>
      <c r="E206" s="783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6" t="s">
        <v>71</v>
      </c>
      <c r="Q207" s="794"/>
      <c r="R207" s="794"/>
      <c r="S207" s="794"/>
      <c r="T207" s="794"/>
      <c r="U207" s="794"/>
      <c r="V207" s="795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6" t="s">
        <v>71</v>
      </c>
      <c r="Q208" s="794"/>
      <c r="R208" s="794"/>
      <c r="S208" s="794"/>
      <c r="T208" s="794"/>
      <c r="U208" s="794"/>
      <c r="V208" s="795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66"/>
      <c r="AB209" s="766"/>
      <c r="AC209" s="766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2">
        <v>4680115882935</v>
      </c>
      <c r="E210" s="783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2">
        <v>4680115880764</v>
      </c>
      <c r="E211" s="783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6" t="s">
        <v>71</v>
      </c>
      <c r="Q212" s="794"/>
      <c r="R212" s="794"/>
      <c r="S212" s="794"/>
      <c r="T212" s="794"/>
      <c r="U212" s="794"/>
      <c r="V212" s="795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6" t="s">
        <v>71</v>
      </c>
      <c r="Q213" s="794"/>
      <c r="R213" s="794"/>
      <c r="S213" s="794"/>
      <c r="T213" s="794"/>
      <c r="U213" s="794"/>
      <c r="V213" s="795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66"/>
      <c r="AB214" s="766"/>
      <c r="AC214" s="766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2">
        <v>4680115882683</v>
      </c>
      <c r="E215" s="783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1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3"/>
      <c r="V215" s="33"/>
      <c r="W215" s="34" t="s">
        <v>69</v>
      </c>
      <c r="X215" s="775">
        <v>0</v>
      </c>
      <c r="Y215" s="776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2">
        <v>4680115882690</v>
      </c>
      <c r="E216" s="783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3"/>
      <c r="V216" s="33"/>
      <c r="W216" s="34" t="s">
        <v>69</v>
      </c>
      <c r="X216" s="775">
        <v>0</v>
      </c>
      <c r="Y216" s="776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2">
        <v>4680115882669</v>
      </c>
      <c r="E217" s="783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3"/>
      <c r="V217" s="33"/>
      <c r="W217" s="34" t="s">
        <v>69</v>
      </c>
      <c r="X217" s="775">
        <v>0</v>
      </c>
      <c r="Y217" s="776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2">
        <v>4680115882676</v>
      </c>
      <c r="E218" s="783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3"/>
      <c r="V218" s="33"/>
      <c r="W218" s="34" t="s">
        <v>69</v>
      </c>
      <c r="X218" s="775">
        <v>0</v>
      </c>
      <c r="Y218" s="776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2">
        <v>4680115884014</v>
      </c>
      <c r="E219" s="783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2">
        <v>4680115884007</v>
      </c>
      <c r="E220" s="783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2">
        <v>4680115884038</v>
      </c>
      <c r="E221" s="783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2">
        <v>4680115884021</v>
      </c>
      <c r="E222" s="783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6" t="s">
        <v>71</v>
      </c>
      <c r="Q223" s="794"/>
      <c r="R223" s="794"/>
      <c r="S223" s="794"/>
      <c r="T223" s="794"/>
      <c r="U223" s="794"/>
      <c r="V223" s="795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6" t="s">
        <v>71</v>
      </c>
      <c r="Q224" s="794"/>
      <c r="R224" s="794"/>
      <c r="S224" s="794"/>
      <c r="T224" s="794"/>
      <c r="U224" s="794"/>
      <c r="V224" s="795"/>
      <c r="W224" s="36" t="s">
        <v>69</v>
      </c>
      <c r="X224" s="777">
        <f>IFERROR(SUM(X215:X222),"0")</f>
        <v>0</v>
      </c>
      <c r="Y224" s="777">
        <f>IFERROR(SUM(Y215:Y222),"0")</f>
        <v>0</v>
      </c>
      <c r="Z224" s="36"/>
      <c r="AA224" s="778"/>
      <c r="AB224" s="778"/>
      <c r="AC224" s="778"/>
    </row>
    <row r="225" spans="1:68" ht="14.25" hidden="1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66"/>
      <c r="AB225" s="766"/>
      <c r="AC225" s="766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2">
        <v>4680115881594</v>
      </c>
      <c r="E226" s="783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3"/>
      <c r="V226" s="33"/>
      <c r="W226" s="34" t="s">
        <v>69</v>
      </c>
      <c r="X226" s="775">
        <v>0</v>
      </c>
      <c r="Y226" s="776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2">
        <v>4680115880962</v>
      </c>
      <c r="E227" s="783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3"/>
      <c r="V227" s="33"/>
      <c r="W227" s="34" t="s">
        <v>69</v>
      </c>
      <c r="X227" s="775">
        <v>0</v>
      </c>
      <c r="Y227" s="776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2">
        <v>4680115881617</v>
      </c>
      <c r="E228" s="783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2">
        <v>4680115880573</v>
      </c>
      <c r="E229" s="783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2">
        <v>4680115882195</v>
      </c>
      <c r="E230" s="783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3"/>
      <c r="V230" s="33"/>
      <c r="W230" s="34" t="s">
        <v>69</v>
      </c>
      <c r="X230" s="775">
        <v>0</v>
      </c>
      <c r="Y230" s="776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2">
        <v>4680115882607</v>
      </c>
      <c r="E231" s="783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2">
        <v>4680115880092</v>
      </c>
      <c r="E232" s="783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2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2">
        <v>4680115880221</v>
      </c>
      <c r="E233" s="783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2">
        <v>4680115882942</v>
      </c>
      <c r="E234" s="783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2">
        <v>4680115880504</v>
      </c>
      <c r="E235" s="783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3"/>
      <c r="V235" s="33"/>
      <c r="W235" s="34" t="s">
        <v>69</v>
      </c>
      <c r="X235" s="775">
        <v>0</v>
      </c>
      <c r="Y235" s="776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2">
        <v>4680115882164</v>
      </c>
      <c r="E236" s="783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3"/>
      <c r="V236" s="33"/>
      <c r="W236" s="34" t="s">
        <v>69</v>
      </c>
      <c r="X236" s="775">
        <v>0</v>
      </c>
      <c r="Y236" s="776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6" t="s">
        <v>71</v>
      </c>
      <c r="Q237" s="794"/>
      <c r="R237" s="794"/>
      <c r="S237" s="794"/>
      <c r="T237" s="794"/>
      <c r="U237" s="794"/>
      <c r="V237" s="795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6" t="s">
        <v>71</v>
      </c>
      <c r="Q238" s="794"/>
      <c r="R238" s="794"/>
      <c r="S238" s="794"/>
      <c r="T238" s="794"/>
      <c r="U238" s="794"/>
      <c r="V238" s="795"/>
      <c r="W238" s="36" t="s">
        <v>69</v>
      </c>
      <c r="X238" s="777">
        <f>IFERROR(SUM(X226:X236),"0")</f>
        <v>0</v>
      </c>
      <c r="Y238" s="777">
        <f>IFERROR(SUM(Y226:Y236),"0")</f>
        <v>0</v>
      </c>
      <c r="Z238" s="36"/>
      <c r="AA238" s="778"/>
      <c r="AB238" s="778"/>
      <c r="AC238" s="778"/>
    </row>
    <row r="239" spans="1:68" ht="14.25" hidden="1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66"/>
      <c r="AB239" s="766"/>
      <c r="AC239" s="766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2">
        <v>4680115882874</v>
      </c>
      <c r="E240" s="783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11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2">
        <v>4680115882874</v>
      </c>
      <c r="E241" s="783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9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2">
        <v>4680115882874</v>
      </c>
      <c r="E242" s="783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1147" t="s">
        <v>417</v>
      </c>
      <c r="Q242" s="785"/>
      <c r="R242" s="785"/>
      <c r="S242" s="785"/>
      <c r="T242" s="786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2">
        <v>4680115884434</v>
      </c>
      <c r="E243" s="783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2">
        <v>4680115880818</v>
      </c>
      <c r="E244" s="783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3"/>
      <c r="V244" s="33"/>
      <c r="W244" s="34" t="s">
        <v>69</v>
      </c>
      <c r="X244" s="775">
        <v>0</v>
      </c>
      <c r="Y244" s="776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2">
        <v>4680115880801</v>
      </c>
      <c r="E245" s="783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3"/>
      <c r="V245" s="33"/>
      <c r="W245" s="34" t="s">
        <v>69</v>
      </c>
      <c r="X245" s="775">
        <v>0</v>
      </c>
      <c r="Y245" s="776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6" t="s">
        <v>71</v>
      </c>
      <c r="Q246" s="794"/>
      <c r="R246" s="794"/>
      <c r="S246" s="794"/>
      <c r="T246" s="794"/>
      <c r="U246" s="794"/>
      <c r="V246" s="795"/>
      <c r="W246" s="36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6" t="s">
        <v>71</v>
      </c>
      <c r="Q247" s="794"/>
      <c r="R247" s="794"/>
      <c r="S247" s="794"/>
      <c r="T247" s="794"/>
      <c r="U247" s="794"/>
      <c r="V247" s="795"/>
      <c r="W247" s="36" t="s">
        <v>69</v>
      </c>
      <c r="X247" s="777">
        <f>IFERROR(SUM(X240:X245),"0")</f>
        <v>0</v>
      </c>
      <c r="Y247" s="777">
        <f>IFERROR(SUM(Y240:Y245),"0")</f>
        <v>0</v>
      </c>
      <c r="Z247" s="36"/>
      <c r="AA247" s="778"/>
      <c r="AB247" s="778"/>
      <c r="AC247" s="778"/>
    </row>
    <row r="248" spans="1:68" ht="16.5" hidden="1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1"/>
      <c r="AB248" s="771"/>
      <c r="AC248" s="771"/>
    </row>
    <row r="249" spans="1:68" ht="14.25" hidden="1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66"/>
      <c r="AB249" s="766"/>
      <c r="AC249" s="766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2">
        <v>4680115884274</v>
      </c>
      <c r="E250" s="783"/>
      <c r="F250" s="774">
        <v>1.45</v>
      </c>
      <c r="G250" s="31">
        <v>8</v>
      </c>
      <c r="H250" s="774">
        <v>11.6</v>
      </c>
      <c r="I250" s="774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2">
        <v>4680115884274</v>
      </c>
      <c r="E251" s="783"/>
      <c r="F251" s="774">
        <v>1.45</v>
      </c>
      <c r="G251" s="31">
        <v>8</v>
      </c>
      <c r="H251" s="774">
        <v>11.6</v>
      </c>
      <c r="I251" s="774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2">
        <v>4680115884298</v>
      </c>
      <c r="E252" s="783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1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2">
        <v>4680115884250</v>
      </c>
      <c r="E253" s="783"/>
      <c r="F253" s="774">
        <v>1.45</v>
      </c>
      <c r="G253" s="31">
        <v>8</v>
      </c>
      <c r="H253" s="774">
        <v>11.6</v>
      </c>
      <c r="I253" s="774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2">
        <v>4680115884250</v>
      </c>
      <c r="E254" s="783"/>
      <c r="F254" s="774">
        <v>1.45</v>
      </c>
      <c r="G254" s="31">
        <v>8</v>
      </c>
      <c r="H254" s="774">
        <v>11.6</v>
      </c>
      <c r="I254" s="774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2">
        <v>4680115884281</v>
      </c>
      <c r="E255" s="783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2">
        <v>4680115884199</v>
      </c>
      <c r="E256" s="783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2">
        <v>4680115884267</v>
      </c>
      <c r="E257" s="783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6" t="s">
        <v>71</v>
      </c>
      <c r="Q258" s="794"/>
      <c r="R258" s="794"/>
      <c r="S258" s="794"/>
      <c r="T258" s="794"/>
      <c r="U258" s="794"/>
      <c r="V258" s="795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6" t="s">
        <v>71</v>
      </c>
      <c r="Q259" s="794"/>
      <c r="R259" s="794"/>
      <c r="S259" s="794"/>
      <c r="T259" s="794"/>
      <c r="U259" s="794"/>
      <c r="V259" s="795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1"/>
      <c r="AB260" s="771"/>
      <c r="AC260" s="771"/>
    </row>
    <row r="261" spans="1:68" ht="14.25" hidden="1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66"/>
      <c r="AB261" s="766"/>
      <c r="AC261" s="766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2">
        <v>4680115884137</v>
      </c>
      <c r="E262" s="783"/>
      <c r="F262" s="774">
        <v>1.45</v>
      </c>
      <c r="G262" s="31">
        <v>8</v>
      </c>
      <c r="H262" s="774">
        <v>11.6</v>
      </c>
      <c r="I262" s="774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2">
        <v>4680115884137</v>
      </c>
      <c r="E263" s="783"/>
      <c r="F263" s="774">
        <v>1.45</v>
      </c>
      <c r="G263" s="31">
        <v>8</v>
      </c>
      <c r="H263" s="774">
        <v>11.6</v>
      </c>
      <c r="I263" s="774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2">
        <v>4680115884236</v>
      </c>
      <c r="E264" s="783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1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2">
        <v>4680115884175</v>
      </c>
      <c r="E265" s="783"/>
      <c r="F265" s="774">
        <v>1.45</v>
      </c>
      <c r="G265" s="31">
        <v>8</v>
      </c>
      <c r="H265" s="774">
        <v>11.6</v>
      </c>
      <c r="I265" s="774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2">
        <v>4680115884175</v>
      </c>
      <c r="E266" s="783"/>
      <c r="F266" s="774">
        <v>1.45</v>
      </c>
      <c r="G266" s="31">
        <v>8</v>
      </c>
      <c r="H266" s="774">
        <v>11.6</v>
      </c>
      <c r="I266" s="774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2">
        <v>4680115884144</v>
      </c>
      <c r="E267" s="783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2">
        <v>4680115885288</v>
      </c>
      <c r="E268" s="783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2">
        <v>4680115884182</v>
      </c>
      <c r="E269" s="783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2">
        <v>4680115884205</v>
      </c>
      <c r="E270" s="783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6" t="s">
        <v>71</v>
      </c>
      <c r="Q271" s="794"/>
      <c r="R271" s="794"/>
      <c r="S271" s="794"/>
      <c r="T271" s="794"/>
      <c r="U271" s="794"/>
      <c r="V271" s="795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6" t="s">
        <v>71</v>
      </c>
      <c r="Q272" s="794"/>
      <c r="R272" s="794"/>
      <c r="S272" s="794"/>
      <c r="T272" s="794"/>
      <c r="U272" s="794"/>
      <c r="V272" s="795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66"/>
      <c r="AB273" s="766"/>
      <c r="AC273" s="766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2">
        <v>4680115885721</v>
      </c>
      <c r="E274" s="783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6" t="s">
        <v>71</v>
      </c>
      <c r="Q275" s="794"/>
      <c r="R275" s="794"/>
      <c r="S275" s="794"/>
      <c r="T275" s="794"/>
      <c r="U275" s="794"/>
      <c r="V275" s="795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6" t="s">
        <v>71</v>
      </c>
      <c r="Q276" s="794"/>
      <c r="R276" s="794"/>
      <c r="S276" s="794"/>
      <c r="T276" s="794"/>
      <c r="U276" s="794"/>
      <c r="V276" s="795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1"/>
      <c r="AB277" s="771"/>
      <c r="AC277" s="771"/>
    </row>
    <row r="278" spans="1:68" ht="14.25" hidden="1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66"/>
      <c r="AB278" s="766"/>
      <c r="AC278" s="766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2">
        <v>4680115885837</v>
      </c>
      <c r="E279" s="783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5"/>
      <c r="R279" s="785"/>
      <c r="S279" s="785"/>
      <c r="T279" s="786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2">
        <v>4607091387452</v>
      </c>
      <c r="E280" s="783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9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5"/>
      <c r="R280" s="785"/>
      <c r="S280" s="785"/>
      <c r="T280" s="786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2">
        <v>4680115885806</v>
      </c>
      <c r="E281" s="783"/>
      <c r="F281" s="774">
        <v>1.35</v>
      </c>
      <c r="G281" s="31">
        <v>8</v>
      </c>
      <c r="H281" s="774">
        <v>10.8</v>
      </c>
      <c r="I281" s="774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2">
        <v>4680115885806</v>
      </c>
      <c r="E282" s="783"/>
      <c r="F282" s="774">
        <v>1.35</v>
      </c>
      <c r="G282" s="31">
        <v>8</v>
      </c>
      <c r="H282" s="774">
        <v>10.8</v>
      </c>
      <c r="I282" s="774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2">
        <v>4680115885851</v>
      </c>
      <c r="E283" s="783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5"/>
      <c r="R283" s="785"/>
      <c r="S283" s="785"/>
      <c r="T283" s="786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2">
        <v>4607091385984</v>
      </c>
      <c r="E284" s="783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5"/>
      <c r="R284" s="785"/>
      <c r="S284" s="785"/>
      <c r="T284" s="786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2">
        <v>4680115885844</v>
      </c>
      <c r="E285" s="783"/>
      <c r="F285" s="774">
        <v>0.4</v>
      </c>
      <c r="G285" s="31">
        <v>10</v>
      </c>
      <c r="H285" s="774">
        <v>4</v>
      </c>
      <c r="I285" s="774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0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5"/>
      <c r="R285" s="785"/>
      <c r="S285" s="785"/>
      <c r="T285" s="786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2">
        <v>4607091387469</v>
      </c>
      <c r="E286" s="783"/>
      <c r="F286" s="774">
        <v>0.5</v>
      </c>
      <c r="G286" s="31">
        <v>10</v>
      </c>
      <c r="H286" s="774">
        <v>5</v>
      </c>
      <c r="I286" s="774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5"/>
      <c r="R286" s="785"/>
      <c r="S286" s="785"/>
      <c r="T286" s="786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2">
        <v>4680115885820</v>
      </c>
      <c r="E287" s="783"/>
      <c r="F287" s="774">
        <v>0.4</v>
      </c>
      <c r="G287" s="31">
        <v>10</v>
      </c>
      <c r="H287" s="774">
        <v>4</v>
      </c>
      <c r="I287" s="774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5"/>
      <c r="R287" s="785"/>
      <c r="S287" s="785"/>
      <c r="T287" s="786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2">
        <v>4607091387438</v>
      </c>
      <c r="E288" s="783"/>
      <c r="F288" s="774">
        <v>0.5</v>
      </c>
      <c r="G288" s="31">
        <v>10</v>
      </c>
      <c r="H288" s="774">
        <v>5</v>
      </c>
      <c r="I288" s="774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5"/>
      <c r="R288" s="785"/>
      <c r="S288" s="785"/>
      <c r="T288" s="786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6" t="s">
        <v>71</v>
      </c>
      <c r="Q289" s="794"/>
      <c r="R289" s="794"/>
      <c r="S289" s="794"/>
      <c r="T289" s="794"/>
      <c r="U289" s="794"/>
      <c r="V289" s="795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6" t="s">
        <v>71</v>
      </c>
      <c r="Q290" s="794"/>
      <c r="R290" s="794"/>
      <c r="S290" s="794"/>
      <c r="T290" s="794"/>
      <c r="U290" s="794"/>
      <c r="V290" s="795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hidden="1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1"/>
      <c r="AB291" s="771"/>
      <c r="AC291" s="771"/>
    </row>
    <row r="292" spans="1:68" ht="14.25" hidden="1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66"/>
      <c r="AB292" s="766"/>
      <c r="AC292" s="766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2">
        <v>4680115885707</v>
      </c>
      <c r="E293" s="783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6" t="s">
        <v>71</v>
      </c>
      <c r="Q294" s="794"/>
      <c r="R294" s="794"/>
      <c r="S294" s="794"/>
      <c r="T294" s="794"/>
      <c r="U294" s="794"/>
      <c r="V294" s="795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6" t="s">
        <v>71</v>
      </c>
      <c r="Q295" s="794"/>
      <c r="R295" s="794"/>
      <c r="S295" s="794"/>
      <c r="T295" s="794"/>
      <c r="U295" s="794"/>
      <c r="V295" s="795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1"/>
      <c r="AB296" s="771"/>
      <c r="AC296" s="771"/>
    </row>
    <row r="297" spans="1:68" ht="14.25" hidden="1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66"/>
      <c r="AB297" s="766"/>
      <c r="AC297" s="766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2">
        <v>4607091383423</v>
      </c>
      <c r="E298" s="783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2">
        <v>4680115885691</v>
      </c>
      <c r="E299" s="783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2">
        <v>4680115885660</v>
      </c>
      <c r="E300" s="783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6" t="s">
        <v>71</v>
      </c>
      <c r="Q301" s="794"/>
      <c r="R301" s="794"/>
      <c r="S301" s="794"/>
      <c r="T301" s="794"/>
      <c r="U301" s="794"/>
      <c r="V301" s="795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6" t="s">
        <v>71</v>
      </c>
      <c r="Q302" s="794"/>
      <c r="R302" s="794"/>
      <c r="S302" s="794"/>
      <c r="T302" s="794"/>
      <c r="U302" s="794"/>
      <c r="V302" s="795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1"/>
      <c r="AB303" s="771"/>
      <c r="AC303" s="771"/>
    </row>
    <row r="304" spans="1:68" ht="14.25" hidden="1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66"/>
      <c r="AB304" s="766"/>
      <c r="AC304" s="766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2">
        <v>4680115881556</v>
      </c>
      <c r="E305" s="783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2">
        <v>4680115881037</v>
      </c>
      <c r="E306" s="783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2">
        <v>4680115886186</v>
      </c>
      <c r="E307" s="783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2">
        <v>4680115881228</v>
      </c>
      <c r="E308" s="783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2">
        <v>4680115881211</v>
      </c>
      <c r="E309" s="783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1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2">
        <v>4680115881020</v>
      </c>
      <c r="E310" s="783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6" t="s">
        <v>71</v>
      </c>
      <c r="Q311" s="794"/>
      <c r="R311" s="794"/>
      <c r="S311" s="794"/>
      <c r="T311" s="794"/>
      <c r="U311" s="794"/>
      <c r="V311" s="795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6" t="s">
        <v>71</v>
      </c>
      <c r="Q312" s="794"/>
      <c r="R312" s="794"/>
      <c r="S312" s="794"/>
      <c r="T312" s="794"/>
      <c r="U312" s="794"/>
      <c r="V312" s="795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1"/>
      <c r="AB313" s="771"/>
      <c r="AC313" s="771"/>
    </row>
    <row r="314" spans="1:68" ht="14.25" hidden="1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66"/>
      <c r="AB314" s="766"/>
      <c r="AC314" s="766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2">
        <v>4607091389296</v>
      </c>
      <c r="E315" s="783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6" t="s">
        <v>71</v>
      </c>
      <c r="Q316" s="794"/>
      <c r="R316" s="794"/>
      <c r="S316" s="794"/>
      <c r="T316" s="794"/>
      <c r="U316" s="794"/>
      <c r="V316" s="795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6" t="s">
        <v>71</v>
      </c>
      <c r="Q317" s="794"/>
      <c r="R317" s="794"/>
      <c r="S317" s="794"/>
      <c r="T317" s="794"/>
      <c r="U317" s="794"/>
      <c r="V317" s="795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66"/>
      <c r="AB318" s="766"/>
      <c r="AC318" s="766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2">
        <v>4680115880344</v>
      </c>
      <c r="E319" s="783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6" t="s">
        <v>71</v>
      </c>
      <c r="Q320" s="794"/>
      <c r="R320" s="794"/>
      <c r="S320" s="794"/>
      <c r="T320" s="794"/>
      <c r="U320" s="794"/>
      <c r="V320" s="795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6" t="s">
        <v>71</v>
      </c>
      <c r="Q321" s="794"/>
      <c r="R321" s="794"/>
      <c r="S321" s="794"/>
      <c r="T321" s="794"/>
      <c r="U321" s="794"/>
      <c r="V321" s="795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66"/>
      <c r="AB322" s="766"/>
      <c r="AC322" s="766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2">
        <v>4680115884618</v>
      </c>
      <c r="E323" s="783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6" t="s">
        <v>71</v>
      </c>
      <c r="Q324" s="794"/>
      <c r="R324" s="794"/>
      <c r="S324" s="794"/>
      <c r="T324" s="794"/>
      <c r="U324" s="794"/>
      <c r="V324" s="795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6" t="s">
        <v>71</v>
      </c>
      <c r="Q325" s="794"/>
      <c r="R325" s="794"/>
      <c r="S325" s="794"/>
      <c r="T325" s="794"/>
      <c r="U325" s="794"/>
      <c r="V325" s="795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1"/>
      <c r="AB326" s="771"/>
      <c r="AC326" s="771"/>
    </row>
    <row r="327" spans="1:68" ht="14.25" hidden="1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66"/>
      <c r="AB327" s="766"/>
      <c r="AC327" s="766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2">
        <v>4607091389807</v>
      </c>
      <c r="E328" s="783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6" t="s">
        <v>71</v>
      </c>
      <c r="Q329" s="794"/>
      <c r="R329" s="794"/>
      <c r="S329" s="794"/>
      <c r="T329" s="794"/>
      <c r="U329" s="794"/>
      <c r="V329" s="795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6" t="s">
        <v>71</v>
      </c>
      <c r="Q330" s="794"/>
      <c r="R330" s="794"/>
      <c r="S330" s="794"/>
      <c r="T330" s="794"/>
      <c r="U330" s="794"/>
      <c r="V330" s="795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66"/>
      <c r="AB331" s="766"/>
      <c r="AC331" s="766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2">
        <v>4680115880481</v>
      </c>
      <c r="E332" s="783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6" t="s">
        <v>71</v>
      </c>
      <c r="Q333" s="794"/>
      <c r="R333" s="794"/>
      <c r="S333" s="794"/>
      <c r="T333" s="794"/>
      <c r="U333" s="794"/>
      <c r="V333" s="795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6" t="s">
        <v>71</v>
      </c>
      <c r="Q334" s="794"/>
      <c r="R334" s="794"/>
      <c r="S334" s="794"/>
      <c r="T334" s="794"/>
      <c r="U334" s="794"/>
      <c r="V334" s="795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66"/>
      <c r="AB335" s="766"/>
      <c r="AC335" s="766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2">
        <v>4680115880412</v>
      </c>
      <c r="E336" s="783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2">
        <v>4680115880511</v>
      </c>
      <c r="E337" s="783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6" t="s">
        <v>71</v>
      </c>
      <c r="Q338" s="794"/>
      <c r="R338" s="794"/>
      <c r="S338" s="794"/>
      <c r="T338" s="794"/>
      <c r="U338" s="794"/>
      <c r="V338" s="795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6" t="s">
        <v>71</v>
      </c>
      <c r="Q339" s="794"/>
      <c r="R339" s="794"/>
      <c r="S339" s="794"/>
      <c r="T339" s="794"/>
      <c r="U339" s="794"/>
      <c r="V339" s="795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1"/>
      <c r="AB340" s="771"/>
      <c r="AC340" s="771"/>
    </row>
    <row r="341" spans="1:68" ht="14.25" hidden="1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66"/>
      <c r="AB341" s="766"/>
      <c r="AC341" s="766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2">
        <v>4680115882973</v>
      </c>
      <c r="E342" s="783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6" t="s">
        <v>71</v>
      </c>
      <c r="Q343" s="794"/>
      <c r="R343" s="794"/>
      <c r="S343" s="794"/>
      <c r="T343" s="794"/>
      <c r="U343" s="794"/>
      <c r="V343" s="795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6" t="s">
        <v>71</v>
      </c>
      <c r="Q344" s="794"/>
      <c r="R344" s="794"/>
      <c r="S344" s="794"/>
      <c r="T344" s="794"/>
      <c r="U344" s="794"/>
      <c r="V344" s="795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66"/>
      <c r="AB345" s="766"/>
      <c r="AC345" s="766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2">
        <v>4607091389845</v>
      </c>
      <c r="E346" s="783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2">
        <v>4680115882881</v>
      </c>
      <c r="E347" s="783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6" t="s">
        <v>71</v>
      </c>
      <c r="Q348" s="794"/>
      <c r="R348" s="794"/>
      <c r="S348" s="794"/>
      <c r="T348" s="794"/>
      <c r="U348" s="794"/>
      <c r="V348" s="795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6" t="s">
        <v>71</v>
      </c>
      <c r="Q349" s="794"/>
      <c r="R349" s="794"/>
      <c r="S349" s="794"/>
      <c r="T349" s="794"/>
      <c r="U349" s="794"/>
      <c r="V349" s="795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hidden="1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66"/>
      <c r="AB350" s="766"/>
      <c r="AC350" s="766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2">
        <v>4680115883390</v>
      </c>
      <c r="E351" s="783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6" t="s">
        <v>71</v>
      </c>
      <c r="Q352" s="794"/>
      <c r="R352" s="794"/>
      <c r="S352" s="794"/>
      <c r="T352" s="794"/>
      <c r="U352" s="794"/>
      <c r="V352" s="795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6" t="s">
        <v>71</v>
      </c>
      <c r="Q353" s="794"/>
      <c r="R353" s="794"/>
      <c r="S353" s="794"/>
      <c r="T353" s="794"/>
      <c r="U353" s="794"/>
      <c r="V353" s="795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1"/>
      <c r="AB354" s="771"/>
      <c r="AC354" s="771"/>
    </row>
    <row r="355" spans="1:68" ht="14.25" hidden="1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66"/>
      <c r="AB355" s="766"/>
      <c r="AC355" s="766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2">
        <v>4680115885615</v>
      </c>
      <c r="E356" s="783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2">
        <v>4680115885554</v>
      </c>
      <c r="E357" s="783"/>
      <c r="F357" s="774">
        <v>1.35</v>
      </c>
      <c r="G357" s="31">
        <v>8</v>
      </c>
      <c r="H357" s="774">
        <v>10.8</v>
      </c>
      <c r="I357" s="774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2">
        <v>4680115885554</v>
      </c>
      <c r="E358" s="783"/>
      <c r="F358" s="774">
        <v>1.35</v>
      </c>
      <c r="G358" s="31">
        <v>8</v>
      </c>
      <c r="H358" s="774">
        <v>10.8</v>
      </c>
      <c r="I358" s="774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2">
        <v>4680115885646</v>
      </c>
      <c r="E359" s="783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2">
        <v>4680115885622</v>
      </c>
      <c r="E360" s="783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2">
        <v>4680115881938</v>
      </c>
      <c r="E361" s="783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2">
        <v>4607091387346</v>
      </c>
      <c r="E362" s="783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8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2">
        <v>4680115885608</v>
      </c>
      <c r="E363" s="783"/>
      <c r="F363" s="774">
        <v>0.4</v>
      </c>
      <c r="G363" s="31">
        <v>10</v>
      </c>
      <c r="H363" s="774">
        <v>4</v>
      </c>
      <c r="I363" s="774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8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5"/>
      <c r="R363" s="785"/>
      <c r="S363" s="785"/>
      <c r="T363" s="786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2">
        <v>4607091386011</v>
      </c>
      <c r="E364" s="783"/>
      <c r="F364" s="774">
        <v>0.5</v>
      </c>
      <c r="G364" s="31">
        <v>10</v>
      </c>
      <c r="H364" s="774">
        <v>5</v>
      </c>
      <c r="I364" s="774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5"/>
      <c r="R364" s="785"/>
      <c r="S364" s="785"/>
      <c r="T364" s="786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6" t="s">
        <v>71</v>
      </c>
      <c r="Q365" s="794"/>
      <c r="R365" s="794"/>
      <c r="S365" s="794"/>
      <c r="T365" s="794"/>
      <c r="U365" s="794"/>
      <c r="V365" s="795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6" t="s">
        <v>71</v>
      </c>
      <c r="Q366" s="794"/>
      <c r="R366" s="794"/>
      <c r="S366" s="794"/>
      <c r="T366" s="794"/>
      <c r="U366" s="794"/>
      <c r="V366" s="795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hidden="1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66"/>
      <c r="AB367" s="766"/>
      <c r="AC367" s="766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2">
        <v>4607091387193</v>
      </c>
      <c r="E368" s="783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2">
        <v>4607091387230</v>
      </c>
      <c r="E369" s="783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2">
        <v>4607091387292</v>
      </c>
      <c r="E370" s="783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2">
        <v>4607091387285</v>
      </c>
      <c r="E371" s="783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6" t="s">
        <v>71</v>
      </c>
      <c r="Q372" s="794"/>
      <c r="R372" s="794"/>
      <c r="S372" s="794"/>
      <c r="T372" s="794"/>
      <c r="U372" s="794"/>
      <c r="V372" s="795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6" t="s">
        <v>71</v>
      </c>
      <c r="Q373" s="794"/>
      <c r="R373" s="794"/>
      <c r="S373" s="794"/>
      <c r="T373" s="794"/>
      <c r="U373" s="794"/>
      <c r="V373" s="795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hidden="1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66"/>
      <c r="AB374" s="766"/>
      <c r="AC374" s="766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2">
        <v>4607091387766</v>
      </c>
      <c r="E375" s="783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3"/>
      <c r="V375" s="33"/>
      <c r="W375" s="34" t="s">
        <v>69</v>
      </c>
      <c r="X375" s="775">
        <v>0</v>
      </c>
      <c r="Y375" s="776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2">
        <v>4607091387957</v>
      </c>
      <c r="E376" s="783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2">
        <v>4607091387964</v>
      </c>
      <c r="E377" s="783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2">
        <v>4680115884588</v>
      </c>
      <c r="E378" s="783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2">
        <v>4607091387537</v>
      </c>
      <c r="E379" s="783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2">
        <v>4607091387513</v>
      </c>
      <c r="E380" s="783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6" t="s">
        <v>71</v>
      </c>
      <c r="Q381" s="794"/>
      <c r="R381" s="794"/>
      <c r="S381" s="794"/>
      <c r="T381" s="794"/>
      <c r="U381" s="794"/>
      <c r="V381" s="795"/>
      <c r="W381" s="36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6" t="s">
        <v>71</v>
      </c>
      <c r="Q382" s="794"/>
      <c r="R382" s="794"/>
      <c r="S382" s="794"/>
      <c r="T382" s="794"/>
      <c r="U382" s="794"/>
      <c r="V382" s="795"/>
      <c r="W382" s="36" t="s">
        <v>69</v>
      </c>
      <c r="X382" s="777">
        <f>IFERROR(SUM(X375:X380),"0")</f>
        <v>0</v>
      </c>
      <c r="Y382" s="777">
        <f>IFERROR(SUM(Y375:Y380),"0")</f>
        <v>0</v>
      </c>
      <c r="Z382" s="36"/>
      <c r="AA382" s="778"/>
      <c r="AB382" s="778"/>
      <c r="AC382" s="778"/>
    </row>
    <row r="383" spans="1:68" ht="14.25" hidden="1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66"/>
      <c r="AB383" s="766"/>
      <c r="AC383" s="766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2">
        <v>4607091380880</v>
      </c>
      <c r="E384" s="783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3"/>
      <c r="V384" s="33"/>
      <c r="W384" s="34" t="s">
        <v>69</v>
      </c>
      <c r="X384" s="775">
        <v>150</v>
      </c>
      <c r="Y384" s="776">
        <f>IFERROR(IF(X384="",0,CEILING((X384/$H384),1)*$H384),"")</f>
        <v>151.20000000000002</v>
      </c>
      <c r="Z384" s="35">
        <f>IFERROR(IF(Y384=0,"",ROUNDUP(Y384/H384,0)*0.02175),"")</f>
        <v>0.39149999999999996</v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160.07142857142858</v>
      </c>
      <c r="BN384" s="63">
        <f>IFERROR(Y384*I384/H384,"0")</f>
        <v>161.35200000000003</v>
      </c>
      <c r="BO384" s="63">
        <f>IFERROR(1/J384*(X384/H384),"0")</f>
        <v>0.31887755102040816</v>
      </c>
      <c r="BP384" s="63">
        <f>IFERROR(1/J384*(Y384/H384),"0")</f>
        <v>0.3214285714285714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2">
        <v>4607091384482</v>
      </c>
      <c r="E385" s="783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3"/>
      <c r="V385" s="33"/>
      <c r="W385" s="34" t="s">
        <v>69</v>
      </c>
      <c r="X385" s="775">
        <v>0</v>
      </c>
      <c r="Y385" s="776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2">
        <v>4607091380897</v>
      </c>
      <c r="E386" s="783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193" t="s">
        <v>624</v>
      </c>
      <c r="Q386" s="785"/>
      <c r="R386" s="785"/>
      <c r="S386" s="785"/>
      <c r="T386" s="786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2">
        <v>4607091380897</v>
      </c>
      <c r="E387" s="783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5"/>
      <c r="R387" s="785"/>
      <c r="S387" s="785"/>
      <c r="T387" s="786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6" t="s">
        <v>71</v>
      </c>
      <c r="Q388" s="794"/>
      <c r="R388" s="794"/>
      <c r="S388" s="794"/>
      <c r="T388" s="794"/>
      <c r="U388" s="794"/>
      <c r="V388" s="795"/>
      <c r="W388" s="36" t="s">
        <v>72</v>
      </c>
      <c r="X388" s="777">
        <f>IFERROR(X384/H384,"0")+IFERROR(X385/H385,"0")+IFERROR(X386/H386,"0")+IFERROR(X387/H387,"0")</f>
        <v>17.857142857142858</v>
      </c>
      <c r="Y388" s="777">
        <f>IFERROR(Y384/H384,"0")+IFERROR(Y385/H385,"0")+IFERROR(Y386/H386,"0")+IFERROR(Y387/H387,"0")</f>
        <v>18</v>
      </c>
      <c r="Z388" s="777">
        <f>IFERROR(IF(Z384="",0,Z384),"0")+IFERROR(IF(Z385="",0,Z385),"0")+IFERROR(IF(Z386="",0,Z386),"0")+IFERROR(IF(Z387="",0,Z387),"0")</f>
        <v>0.39149999999999996</v>
      </c>
      <c r="AA388" s="778"/>
      <c r="AB388" s="778"/>
      <c r="AC388" s="778"/>
    </row>
    <row r="389" spans="1:68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6" t="s">
        <v>71</v>
      </c>
      <c r="Q389" s="794"/>
      <c r="R389" s="794"/>
      <c r="S389" s="794"/>
      <c r="T389" s="794"/>
      <c r="U389" s="794"/>
      <c r="V389" s="795"/>
      <c r="W389" s="36" t="s">
        <v>69</v>
      </c>
      <c r="X389" s="777">
        <f>IFERROR(SUM(X384:X387),"0")</f>
        <v>150</v>
      </c>
      <c r="Y389" s="777">
        <f>IFERROR(SUM(Y384:Y387),"0")</f>
        <v>151.20000000000002</v>
      </c>
      <c r="Z389" s="36"/>
      <c r="AA389" s="778"/>
      <c r="AB389" s="778"/>
      <c r="AC389" s="778"/>
    </row>
    <row r="390" spans="1:68" ht="14.25" hidden="1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66"/>
      <c r="AB390" s="766"/>
      <c r="AC390" s="766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2">
        <v>4607091388374</v>
      </c>
      <c r="E391" s="783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201" t="s">
        <v>630</v>
      </c>
      <c r="Q391" s="785"/>
      <c r="R391" s="785"/>
      <c r="S391" s="785"/>
      <c r="T391" s="786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2">
        <v>4607091388381</v>
      </c>
      <c r="E392" s="783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1" t="s">
        <v>634</v>
      </c>
      <c r="Q392" s="785"/>
      <c r="R392" s="785"/>
      <c r="S392" s="785"/>
      <c r="T392" s="786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2">
        <v>4607091383102</v>
      </c>
      <c r="E393" s="783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2">
        <v>4607091388404</v>
      </c>
      <c r="E394" s="783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6" t="s">
        <v>71</v>
      </c>
      <c r="Q395" s="794"/>
      <c r="R395" s="794"/>
      <c r="S395" s="794"/>
      <c r="T395" s="794"/>
      <c r="U395" s="794"/>
      <c r="V395" s="795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6" t="s">
        <v>71</v>
      </c>
      <c r="Q396" s="794"/>
      <c r="R396" s="794"/>
      <c r="S396" s="794"/>
      <c r="T396" s="794"/>
      <c r="U396" s="794"/>
      <c r="V396" s="795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hidden="1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66"/>
      <c r="AB397" s="766"/>
      <c r="AC397" s="766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2">
        <v>4680115881808</v>
      </c>
      <c r="E398" s="783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2">
        <v>4680115881822</v>
      </c>
      <c r="E399" s="783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2">
        <v>4680115880016</v>
      </c>
      <c r="E400" s="783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6" t="s">
        <v>71</v>
      </c>
      <c r="Q401" s="794"/>
      <c r="R401" s="794"/>
      <c r="S401" s="794"/>
      <c r="T401" s="794"/>
      <c r="U401" s="794"/>
      <c r="V401" s="795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6" t="s">
        <v>71</v>
      </c>
      <c r="Q402" s="794"/>
      <c r="R402" s="794"/>
      <c r="S402" s="794"/>
      <c r="T402" s="794"/>
      <c r="U402" s="794"/>
      <c r="V402" s="795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1"/>
      <c r="AB403" s="771"/>
      <c r="AC403" s="771"/>
    </row>
    <row r="404" spans="1:68" ht="14.25" hidden="1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66"/>
      <c r="AB404" s="766"/>
      <c r="AC404" s="766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2">
        <v>4607091383836</v>
      </c>
      <c r="E405" s="783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6" t="s">
        <v>71</v>
      </c>
      <c r="Q406" s="794"/>
      <c r="R406" s="794"/>
      <c r="S406" s="794"/>
      <c r="T406" s="794"/>
      <c r="U406" s="794"/>
      <c r="V406" s="795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6" t="s">
        <v>71</v>
      </c>
      <c r="Q407" s="794"/>
      <c r="R407" s="794"/>
      <c r="S407" s="794"/>
      <c r="T407" s="794"/>
      <c r="U407" s="794"/>
      <c r="V407" s="795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66"/>
      <c r="AB408" s="766"/>
      <c r="AC408" s="766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2">
        <v>4607091387919</v>
      </c>
      <c r="E409" s="783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2">
        <v>4680115883604</v>
      </c>
      <c r="E410" s="783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2">
        <v>4680115883567</v>
      </c>
      <c r="E411" s="783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6" t="s">
        <v>71</v>
      </c>
      <c r="Q412" s="794"/>
      <c r="R412" s="794"/>
      <c r="S412" s="794"/>
      <c r="T412" s="794"/>
      <c r="U412" s="794"/>
      <c r="V412" s="795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6" t="s">
        <v>71</v>
      </c>
      <c r="Q413" s="794"/>
      <c r="R413" s="794"/>
      <c r="S413" s="794"/>
      <c r="T413" s="794"/>
      <c r="U413" s="794"/>
      <c r="V413" s="795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hidden="1" customHeight="1" x14ac:dyDescent="0.2">
      <c r="A414" s="889" t="s">
        <v>662</v>
      </c>
      <c r="B414" s="890"/>
      <c r="C414" s="890"/>
      <c r="D414" s="890"/>
      <c r="E414" s="890"/>
      <c r="F414" s="890"/>
      <c r="G414" s="890"/>
      <c r="H414" s="890"/>
      <c r="I414" s="890"/>
      <c r="J414" s="890"/>
      <c r="K414" s="890"/>
      <c r="L414" s="890"/>
      <c r="M414" s="890"/>
      <c r="N414" s="890"/>
      <c r="O414" s="890"/>
      <c r="P414" s="890"/>
      <c r="Q414" s="890"/>
      <c r="R414" s="890"/>
      <c r="S414" s="890"/>
      <c r="T414" s="890"/>
      <c r="U414" s="890"/>
      <c r="V414" s="890"/>
      <c r="W414" s="890"/>
      <c r="X414" s="890"/>
      <c r="Y414" s="890"/>
      <c r="Z414" s="890"/>
      <c r="AA414" s="47"/>
      <c r="AB414" s="47"/>
      <c r="AC414" s="47"/>
    </row>
    <row r="415" spans="1:68" ht="16.5" hidden="1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1"/>
      <c r="AB415" s="771"/>
      <c r="AC415" s="771"/>
    </row>
    <row r="416" spans="1:68" ht="14.25" hidden="1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66"/>
      <c r="AB416" s="766"/>
      <c r="AC416" s="766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2">
        <v>4680115884847</v>
      </c>
      <c r="E417" s="783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2">
        <v>4680115884847</v>
      </c>
      <c r="E418" s="783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3"/>
      <c r="V418" s="33"/>
      <c r="W418" s="34" t="s">
        <v>69</v>
      </c>
      <c r="X418" s="775">
        <v>2000</v>
      </c>
      <c r="Y418" s="776">
        <f t="shared" si="87"/>
        <v>2010</v>
      </c>
      <c r="Z418" s="35">
        <f>IFERROR(IF(Y418=0,"",ROUNDUP(Y418/H418,0)*0.02175),"")</f>
        <v>2.9144999999999999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2064</v>
      </c>
      <c r="BN418" s="63">
        <f t="shared" si="89"/>
        <v>2074.3200000000002</v>
      </c>
      <c r="BO418" s="63">
        <f t="shared" si="90"/>
        <v>2.7777777777777777</v>
      </c>
      <c r="BP418" s="63">
        <f t="shared" si="91"/>
        <v>2.7916666666666665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2">
        <v>4680115884854</v>
      </c>
      <c r="E419" s="783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2">
        <v>4680115884854</v>
      </c>
      <c r="E420" s="783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3"/>
      <c r="V420" s="33"/>
      <c r="W420" s="34" t="s">
        <v>69</v>
      </c>
      <c r="X420" s="775">
        <v>1000</v>
      </c>
      <c r="Y420" s="776">
        <f t="shared" si="87"/>
        <v>1005</v>
      </c>
      <c r="Z420" s="35">
        <f>IFERROR(IF(Y420=0,"",ROUNDUP(Y420/H420,0)*0.02175),"")</f>
        <v>1.4572499999999999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1032</v>
      </c>
      <c r="BN420" s="63">
        <f t="shared" si="89"/>
        <v>1037.1600000000001</v>
      </c>
      <c r="BO420" s="63">
        <f t="shared" si="90"/>
        <v>1.3888888888888888</v>
      </c>
      <c r="BP420" s="63">
        <f t="shared" si="91"/>
        <v>1.3958333333333333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2">
        <v>4607091383997</v>
      </c>
      <c r="E421" s="783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2">
        <v>4680115884830</v>
      </c>
      <c r="E422" s="783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1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2">
        <v>4680115884830</v>
      </c>
      <c r="E423" s="783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3"/>
      <c r="V423" s="33"/>
      <c r="W423" s="34" t="s">
        <v>69</v>
      </c>
      <c r="X423" s="775">
        <v>1000</v>
      </c>
      <c r="Y423" s="776">
        <f t="shared" si="87"/>
        <v>1005</v>
      </c>
      <c r="Z423" s="35">
        <f>IFERROR(IF(Y423=0,"",ROUNDUP(Y423/H423,0)*0.02175),"")</f>
        <v>1.4572499999999999</v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1032</v>
      </c>
      <c r="BN423" s="63">
        <f t="shared" si="89"/>
        <v>1037.1600000000001</v>
      </c>
      <c r="BO423" s="63">
        <f t="shared" si="90"/>
        <v>1.3888888888888888</v>
      </c>
      <c r="BP423" s="63">
        <f t="shared" si="91"/>
        <v>1.3958333333333333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2">
        <v>4680115882638</v>
      </c>
      <c r="E424" s="783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2">
        <v>4680115884922</v>
      </c>
      <c r="E425" s="783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2">
        <v>4680115884878</v>
      </c>
      <c r="E426" s="783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5"/>
      <c r="R426" s="785"/>
      <c r="S426" s="785"/>
      <c r="T426" s="786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2">
        <v>4680115884861</v>
      </c>
      <c r="E427" s="783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5"/>
      <c r="R427" s="785"/>
      <c r="S427" s="785"/>
      <c r="T427" s="786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6" t="s">
        <v>71</v>
      </c>
      <c r="Q428" s="794"/>
      <c r="R428" s="794"/>
      <c r="S428" s="794"/>
      <c r="T428" s="794"/>
      <c r="U428" s="794"/>
      <c r="V428" s="795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266.66666666666669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268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5.8289999999999997</v>
      </c>
      <c r="AA428" s="778"/>
      <c r="AB428" s="778"/>
      <c r="AC428" s="778"/>
    </row>
    <row r="429" spans="1:68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6" t="s">
        <v>71</v>
      </c>
      <c r="Q429" s="794"/>
      <c r="R429" s="794"/>
      <c r="S429" s="794"/>
      <c r="T429" s="794"/>
      <c r="U429" s="794"/>
      <c r="V429" s="795"/>
      <c r="W429" s="36" t="s">
        <v>69</v>
      </c>
      <c r="X429" s="777">
        <f>IFERROR(SUM(X417:X427),"0")</f>
        <v>4000</v>
      </c>
      <c r="Y429" s="777">
        <f>IFERROR(SUM(Y417:Y427),"0")</f>
        <v>4020</v>
      </c>
      <c r="Z429" s="36"/>
      <c r="AA429" s="778"/>
      <c r="AB429" s="778"/>
      <c r="AC429" s="778"/>
    </row>
    <row r="430" spans="1:68" ht="14.25" hidden="1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66"/>
      <c r="AB430" s="766"/>
      <c r="AC430" s="766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2">
        <v>4607091383980</v>
      </c>
      <c r="E431" s="783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3"/>
      <c r="V431" s="33"/>
      <c r="W431" s="34" t="s">
        <v>69</v>
      </c>
      <c r="X431" s="775">
        <v>2000</v>
      </c>
      <c r="Y431" s="776">
        <f>IFERROR(IF(X431="",0,CEILING((X431/$H431),1)*$H431),"")</f>
        <v>2010</v>
      </c>
      <c r="Z431" s="35">
        <f>IFERROR(IF(Y431=0,"",ROUNDUP(Y431/H431,0)*0.02175),"")</f>
        <v>2.9144999999999999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2064</v>
      </c>
      <c r="BN431" s="63">
        <f>IFERROR(Y431*I431/H431,"0")</f>
        <v>2074.3200000000002</v>
      </c>
      <c r="BO431" s="63">
        <f>IFERROR(1/J431*(X431/H431),"0")</f>
        <v>2.7777777777777777</v>
      </c>
      <c r="BP431" s="63">
        <f>IFERROR(1/J431*(Y431/H431),"0")</f>
        <v>2.7916666666666665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2">
        <v>4607091384178</v>
      </c>
      <c r="E432" s="783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6" t="s">
        <v>71</v>
      </c>
      <c r="Q433" s="794"/>
      <c r="R433" s="794"/>
      <c r="S433" s="794"/>
      <c r="T433" s="794"/>
      <c r="U433" s="794"/>
      <c r="V433" s="795"/>
      <c r="W433" s="36" t="s">
        <v>72</v>
      </c>
      <c r="X433" s="777">
        <f>IFERROR(X431/H431,"0")+IFERROR(X432/H432,"0")</f>
        <v>133.33333333333334</v>
      </c>
      <c r="Y433" s="777">
        <f>IFERROR(Y431/H431,"0")+IFERROR(Y432/H432,"0")</f>
        <v>134</v>
      </c>
      <c r="Z433" s="777">
        <f>IFERROR(IF(Z431="",0,Z431),"0")+IFERROR(IF(Z432="",0,Z432),"0")</f>
        <v>2.9144999999999999</v>
      </c>
      <c r="AA433" s="778"/>
      <c r="AB433" s="778"/>
      <c r="AC433" s="778"/>
    </row>
    <row r="434" spans="1:68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6" t="s">
        <v>71</v>
      </c>
      <c r="Q434" s="794"/>
      <c r="R434" s="794"/>
      <c r="S434" s="794"/>
      <c r="T434" s="794"/>
      <c r="U434" s="794"/>
      <c r="V434" s="795"/>
      <c r="W434" s="36" t="s">
        <v>69</v>
      </c>
      <c r="X434" s="777">
        <f>IFERROR(SUM(X431:X432),"0")</f>
        <v>2000</v>
      </c>
      <c r="Y434" s="777">
        <f>IFERROR(SUM(Y431:Y432),"0")</f>
        <v>2010</v>
      </c>
      <c r="Z434" s="36"/>
      <c r="AA434" s="778"/>
      <c r="AB434" s="778"/>
      <c r="AC434" s="778"/>
    </row>
    <row r="435" spans="1:68" ht="14.25" hidden="1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66"/>
      <c r="AB435" s="766"/>
      <c r="AC435" s="766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2">
        <v>4607091383928</v>
      </c>
      <c r="E436" s="783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52" t="s">
        <v>697</v>
      </c>
      <c r="Q436" s="785"/>
      <c r="R436" s="785"/>
      <c r="S436" s="785"/>
      <c r="T436" s="786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2">
        <v>4607091384260</v>
      </c>
      <c r="E437" s="783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2" t="s">
        <v>701</v>
      </c>
      <c r="Q437" s="785"/>
      <c r="R437" s="785"/>
      <c r="S437" s="785"/>
      <c r="T437" s="786"/>
      <c r="U437" s="33"/>
      <c r="V437" s="33"/>
      <c r="W437" s="34" t="s">
        <v>69</v>
      </c>
      <c r="X437" s="775">
        <v>0</v>
      </c>
      <c r="Y437" s="776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6" t="s">
        <v>71</v>
      </c>
      <c r="Q438" s="794"/>
      <c r="R438" s="794"/>
      <c r="S438" s="794"/>
      <c r="T438" s="794"/>
      <c r="U438" s="794"/>
      <c r="V438" s="795"/>
      <c r="W438" s="36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6" t="s">
        <v>71</v>
      </c>
      <c r="Q439" s="794"/>
      <c r="R439" s="794"/>
      <c r="S439" s="794"/>
      <c r="T439" s="794"/>
      <c r="U439" s="794"/>
      <c r="V439" s="795"/>
      <c r="W439" s="36" t="s">
        <v>69</v>
      </c>
      <c r="X439" s="777">
        <f>IFERROR(SUM(X436:X437),"0")</f>
        <v>0</v>
      </c>
      <c r="Y439" s="777">
        <f>IFERROR(SUM(Y436:Y437),"0")</f>
        <v>0</v>
      </c>
      <c r="Z439" s="36"/>
      <c r="AA439" s="778"/>
      <c r="AB439" s="778"/>
      <c r="AC439" s="778"/>
    </row>
    <row r="440" spans="1:68" ht="14.25" hidden="1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66"/>
      <c r="AB440" s="766"/>
      <c r="AC440" s="766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2">
        <v>4607091384673</v>
      </c>
      <c r="E441" s="783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1" t="s">
        <v>705</v>
      </c>
      <c r="Q441" s="785"/>
      <c r="R441" s="785"/>
      <c r="S441" s="785"/>
      <c r="T441" s="786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6" t="s">
        <v>71</v>
      </c>
      <c r="Q442" s="794"/>
      <c r="R442" s="794"/>
      <c r="S442" s="794"/>
      <c r="T442" s="794"/>
      <c r="U442" s="794"/>
      <c r="V442" s="795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6" t="s">
        <v>71</v>
      </c>
      <c r="Q443" s="794"/>
      <c r="R443" s="794"/>
      <c r="S443" s="794"/>
      <c r="T443" s="794"/>
      <c r="U443" s="794"/>
      <c r="V443" s="795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1"/>
      <c r="AB444" s="771"/>
      <c r="AC444" s="771"/>
    </row>
    <row r="445" spans="1:68" ht="14.25" hidden="1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66"/>
      <c r="AB445" s="766"/>
      <c r="AC445" s="766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2">
        <v>4680115881907</v>
      </c>
      <c r="E446" s="783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2">
        <v>4680115881907</v>
      </c>
      <c r="E447" s="783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2">
        <v>4680115883925</v>
      </c>
      <c r="E448" s="783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2">
        <v>4680115883925</v>
      </c>
      <c r="E449" s="783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2">
        <v>4607091384192</v>
      </c>
      <c r="E450" s="783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2">
        <v>4680115884892</v>
      </c>
      <c r="E451" s="783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2">
        <v>4680115884885</v>
      </c>
      <c r="E452" s="783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2">
        <v>4680115884908</v>
      </c>
      <c r="E453" s="783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6" t="s">
        <v>71</v>
      </c>
      <c r="Q454" s="794"/>
      <c r="R454" s="794"/>
      <c r="S454" s="794"/>
      <c r="T454" s="794"/>
      <c r="U454" s="794"/>
      <c r="V454" s="795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6" t="s">
        <v>71</v>
      </c>
      <c r="Q455" s="794"/>
      <c r="R455" s="794"/>
      <c r="S455" s="794"/>
      <c r="T455" s="794"/>
      <c r="U455" s="794"/>
      <c r="V455" s="795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66"/>
      <c r="AB456" s="766"/>
      <c r="AC456" s="766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2">
        <v>4607091384802</v>
      </c>
      <c r="E457" s="783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3"/>
      <c r="V457" s="33"/>
      <c r="W457" s="34" t="s">
        <v>69</v>
      </c>
      <c r="X457" s="775">
        <v>50</v>
      </c>
      <c r="Y457" s="776">
        <f>IFERROR(IF(X457="",0,CEILING((X457/$H457),1)*$H457),"")</f>
        <v>52.56</v>
      </c>
      <c r="Z457" s="35">
        <f>IFERROR(IF(Y457=0,"",ROUNDUP(Y457/H457,0)*0.00902),"")</f>
        <v>0.10824</v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53.082191780821923</v>
      </c>
      <c r="BN457" s="63">
        <f>IFERROR(Y457*I457/H457,"0")</f>
        <v>55.800000000000004</v>
      </c>
      <c r="BO457" s="63">
        <f>IFERROR(1/J457*(X457/H457),"0")</f>
        <v>8.6481250864812509E-2</v>
      </c>
      <c r="BP457" s="63">
        <f>IFERROR(1/J457*(Y457/H457),"0")</f>
        <v>9.0909090909090912E-2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2">
        <v>4607091384826</v>
      </c>
      <c r="E458" s="783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6" t="s">
        <v>71</v>
      </c>
      <c r="Q459" s="794"/>
      <c r="R459" s="794"/>
      <c r="S459" s="794"/>
      <c r="T459" s="794"/>
      <c r="U459" s="794"/>
      <c r="V459" s="795"/>
      <c r="W459" s="36" t="s">
        <v>72</v>
      </c>
      <c r="X459" s="777">
        <f>IFERROR(X457/H457,"0")+IFERROR(X458/H458,"0")</f>
        <v>11.415525114155251</v>
      </c>
      <c r="Y459" s="777">
        <f>IFERROR(Y457/H457,"0")+IFERROR(Y458/H458,"0")</f>
        <v>12</v>
      </c>
      <c r="Z459" s="777">
        <f>IFERROR(IF(Z457="",0,Z457),"0")+IFERROR(IF(Z458="",0,Z458),"0")</f>
        <v>0.10824</v>
      </c>
      <c r="AA459" s="778"/>
      <c r="AB459" s="778"/>
      <c r="AC459" s="778"/>
    </row>
    <row r="460" spans="1:68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6" t="s">
        <v>71</v>
      </c>
      <c r="Q460" s="794"/>
      <c r="R460" s="794"/>
      <c r="S460" s="794"/>
      <c r="T460" s="794"/>
      <c r="U460" s="794"/>
      <c r="V460" s="795"/>
      <c r="W460" s="36" t="s">
        <v>69</v>
      </c>
      <c r="X460" s="777">
        <f>IFERROR(SUM(X457:X458),"0")</f>
        <v>50</v>
      </c>
      <c r="Y460" s="777">
        <f>IFERROR(SUM(Y457:Y458),"0")</f>
        <v>52.56</v>
      </c>
      <c r="Z460" s="36"/>
      <c r="AA460" s="778"/>
      <c r="AB460" s="778"/>
      <c r="AC460" s="778"/>
    </row>
    <row r="461" spans="1:68" ht="14.25" hidden="1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66"/>
      <c r="AB461" s="766"/>
      <c r="AC461" s="766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2">
        <v>4607091384246</v>
      </c>
      <c r="E462" s="783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32" t="s">
        <v>733</v>
      </c>
      <c r="Q462" s="785"/>
      <c r="R462" s="785"/>
      <c r="S462" s="785"/>
      <c r="T462" s="786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2">
        <v>4680115881976</v>
      </c>
      <c r="E463" s="783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985" t="s">
        <v>737</v>
      </c>
      <c r="Q463" s="785"/>
      <c r="R463" s="785"/>
      <c r="S463" s="785"/>
      <c r="T463" s="786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2">
        <v>4607091384253</v>
      </c>
      <c r="E464" s="783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5"/>
      <c r="R464" s="785"/>
      <c r="S464" s="785"/>
      <c r="T464" s="786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2">
        <v>4607091384253</v>
      </c>
      <c r="E465" s="783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5"/>
      <c r="R465" s="785"/>
      <c r="S465" s="785"/>
      <c r="T465" s="786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2">
        <v>4680115881969</v>
      </c>
      <c r="E466" s="783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6" t="s">
        <v>71</v>
      </c>
      <c r="Q467" s="794"/>
      <c r="R467" s="794"/>
      <c r="S467" s="794"/>
      <c r="T467" s="794"/>
      <c r="U467" s="794"/>
      <c r="V467" s="795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6" t="s">
        <v>71</v>
      </c>
      <c r="Q468" s="794"/>
      <c r="R468" s="794"/>
      <c r="S468" s="794"/>
      <c r="T468" s="794"/>
      <c r="U468" s="794"/>
      <c r="V468" s="795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66"/>
      <c r="AB469" s="766"/>
      <c r="AC469" s="766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2">
        <v>4607091389357</v>
      </c>
      <c r="E470" s="783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23" t="s">
        <v>749</v>
      </c>
      <c r="Q470" s="785"/>
      <c r="R470" s="785"/>
      <c r="S470" s="785"/>
      <c r="T470" s="786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6" t="s">
        <v>71</v>
      </c>
      <c r="Q471" s="794"/>
      <c r="R471" s="794"/>
      <c r="S471" s="794"/>
      <c r="T471" s="794"/>
      <c r="U471" s="794"/>
      <c r="V471" s="795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6" t="s">
        <v>71</v>
      </c>
      <c r="Q472" s="794"/>
      <c r="R472" s="794"/>
      <c r="S472" s="794"/>
      <c r="T472" s="794"/>
      <c r="U472" s="794"/>
      <c r="V472" s="795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89" t="s">
        <v>751</v>
      </c>
      <c r="B473" s="890"/>
      <c r="C473" s="890"/>
      <c r="D473" s="890"/>
      <c r="E473" s="890"/>
      <c r="F473" s="890"/>
      <c r="G473" s="890"/>
      <c r="H473" s="890"/>
      <c r="I473" s="890"/>
      <c r="J473" s="890"/>
      <c r="K473" s="890"/>
      <c r="L473" s="890"/>
      <c r="M473" s="890"/>
      <c r="N473" s="890"/>
      <c r="O473" s="890"/>
      <c r="P473" s="890"/>
      <c r="Q473" s="890"/>
      <c r="R473" s="890"/>
      <c r="S473" s="890"/>
      <c r="T473" s="890"/>
      <c r="U473" s="890"/>
      <c r="V473" s="890"/>
      <c r="W473" s="890"/>
      <c r="X473" s="890"/>
      <c r="Y473" s="890"/>
      <c r="Z473" s="890"/>
      <c r="AA473" s="47"/>
      <c r="AB473" s="47"/>
      <c r="AC473" s="47"/>
    </row>
    <row r="474" spans="1:68" ht="16.5" hidden="1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1"/>
      <c r="AB474" s="771"/>
      <c r="AC474" s="771"/>
    </row>
    <row r="475" spans="1:68" ht="14.25" hidden="1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66"/>
      <c r="AB475" s="766"/>
      <c r="AC475" s="766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2">
        <v>4607091389708</v>
      </c>
      <c r="E476" s="783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6" t="s">
        <v>71</v>
      </c>
      <c r="Q477" s="794"/>
      <c r="R477" s="794"/>
      <c r="S477" s="794"/>
      <c r="T477" s="794"/>
      <c r="U477" s="794"/>
      <c r="V477" s="795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6" t="s">
        <v>71</v>
      </c>
      <c r="Q478" s="794"/>
      <c r="R478" s="794"/>
      <c r="S478" s="794"/>
      <c r="T478" s="794"/>
      <c r="U478" s="794"/>
      <c r="V478" s="795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66"/>
      <c r="AB479" s="766"/>
      <c r="AC479" s="766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2">
        <v>4680115886100</v>
      </c>
      <c r="E480" s="783"/>
      <c r="F480" s="774">
        <v>0.9</v>
      </c>
      <c r="G480" s="31">
        <v>6</v>
      </c>
      <c r="H480" s="774">
        <v>5.4</v>
      </c>
      <c r="I480" s="774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91" t="s">
        <v>758</v>
      </c>
      <c r="Q480" s="785"/>
      <c r="R480" s="785"/>
      <c r="S480" s="785"/>
      <c r="T480" s="786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2">
        <v>4607091389753</v>
      </c>
      <c r="E481" s="783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5"/>
      <c r="R481" s="785"/>
      <c r="S481" s="785"/>
      <c r="T481" s="786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2">
        <v>4607091389753</v>
      </c>
      <c r="E482" s="783"/>
      <c r="F482" s="774">
        <v>0.7</v>
      </c>
      <c r="G482" s="31">
        <v>6</v>
      </c>
      <c r="H482" s="774">
        <v>4.2</v>
      </c>
      <c r="I482" s="774">
        <v>4.4400000000000004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3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5"/>
      <c r="R482" s="785"/>
      <c r="S482" s="785"/>
      <c r="T482" s="786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2">
        <v>4680115886117</v>
      </c>
      <c r="E483" s="783"/>
      <c r="F483" s="774">
        <v>0.9</v>
      </c>
      <c r="G483" s="31">
        <v>6</v>
      </c>
      <c r="H483" s="774">
        <v>5.4</v>
      </c>
      <c r="I483" s="774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12" t="s">
        <v>764</v>
      </c>
      <c r="Q483" s="785"/>
      <c r="R483" s="785"/>
      <c r="S483" s="785"/>
      <c r="T483" s="786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2">
        <v>4680115886117</v>
      </c>
      <c r="E484" s="783"/>
      <c r="F484" s="774">
        <v>0.9</v>
      </c>
      <c r="G484" s="31">
        <v>6</v>
      </c>
      <c r="H484" s="774">
        <v>5.4</v>
      </c>
      <c r="I484" s="774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36" t="s">
        <v>764</v>
      </c>
      <c r="Q484" s="785"/>
      <c r="R484" s="785"/>
      <c r="S484" s="785"/>
      <c r="T484" s="786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2">
        <v>4607091389760</v>
      </c>
      <c r="E485" s="783"/>
      <c r="F485" s="774">
        <v>0.7</v>
      </c>
      <c r="G485" s="31">
        <v>6</v>
      </c>
      <c r="H485" s="774">
        <v>4.2</v>
      </c>
      <c r="I485" s="774">
        <v>4.4400000000000004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5"/>
      <c r="R485" s="785"/>
      <c r="S485" s="785"/>
      <c r="T485" s="786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2">
        <v>4607091389746</v>
      </c>
      <c r="E486" s="783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2">
        <v>4607091389746</v>
      </c>
      <c r="E487" s="783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2">
        <v>4680115883147</v>
      </c>
      <c r="E488" s="783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2">
        <v>4680115883147</v>
      </c>
      <c r="E489" s="783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4" t="s">
        <v>775</v>
      </c>
      <c r="Q489" s="785"/>
      <c r="R489" s="785"/>
      <c r="S489" s="785"/>
      <c r="T489" s="786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2">
        <v>4607091384338</v>
      </c>
      <c r="E490" s="783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2">
        <v>4607091384338</v>
      </c>
      <c r="E491" s="783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2">
        <v>4680115883154</v>
      </c>
      <c r="E492" s="783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2">
        <v>4680115883154</v>
      </c>
      <c r="E493" s="783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5"/>
      <c r="R493" s="785"/>
      <c r="S493" s="785"/>
      <c r="T493" s="786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2">
        <v>4680115883154</v>
      </c>
      <c r="E494" s="783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207" t="s">
        <v>785</v>
      </c>
      <c r="Q494" s="785"/>
      <c r="R494" s="785"/>
      <c r="S494" s="785"/>
      <c r="T494" s="786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2">
        <v>4607091389524</v>
      </c>
      <c r="E495" s="783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2">
        <v>4607091389524</v>
      </c>
      <c r="E496" s="783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2">
        <v>4680115883161</v>
      </c>
      <c r="E497" s="783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2">
        <v>4680115883161</v>
      </c>
      <c r="E498" s="783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8" t="s">
        <v>793</v>
      </c>
      <c r="Q498" s="785"/>
      <c r="R498" s="785"/>
      <c r="S498" s="785"/>
      <c r="T498" s="786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2">
        <v>4607091389531</v>
      </c>
      <c r="E499" s="783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2">
        <v>4607091389531</v>
      </c>
      <c r="E500" s="783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3"/>
      <c r="V500" s="33"/>
      <c r="W500" s="34" t="s">
        <v>69</v>
      </c>
      <c r="X500" s="775">
        <v>0</v>
      </c>
      <c r="Y500" s="776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2">
        <v>4607091384345</v>
      </c>
      <c r="E501" s="783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2">
        <v>4680115883185</v>
      </c>
      <c r="E502" s="783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2">
        <v>4680115883185</v>
      </c>
      <c r="E503" s="783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5"/>
      <c r="R503" s="785"/>
      <c r="S503" s="785"/>
      <c r="T503" s="786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2">
        <v>4680115883185</v>
      </c>
      <c r="E504" s="783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05" t="s">
        <v>805</v>
      </c>
      <c r="Q504" s="785"/>
      <c r="R504" s="785"/>
      <c r="S504" s="785"/>
      <c r="T504" s="786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6" t="s">
        <v>71</v>
      </c>
      <c r="Q505" s="794"/>
      <c r="R505" s="794"/>
      <c r="S505" s="794"/>
      <c r="T505" s="794"/>
      <c r="U505" s="794"/>
      <c r="V505" s="795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6" t="s">
        <v>71</v>
      </c>
      <c r="Q506" s="794"/>
      <c r="R506" s="794"/>
      <c r="S506" s="794"/>
      <c r="T506" s="794"/>
      <c r="U506" s="794"/>
      <c r="V506" s="795"/>
      <c r="W506" s="36" t="s">
        <v>69</v>
      </c>
      <c r="X506" s="777">
        <f>IFERROR(SUM(X480:X504),"0")</f>
        <v>0</v>
      </c>
      <c r="Y506" s="777">
        <f>IFERROR(SUM(Y480:Y504),"0")</f>
        <v>0</v>
      </c>
      <c r="Z506" s="36"/>
      <c r="AA506" s="778"/>
      <c r="AB506" s="778"/>
      <c r="AC506" s="778"/>
    </row>
    <row r="507" spans="1:68" ht="14.25" hidden="1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66"/>
      <c r="AB507" s="766"/>
      <c r="AC507" s="766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2">
        <v>4607091384352</v>
      </c>
      <c r="E508" s="783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2">
        <v>4607091389654</v>
      </c>
      <c r="E509" s="783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6" t="s">
        <v>71</v>
      </c>
      <c r="Q510" s="794"/>
      <c r="R510" s="794"/>
      <c r="S510" s="794"/>
      <c r="T510" s="794"/>
      <c r="U510" s="794"/>
      <c r="V510" s="795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6" t="s">
        <v>71</v>
      </c>
      <c r="Q511" s="794"/>
      <c r="R511" s="794"/>
      <c r="S511" s="794"/>
      <c r="T511" s="794"/>
      <c r="U511" s="794"/>
      <c r="V511" s="795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66"/>
      <c r="AB512" s="766"/>
      <c r="AC512" s="766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2">
        <v>4680115884335</v>
      </c>
      <c r="E513" s="783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2">
        <v>4680115884113</v>
      </c>
      <c r="E514" s="783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6" t="s">
        <v>71</v>
      </c>
      <c r="Q515" s="794"/>
      <c r="R515" s="794"/>
      <c r="S515" s="794"/>
      <c r="T515" s="794"/>
      <c r="U515" s="794"/>
      <c r="V515" s="795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6" t="s">
        <v>71</v>
      </c>
      <c r="Q516" s="794"/>
      <c r="R516" s="794"/>
      <c r="S516" s="794"/>
      <c r="T516" s="794"/>
      <c r="U516" s="794"/>
      <c r="V516" s="795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1"/>
      <c r="AB517" s="771"/>
      <c r="AC517" s="771"/>
    </row>
    <row r="518" spans="1:68" ht="14.25" hidden="1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66"/>
      <c r="AB518" s="766"/>
      <c r="AC518" s="766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2">
        <v>4607091389364</v>
      </c>
      <c r="E519" s="783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6" t="s">
        <v>71</v>
      </c>
      <c r="Q520" s="794"/>
      <c r="R520" s="794"/>
      <c r="S520" s="794"/>
      <c r="T520" s="794"/>
      <c r="U520" s="794"/>
      <c r="V520" s="795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6" t="s">
        <v>71</v>
      </c>
      <c r="Q521" s="794"/>
      <c r="R521" s="794"/>
      <c r="S521" s="794"/>
      <c r="T521" s="794"/>
      <c r="U521" s="794"/>
      <c r="V521" s="795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66"/>
      <c r="AB522" s="766"/>
      <c r="AC522" s="766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2">
        <v>4680115886094</v>
      </c>
      <c r="E523" s="783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117" t="s">
        <v>826</v>
      </c>
      <c r="Q523" s="785"/>
      <c r="R523" s="785"/>
      <c r="S523" s="785"/>
      <c r="T523" s="786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82">
        <v>4607091389425</v>
      </c>
      <c r="E524" s="783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82">
        <v>4680115880771</v>
      </c>
      <c r="E525" s="783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25" t="s">
        <v>833</v>
      </c>
      <c r="Q525" s="785"/>
      <c r="R525" s="785"/>
      <c r="S525" s="785"/>
      <c r="T525" s="786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82">
        <v>4607091389500</v>
      </c>
      <c r="E526" s="783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82">
        <v>4607091389500</v>
      </c>
      <c r="E527" s="783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6" t="s">
        <v>71</v>
      </c>
      <c r="Q528" s="794"/>
      <c r="R528" s="794"/>
      <c r="S528" s="794"/>
      <c r="T528" s="794"/>
      <c r="U528" s="794"/>
      <c r="V528" s="795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6" t="s">
        <v>71</v>
      </c>
      <c r="Q529" s="794"/>
      <c r="R529" s="794"/>
      <c r="S529" s="794"/>
      <c r="T529" s="794"/>
      <c r="U529" s="794"/>
      <c r="V529" s="795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66"/>
      <c r="AB530" s="766"/>
      <c r="AC530" s="766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82">
        <v>4680115884359</v>
      </c>
      <c r="E531" s="783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6" t="s">
        <v>71</v>
      </c>
      <c r="Q532" s="794"/>
      <c r="R532" s="794"/>
      <c r="S532" s="794"/>
      <c r="T532" s="794"/>
      <c r="U532" s="794"/>
      <c r="V532" s="795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6" t="s">
        <v>71</v>
      </c>
      <c r="Q533" s="794"/>
      <c r="R533" s="794"/>
      <c r="S533" s="794"/>
      <c r="T533" s="794"/>
      <c r="U533" s="794"/>
      <c r="V533" s="795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66"/>
      <c r="AB534" s="766"/>
      <c r="AC534" s="766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82">
        <v>4680115884564</v>
      </c>
      <c r="E535" s="783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9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6" t="s">
        <v>71</v>
      </c>
      <c r="Q536" s="794"/>
      <c r="R536" s="794"/>
      <c r="S536" s="794"/>
      <c r="T536" s="794"/>
      <c r="U536" s="794"/>
      <c r="V536" s="795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6" t="s">
        <v>71</v>
      </c>
      <c r="Q537" s="794"/>
      <c r="R537" s="794"/>
      <c r="S537" s="794"/>
      <c r="T537" s="794"/>
      <c r="U537" s="794"/>
      <c r="V537" s="795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1"/>
      <c r="AB538" s="771"/>
      <c r="AC538" s="771"/>
    </row>
    <row r="539" spans="1:68" ht="14.25" hidden="1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66"/>
      <c r="AB539" s="766"/>
      <c r="AC539" s="766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82">
        <v>4680115885189</v>
      </c>
      <c r="E540" s="783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82">
        <v>4680115885172</v>
      </c>
      <c r="E541" s="783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82">
        <v>4680115885110</v>
      </c>
      <c r="E542" s="783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82">
        <v>4680115885219</v>
      </c>
      <c r="E543" s="783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6" t="s">
        <v>71</v>
      </c>
      <c r="Q544" s="794"/>
      <c r="R544" s="794"/>
      <c r="S544" s="794"/>
      <c r="T544" s="794"/>
      <c r="U544" s="794"/>
      <c r="V544" s="795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6" t="s">
        <v>71</v>
      </c>
      <c r="Q545" s="794"/>
      <c r="R545" s="794"/>
      <c r="S545" s="794"/>
      <c r="T545" s="794"/>
      <c r="U545" s="794"/>
      <c r="V545" s="795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1"/>
      <c r="AB546" s="771"/>
      <c r="AC546" s="771"/>
    </row>
    <row r="547" spans="1:68" ht="14.25" hidden="1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66"/>
      <c r="AB547" s="766"/>
      <c r="AC547" s="766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82">
        <v>4680115885103</v>
      </c>
      <c r="E548" s="783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1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6" t="s">
        <v>71</v>
      </c>
      <c r="Q549" s="794"/>
      <c r="R549" s="794"/>
      <c r="S549" s="794"/>
      <c r="T549" s="794"/>
      <c r="U549" s="794"/>
      <c r="V549" s="795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6" t="s">
        <v>71</v>
      </c>
      <c r="Q550" s="794"/>
      <c r="R550" s="794"/>
      <c r="S550" s="794"/>
      <c r="T550" s="794"/>
      <c r="U550" s="794"/>
      <c r="V550" s="795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89" t="s">
        <v>860</v>
      </c>
      <c r="B551" s="890"/>
      <c r="C551" s="890"/>
      <c r="D551" s="890"/>
      <c r="E551" s="890"/>
      <c r="F551" s="890"/>
      <c r="G551" s="890"/>
      <c r="H551" s="890"/>
      <c r="I551" s="890"/>
      <c r="J551" s="890"/>
      <c r="K551" s="890"/>
      <c r="L551" s="890"/>
      <c r="M551" s="890"/>
      <c r="N551" s="890"/>
      <c r="O551" s="890"/>
      <c r="P551" s="890"/>
      <c r="Q551" s="890"/>
      <c r="R551" s="890"/>
      <c r="S551" s="890"/>
      <c r="T551" s="890"/>
      <c r="U551" s="890"/>
      <c r="V551" s="890"/>
      <c r="W551" s="890"/>
      <c r="X551" s="890"/>
      <c r="Y551" s="890"/>
      <c r="Z551" s="890"/>
      <c r="AA551" s="47"/>
      <c r="AB551" s="47"/>
      <c r="AC551" s="47"/>
    </row>
    <row r="552" spans="1:68" ht="16.5" hidden="1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1"/>
      <c r="AB552" s="771"/>
      <c r="AC552" s="771"/>
    </row>
    <row r="553" spans="1:68" ht="14.25" hidden="1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66"/>
      <c r="AB553" s="766"/>
      <c r="AC553" s="766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82">
        <v>4680115885479</v>
      </c>
      <c r="E554" s="783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121</v>
      </c>
      <c r="N554" s="32"/>
      <c r="O554" s="31">
        <v>60</v>
      </c>
      <c r="P554" s="953" t="s">
        <v>863</v>
      </c>
      <c r="Q554" s="785"/>
      <c r="R554" s="785"/>
      <c r="S554" s="785"/>
      <c r="T554" s="786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hidden="1" customHeight="1" x14ac:dyDescent="0.25">
      <c r="A555" s="53" t="s">
        <v>866</v>
      </c>
      <c r="B555" s="53" t="s">
        <v>867</v>
      </c>
      <c r="C555" s="30">
        <v>4301011795</v>
      </c>
      <c r="D555" s="782">
        <v>4607091389067</v>
      </c>
      <c r="E555" s="783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121</v>
      </c>
      <c r="N555" s="32"/>
      <c r="O555" s="31">
        <v>60</v>
      </c>
      <c r="P555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119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hidden="1" customHeight="1" x14ac:dyDescent="0.25">
      <c r="A556" s="53" t="s">
        <v>868</v>
      </c>
      <c r="B556" s="53" t="s">
        <v>869</v>
      </c>
      <c r="C556" s="30">
        <v>4301011961</v>
      </c>
      <c r="D556" s="782">
        <v>4680115885271</v>
      </c>
      <c r="E556" s="783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2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3"/>
      <c r="V556" s="33"/>
      <c r="W556" s="34" t="s">
        <v>69</v>
      </c>
      <c r="X556" s="775">
        <v>0</v>
      </c>
      <c r="Y556" s="776">
        <f t="shared" si="104"/>
        <v>0</v>
      </c>
      <c r="Z556" s="35" t="str">
        <f t="shared" si="109"/>
        <v/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82">
        <v>4680115884502</v>
      </c>
      <c r="E557" s="783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customHeight="1" x14ac:dyDescent="0.25">
      <c r="A558" s="53" t="s">
        <v>874</v>
      </c>
      <c r="B558" s="53" t="s">
        <v>875</v>
      </c>
      <c r="C558" s="30">
        <v>4301011771</v>
      </c>
      <c r="D558" s="782">
        <v>4607091389104</v>
      </c>
      <c r="E558" s="783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1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3"/>
      <c r="V558" s="33"/>
      <c r="W558" s="34" t="s">
        <v>69</v>
      </c>
      <c r="X558" s="775">
        <v>450</v>
      </c>
      <c r="Y558" s="776">
        <f t="shared" si="104"/>
        <v>454.08000000000004</v>
      </c>
      <c r="Z558" s="35">
        <f t="shared" si="109"/>
        <v>1.0285599999999999</v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480.68181818181819</v>
      </c>
      <c r="BN558" s="63">
        <f t="shared" si="106"/>
        <v>485.03999999999996</v>
      </c>
      <c r="BO558" s="63">
        <f t="shared" si="107"/>
        <v>0.81949300699300698</v>
      </c>
      <c r="BP558" s="63">
        <f t="shared" si="108"/>
        <v>0.82692307692307698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82">
        <v>4680115884519</v>
      </c>
      <c r="E559" s="783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4301011376</v>
      </c>
      <c r="D560" s="782">
        <v>4680115885226</v>
      </c>
      <c r="E560" s="783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3"/>
      <c r="V560" s="33"/>
      <c r="W560" s="34" t="s">
        <v>69</v>
      </c>
      <c r="X560" s="775">
        <v>0</v>
      </c>
      <c r="Y560" s="776">
        <f t="shared" si="104"/>
        <v>0</v>
      </c>
      <c r="Z560" s="35" t="str">
        <f t="shared" si="109"/>
        <v/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82">
        <v>4680115880603</v>
      </c>
      <c r="E561" s="783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121</v>
      </c>
      <c r="N561" s="32"/>
      <c r="O561" s="31">
        <v>60</v>
      </c>
      <c r="P561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119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82">
        <v>4680115880603</v>
      </c>
      <c r="E562" s="783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121</v>
      </c>
      <c r="N562" s="32"/>
      <c r="O562" s="31">
        <v>60</v>
      </c>
      <c r="P562" s="12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82">
        <v>4680115882782</v>
      </c>
      <c r="E563" s="783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82">
        <v>4607091389982</v>
      </c>
      <c r="E564" s="783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121</v>
      </c>
      <c r="N564" s="32"/>
      <c r="O564" s="31">
        <v>60</v>
      </c>
      <c r="P564" s="10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82">
        <v>4607091389982</v>
      </c>
      <c r="E565" s="783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121</v>
      </c>
      <c r="N565" s="32"/>
      <c r="O565" s="31">
        <v>60</v>
      </c>
      <c r="P565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6" t="s">
        <v>71</v>
      </c>
      <c r="Q566" s="794"/>
      <c r="R566" s="794"/>
      <c r="S566" s="794"/>
      <c r="T566" s="794"/>
      <c r="U566" s="794"/>
      <c r="V566" s="795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85.22727272727272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86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1.0285599999999999</v>
      </c>
      <c r="AA566" s="778"/>
      <c r="AB566" s="778"/>
      <c r="AC566" s="778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6" t="s">
        <v>71</v>
      </c>
      <c r="Q567" s="794"/>
      <c r="R567" s="794"/>
      <c r="S567" s="794"/>
      <c r="T567" s="794"/>
      <c r="U567" s="794"/>
      <c r="V567" s="795"/>
      <c r="W567" s="36" t="s">
        <v>69</v>
      </c>
      <c r="X567" s="777">
        <f>IFERROR(SUM(X554:X565),"0")</f>
        <v>450</v>
      </c>
      <c r="Y567" s="777">
        <f>IFERROR(SUM(Y554:Y565),"0")</f>
        <v>454.08000000000004</v>
      </c>
      <c r="Z567" s="36"/>
      <c r="AA567" s="778"/>
      <c r="AB567" s="778"/>
      <c r="AC567" s="778"/>
    </row>
    <row r="568" spans="1:68" ht="14.25" hidden="1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66"/>
      <c r="AB568" s="766"/>
      <c r="AC568" s="766"/>
    </row>
    <row r="569" spans="1:68" ht="16.5" customHeight="1" x14ac:dyDescent="0.25">
      <c r="A569" s="53" t="s">
        <v>890</v>
      </c>
      <c r="B569" s="53" t="s">
        <v>891</v>
      </c>
      <c r="C569" s="30">
        <v>4301020222</v>
      </c>
      <c r="D569" s="782">
        <v>4607091388930</v>
      </c>
      <c r="E569" s="783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121</v>
      </c>
      <c r="N569" s="32"/>
      <c r="O569" s="31">
        <v>55</v>
      </c>
      <c r="P569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3"/>
      <c r="V569" s="33"/>
      <c r="W569" s="34" t="s">
        <v>69</v>
      </c>
      <c r="X569" s="775">
        <v>300</v>
      </c>
      <c r="Y569" s="776">
        <f>IFERROR(IF(X569="",0,CEILING((X569/$H569),1)*$H569),"")</f>
        <v>300.96000000000004</v>
      </c>
      <c r="Z569" s="35">
        <f>IFERROR(IF(Y569=0,"",ROUNDUP(Y569/H569,0)*0.01196),"")</f>
        <v>0.68171999999999999</v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320.45454545454544</v>
      </c>
      <c r="BN569" s="63">
        <f>IFERROR(Y569*I569/H569,"0")</f>
        <v>321.48</v>
      </c>
      <c r="BO569" s="63">
        <f>IFERROR(1/J569*(X569/H569),"0")</f>
        <v>0.54632867132867136</v>
      </c>
      <c r="BP569" s="63">
        <f>IFERROR(1/J569*(Y569/H569),"0")</f>
        <v>0.54807692307692313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4301020364</v>
      </c>
      <c r="D570" s="782">
        <v>4680115880054</v>
      </c>
      <c r="E570" s="783"/>
      <c r="F570" s="774">
        <v>0.6</v>
      </c>
      <c r="G570" s="31">
        <v>8</v>
      </c>
      <c r="H570" s="774">
        <v>4.8</v>
      </c>
      <c r="I570" s="774">
        <v>6.96</v>
      </c>
      <c r="J570" s="31">
        <v>120</v>
      </c>
      <c r="K570" s="31" t="s">
        <v>128</v>
      </c>
      <c r="L570" s="31"/>
      <c r="M570" s="32" t="s">
        <v>121</v>
      </c>
      <c r="N570" s="32"/>
      <c r="O570" s="31">
        <v>55</v>
      </c>
      <c r="P570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IFERROR(IF(Y570=0,"",ROUNDUP(Y570/H570,0)*0.00937),"")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4301020206</v>
      </c>
      <c r="D571" s="782">
        <v>4680115880054</v>
      </c>
      <c r="E571" s="783"/>
      <c r="F571" s="774">
        <v>0.6</v>
      </c>
      <c r="G571" s="31">
        <v>6</v>
      </c>
      <c r="H571" s="774">
        <v>3.6</v>
      </c>
      <c r="I571" s="774">
        <v>3.81</v>
      </c>
      <c r="J571" s="31">
        <v>132</v>
      </c>
      <c r="K571" s="31" t="s">
        <v>128</v>
      </c>
      <c r="L571" s="31"/>
      <c r="M571" s="32" t="s">
        <v>121</v>
      </c>
      <c r="N571" s="32"/>
      <c r="O571" s="31">
        <v>55</v>
      </c>
      <c r="P571" s="11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IFERROR(IF(Y571=0,"",ROUNDUP(Y571/H571,0)*0.00902),"")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6" t="s">
        <v>71</v>
      </c>
      <c r="Q572" s="794"/>
      <c r="R572" s="794"/>
      <c r="S572" s="794"/>
      <c r="T572" s="794"/>
      <c r="U572" s="794"/>
      <c r="V572" s="795"/>
      <c r="W572" s="36" t="s">
        <v>72</v>
      </c>
      <c r="X572" s="777">
        <f>IFERROR(X569/H569,"0")+IFERROR(X570/H570,"0")+IFERROR(X571/H571,"0")</f>
        <v>56.818181818181813</v>
      </c>
      <c r="Y572" s="777">
        <f>IFERROR(Y569/H569,"0")+IFERROR(Y570/H570,"0")+IFERROR(Y571/H571,"0")</f>
        <v>57.000000000000007</v>
      </c>
      <c r="Z572" s="777">
        <f>IFERROR(IF(Z569="",0,Z569),"0")+IFERROR(IF(Z570="",0,Z570),"0")+IFERROR(IF(Z571="",0,Z571),"0")</f>
        <v>0.68171999999999999</v>
      </c>
      <c r="AA572" s="778"/>
      <c r="AB572" s="778"/>
      <c r="AC572" s="778"/>
    </row>
    <row r="573" spans="1:68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6" t="s">
        <v>71</v>
      </c>
      <c r="Q573" s="794"/>
      <c r="R573" s="794"/>
      <c r="S573" s="794"/>
      <c r="T573" s="794"/>
      <c r="U573" s="794"/>
      <c r="V573" s="795"/>
      <c r="W573" s="36" t="s">
        <v>69</v>
      </c>
      <c r="X573" s="777">
        <f>IFERROR(SUM(X569:X571),"0")</f>
        <v>300</v>
      </c>
      <c r="Y573" s="777">
        <f>IFERROR(SUM(Y569:Y571),"0")</f>
        <v>300.96000000000004</v>
      </c>
      <c r="Z573" s="36"/>
      <c r="AA573" s="778"/>
      <c r="AB573" s="778"/>
      <c r="AC573" s="778"/>
    </row>
    <row r="574" spans="1:68" ht="14.25" hidden="1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66"/>
      <c r="AB574" s="766"/>
      <c r="AC574" s="766"/>
    </row>
    <row r="575" spans="1:68" ht="27" customHeight="1" x14ac:dyDescent="0.25">
      <c r="A575" s="53" t="s">
        <v>896</v>
      </c>
      <c r="B575" s="53" t="s">
        <v>897</v>
      </c>
      <c r="C575" s="30">
        <v>4301031252</v>
      </c>
      <c r="D575" s="782">
        <v>4680115883116</v>
      </c>
      <c r="E575" s="783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121</v>
      </c>
      <c r="N575" s="32"/>
      <c r="O575" s="31">
        <v>60</v>
      </c>
      <c r="P575" s="9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3"/>
      <c r="V575" s="33"/>
      <c r="W575" s="34" t="s">
        <v>69</v>
      </c>
      <c r="X575" s="775">
        <v>150</v>
      </c>
      <c r="Y575" s="776">
        <f t="shared" ref="Y575:Y583" si="110">IFERROR(IF(X575="",0,CEILING((X575/$H575),1)*$H575),"")</f>
        <v>153.12</v>
      </c>
      <c r="Z575" s="35">
        <f>IFERROR(IF(Y575=0,"",ROUNDUP(Y575/H575,0)*0.01196),"")</f>
        <v>0.34683999999999998</v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160.22727272727272</v>
      </c>
      <c r="BN575" s="63">
        <f t="shared" ref="BN575:BN583" si="112">IFERROR(Y575*I575/H575,"0")</f>
        <v>163.56</v>
      </c>
      <c r="BO575" s="63">
        <f t="shared" ref="BO575:BO583" si="113">IFERROR(1/J575*(X575/H575),"0")</f>
        <v>0.27316433566433568</v>
      </c>
      <c r="BP575" s="63">
        <f t="shared" ref="BP575:BP583" si="114">IFERROR(1/J575*(Y575/H575),"0")</f>
        <v>0.27884615384615385</v>
      </c>
    </row>
    <row r="576" spans="1:68" ht="27" hidden="1" customHeight="1" x14ac:dyDescent="0.25">
      <c r="A576" s="53" t="s">
        <v>899</v>
      </c>
      <c r="B576" s="53" t="s">
        <v>900</v>
      </c>
      <c r="C576" s="30">
        <v>4301031248</v>
      </c>
      <c r="D576" s="782">
        <v>4680115883093</v>
      </c>
      <c r="E576" s="783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8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3"/>
      <c r="V576" s="33"/>
      <c r="W576" s="34" t="s">
        <v>69</v>
      </c>
      <c r="X576" s="775">
        <v>0</v>
      </c>
      <c r="Y576" s="776">
        <f t="shared" si="110"/>
        <v>0</v>
      </c>
      <c r="Z576" s="35" t="str">
        <f>IFERROR(IF(Y576=0,"",ROUNDUP(Y576/H576,0)*0.01196),"")</f>
        <v/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0</v>
      </c>
      <c r="BN576" s="63">
        <f t="shared" si="112"/>
        <v>0</v>
      </c>
      <c r="BO576" s="63">
        <f t="shared" si="113"/>
        <v>0</v>
      </c>
      <c r="BP576" s="63">
        <f t="shared" si="114"/>
        <v>0</v>
      </c>
    </row>
    <row r="577" spans="1:68" ht="27" customHeight="1" x14ac:dyDescent="0.25">
      <c r="A577" s="53" t="s">
        <v>902</v>
      </c>
      <c r="B577" s="53" t="s">
        <v>903</v>
      </c>
      <c r="C577" s="30">
        <v>4301031250</v>
      </c>
      <c r="D577" s="782">
        <v>4680115883109</v>
      </c>
      <c r="E577" s="783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3"/>
      <c r="V577" s="33"/>
      <c r="W577" s="34" t="s">
        <v>69</v>
      </c>
      <c r="X577" s="775">
        <v>200</v>
      </c>
      <c r="Y577" s="776">
        <f t="shared" si="110"/>
        <v>200.64000000000001</v>
      </c>
      <c r="Z577" s="35">
        <f>IFERROR(IF(Y577=0,"",ROUNDUP(Y577/H577,0)*0.01196),"")</f>
        <v>0.45448</v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213.63636363636363</v>
      </c>
      <c r="BN577" s="63">
        <f t="shared" si="112"/>
        <v>214.32</v>
      </c>
      <c r="BO577" s="63">
        <f t="shared" si="113"/>
        <v>0.36421911421911418</v>
      </c>
      <c r="BP577" s="63">
        <f t="shared" si="114"/>
        <v>0.36538461538461542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82">
        <v>4680115882072</v>
      </c>
      <c r="E578" s="783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121</v>
      </c>
      <c r="N578" s="32"/>
      <c r="O578" s="31">
        <v>60</v>
      </c>
      <c r="P578" s="9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82">
        <v>4680115882072</v>
      </c>
      <c r="E579" s="783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121</v>
      </c>
      <c r="N579" s="32"/>
      <c r="O579" s="31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82">
        <v>4680115882102</v>
      </c>
      <c r="E580" s="783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82">
        <v>4680115882102</v>
      </c>
      <c r="E581" s="783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82">
        <v>4680115882096</v>
      </c>
      <c r="E582" s="783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82">
        <v>4680115882096</v>
      </c>
      <c r="E583" s="783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6" t="s">
        <v>71</v>
      </c>
      <c r="Q584" s="794"/>
      <c r="R584" s="794"/>
      <c r="S584" s="794"/>
      <c r="T584" s="794"/>
      <c r="U584" s="794"/>
      <c r="V584" s="795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66.287878787878782</v>
      </c>
      <c r="Y584" s="777">
        <f>IFERROR(Y575/H575,"0")+IFERROR(Y576/H576,"0")+IFERROR(Y577/H577,"0")+IFERROR(Y578/H578,"0")+IFERROR(Y579/H579,"0")+IFERROR(Y580/H580,"0")+IFERROR(Y581/H581,"0")+IFERROR(Y582/H582,"0")+IFERROR(Y583/H583,"0")</f>
        <v>67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0.80132000000000003</v>
      </c>
      <c r="AA584" s="778"/>
      <c r="AB584" s="778"/>
      <c r="AC584" s="778"/>
    </row>
    <row r="585" spans="1:68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6" t="s">
        <v>71</v>
      </c>
      <c r="Q585" s="794"/>
      <c r="R585" s="794"/>
      <c r="S585" s="794"/>
      <c r="T585" s="794"/>
      <c r="U585" s="794"/>
      <c r="V585" s="795"/>
      <c r="W585" s="36" t="s">
        <v>69</v>
      </c>
      <c r="X585" s="777">
        <f>IFERROR(SUM(X575:X583),"0")</f>
        <v>350</v>
      </c>
      <c r="Y585" s="777">
        <f>IFERROR(SUM(Y575:Y583),"0")</f>
        <v>353.76</v>
      </c>
      <c r="Z585" s="36"/>
      <c r="AA585" s="778"/>
      <c r="AB585" s="778"/>
      <c r="AC585" s="778"/>
    </row>
    <row r="586" spans="1:68" ht="14.25" hidden="1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66"/>
      <c r="AB586" s="766"/>
      <c r="AC586" s="766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82">
        <v>4607091383409</v>
      </c>
      <c r="E587" s="783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82">
        <v>4607091383416</v>
      </c>
      <c r="E588" s="783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82">
        <v>4680115883536</v>
      </c>
      <c r="E589" s="783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6" t="s">
        <v>71</v>
      </c>
      <c r="Q590" s="794"/>
      <c r="R590" s="794"/>
      <c r="S590" s="794"/>
      <c r="T590" s="794"/>
      <c r="U590" s="794"/>
      <c r="V590" s="795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6" t="s">
        <v>71</v>
      </c>
      <c r="Q591" s="794"/>
      <c r="R591" s="794"/>
      <c r="S591" s="794"/>
      <c r="T591" s="794"/>
      <c r="U591" s="794"/>
      <c r="V591" s="795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66"/>
      <c r="AB592" s="766"/>
      <c r="AC592" s="766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82">
        <v>4680115885035</v>
      </c>
      <c r="E593" s="783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82">
        <v>4680115885936</v>
      </c>
      <c r="E594" s="783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216" t="s">
        <v>931</v>
      </c>
      <c r="Q594" s="785"/>
      <c r="R594" s="785"/>
      <c r="S594" s="785"/>
      <c r="T594" s="786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6" t="s">
        <v>71</v>
      </c>
      <c r="Q595" s="794"/>
      <c r="R595" s="794"/>
      <c r="S595" s="794"/>
      <c r="T595" s="794"/>
      <c r="U595" s="794"/>
      <c r="V595" s="795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6" t="s">
        <v>71</v>
      </c>
      <c r="Q596" s="794"/>
      <c r="R596" s="794"/>
      <c r="S596" s="794"/>
      <c r="T596" s="794"/>
      <c r="U596" s="794"/>
      <c r="V596" s="795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89" t="s">
        <v>932</v>
      </c>
      <c r="B597" s="890"/>
      <c r="C597" s="890"/>
      <c r="D597" s="890"/>
      <c r="E597" s="890"/>
      <c r="F597" s="890"/>
      <c r="G597" s="890"/>
      <c r="H597" s="890"/>
      <c r="I597" s="890"/>
      <c r="J597" s="890"/>
      <c r="K597" s="890"/>
      <c r="L597" s="890"/>
      <c r="M597" s="890"/>
      <c r="N597" s="890"/>
      <c r="O597" s="890"/>
      <c r="P597" s="890"/>
      <c r="Q597" s="890"/>
      <c r="R597" s="890"/>
      <c r="S597" s="890"/>
      <c r="T597" s="890"/>
      <c r="U597" s="890"/>
      <c r="V597" s="890"/>
      <c r="W597" s="890"/>
      <c r="X597" s="890"/>
      <c r="Y597" s="890"/>
      <c r="Z597" s="890"/>
      <c r="AA597" s="47"/>
      <c r="AB597" s="47"/>
      <c r="AC597" s="47"/>
    </row>
    <row r="598" spans="1:68" ht="16.5" hidden="1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1"/>
      <c r="AB598" s="771"/>
      <c r="AC598" s="771"/>
    </row>
    <row r="599" spans="1:68" ht="14.25" hidden="1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66"/>
      <c r="AB599" s="766"/>
      <c r="AC599" s="766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82">
        <v>4640242181011</v>
      </c>
      <c r="E600" s="783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215" t="s">
        <v>935</v>
      </c>
      <c r="Q600" s="785"/>
      <c r="R600" s="785"/>
      <c r="S600" s="785"/>
      <c r="T600" s="786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82">
        <v>4640242180441</v>
      </c>
      <c r="E601" s="783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121</v>
      </c>
      <c r="N601" s="32"/>
      <c r="O601" s="31">
        <v>50</v>
      </c>
      <c r="P601" s="865" t="s">
        <v>939</v>
      </c>
      <c r="Q601" s="785"/>
      <c r="R601" s="785"/>
      <c r="S601" s="785"/>
      <c r="T601" s="786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hidden="1" customHeight="1" x14ac:dyDescent="0.25">
      <c r="A602" s="53" t="s">
        <v>941</v>
      </c>
      <c r="B602" s="53" t="s">
        <v>942</v>
      </c>
      <c r="C602" s="30">
        <v>4301011584</v>
      </c>
      <c r="D602" s="782">
        <v>4640242180564</v>
      </c>
      <c r="E602" s="783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07" t="s">
        <v>943</v>
      </c>
      <c r="Q602" s="785"/>
      <c r="R602" s="785"/>
      <c r="S602" s="785"/>
      <c r="T602" s="786"/>
      <c r="U602" s="33"/>
      <c r="V602" s="33"/>
      <c r="W602" s="34" t="s">
        <v>69</v>
      </c>
      <c r="X602" s="775">
        <v>0</v>
      </c>
      <c r="Y602" s="776">
        <f t="shared" si="115"/>
        <v>0</v>
      </c>
      <c r="Z602" s="35" t="str">
        <f>IFERROR(IF(Y602=0,"",ROUNDUP(Y602/H602,0)*0.02175),"")</f>
        <v/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0</v>
      </c>
      <c r="BN602" s="63">
        <f t="shared" si="117"/>
        <v>0</v>
      </c>
      <c r="BO602" s="63">
        <f t="shared" si="118"/>
        <v>0</v>
      </c>
      <c r="BP602" s="63">
        <f t="shared" si="119"/>
        <v>0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82">
        <v>4640242180922</v>
      </c>
      <c r="E603" s="783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55</v>
      </c>
      <c r="P603" s="892" t="s">
        <v>947</v>
      </c>
      <c r="Q603" s="785"/>
      <c r="R603" s="785"/>
      <c r="S603" s="785"/>
      <c r="T603" s="786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82">
        <v>4640242181189</v>
      </c>
      <c r="E604" s="783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22" t="s">
        <v>951</v>
      </c>
      <c r="Q604" s="785"/>
      <c r="R604" s="785"/>
      <c r="S604" s="785"/>
      <c r="T604" s="786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82">
        <v>4640242180038</v>
      </c>
      <c r="E605" s="783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121</v>
      </c>
      <c r="N605" s="32"/>
      <c r="O605" s="31">
        <v>50</v>
      </c>
      <c r="P605" s="963" t="s">
        <v>954</v>
      </c>
      <c r="Q605" s="785"/>
      <c r="R605" s="785"/>
      <c r="S605" s="785"/>
      <c r="T605" s="786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82">
        <v>4640242181172</v>
      </c>
      <c r="E606" s="783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55</v>
      </c>
      <c r="P606" s="1057" t="s">
        <v>957</v>
      </c>
      <c r="Q606" s="785"/>
      <c r="R606" s="785"/>
      <c r="S606" s="785"/>
      <c r="T606" s="786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hidden="1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6" t="s">
        <v>71</v>
      </c>
      <c r="Q607" s="794"/>
      <c r="R607" s="794"/>
      <c r="S607" s="794"/>
      <c r="T607" s="794"/>
      <c r="U607" s="794"/>
      <c r="V607" s="795"/>
      <c r="W607" s="36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6" t="s">
        <v>71</v>
      </c>
      <c r="Q608" s="794"/>
      <c r="R608" s="794"/>
      <c r="S608" s="794"/>
      <c r="T608" s="794"/>
      <c r="U608" s="794"/>
      <c r="V608" s="795"/>
      <c r="W608" s="36" t="s">
        <v>69</v>
      </c>
      <c r="X608" s="777">
        <f>IFERROR(SUM(X600:X606),"0")</f>
        <v>0</v>
      </c>
      <c r="Y608" s="777">
        <f>IFERROR(SUM(Y600:Y606),"0")</f>
        <v>0</v>
      </c>
      <c r="Z608" s="36"/>
      <c r="AA608" s="778"/>
      <c r="AB608" s="778"/>
      <c r="AC608" s="778"/>
    </row>
    <row r="609" spans="1:68" ht="14.25" hidden="1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66"/>
      <c r="AB609" s="766"/>
      <c r="AC609" s="766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82">
        <v>4640242180519</v>
      </c>
      <c r="E610" s="783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04" t="s">
        <v>960</v>
      </c>
      <c r="Q610" s="785"/>
      <c r="R610" s="785"/>
      <c r="S610" s="785"/>
      <c r="T610" s="786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82">
        <v>4640242180526</v>
      </c>
      <c r="E611" s="783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121</v>
      </c>
      <c r="N611" s="32"/>
      <c r="O611" s="31">
        <v>50</v>
      </c>
      <c r="P611" s="1019" t="s">
        <v>964</v>
      </c>
      <c r="Q611" s="785"/>
      <c r="R611" s="785"/>
      <c r="S611" s="785"/>
      <c r="T611" s="786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82">
        <v>4640242180090</v>
      </c>
      <c r="E612" s="783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10" t="s">
        <v>967</v>
      </c>
      <c r="Q612" s="785"/>
      <c r="R612" s="785"/>
      <c r="S612" s="785"/>
      <c r="T612" s="786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82">
        <v>4640242181363</v>
      </c>
      <c r="E613" s="783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121</v>
      </c>
      <c r="N613" s="32"/>
      <c r="O613" s="31">
        <v>50</v>
      </c>
      <c r="P613" s="1213" t="s">
        <v>971</v>
      </c>
      <c r="Q613" s="785"/>
      <c r="R613" s="785"/>
      <c r="S613" s="785"/>
      <c r="T613" s="786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6" t="s">
        <v>71</v>
      </c>
      <c r="Q614" s="794"/>
      <c r="R614" s="794"/>
      <c r="S614" s="794"/>
      <c r="T614" s="794"/>
      <c r="U614" s="794"/>
      <c r="V614" s="795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6" t="s">
        <v>71</v>
      </c>
      <c r="Q615" s="794"/>
      <c r="R615" s="794"/>
      <c r="S615" s="794"/>
      <c r="T615" s="794"/>
      <c r="U615" s="794"/>
      <c r="V615" s="795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66"/>
      <c r="AB616" s="766"/>
      <c r="AC616" s="766"/>
    </row>
    <row r="617" spans="1:68" ht="27" hidden="1" customHeight="1" x14ac:dyDescent="0.25">
      <c r="A617" s="53" t="s">
        <v>972</v>
      </c>
      <c r="B617" s="53" t="s">
        <v>973</v>
      </c>
      <c r="C617" s="30">
        <v>4301031280</v>
      </c>
      <c r="D617" s="782">
        <v>4640242180816</v>
      </c>
      <c r="E617" s="783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995" t="s">
        <v>974</v>
      </c>
      <c r="Q617" s="785"/>
      <c r="R617" s="785"/>
      <c r="S617" s="785"/>
      <c r="T617" s="786"/>
      <c r="U617" s="33"/>
      <c r="V617" s="33"/>
      <c r="W617" s="34" t="s">
        <v>69</v>
      </c>
      <c r="X617" s="775">
        <v>0</v>
      </c>
      <c r="Y617" s="776">
        <f t="shared" ref="Y617:Y623" si="120"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0</v>
      </c>
      <c r="BN617" s="63">
        <f t="shared" ref="BN617:BN623" si="122">IFERROR(Y617*I617/H617,"0")</f>
        <v>0</v>
      </c>
      <c r="BO617" s="63">
        <f t="shared" ref="BO617:BO623" si="123">IFERROR(1/J617*(X617/H617),"0")</f>
        <v>0</v>
      </c>
      <c r="BP617" s="63">
        <f t="shared" ref="BP617:BP623" si="124">IFERROR(1/J617*(Y617/H617),"0")</f>
        <v>0</v>
      </c>
    </row>
    <row r="618" spans="1:68" ht="27" hidden="1" customHeight="1" x14ac:dyDescent="0.25">
      <c r="A618" s="53" t="s">
        <v>976</v>
      </c>
      <c r="B618" s="53" t="s">
        <v>977</v>
      </c>
      <c r="C618" s="30">
        <v>4301031244</v>
      </c>
      <c r="D618" s="782">
        <v>4640242180595</v>
      </c>
      <c r="E618" s="783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62" t="s">
        <v>978</v>
      </c>
      <c r="Q618" s="785"/>
      <c r="R618" s="785"/>
      <c r="S618" s="785"/>
      <c r="T618" s="786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82">
        <v>4640242181615</v>
      </c>
      <c r="E619" s="783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04" t="s">
        <v>982</v>
      </c>
      <c r="Q619" s="785"/>
      <c r="R619" s="785"/>
      <c r="S619" s="785"/>
      <c r="T619" s="786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82">
        <v>4640242181639</v>
      </c>
      <c r="E620" s="783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67" t="s">
        <v>986</v>
      </c>
      <c r="Q620" s="785"/>
      <c r="R620" s="785"/>
      <c r="S620" s="785"/>
      <c r="T620" s="786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82">
        <v>4640242181622</v>
      </c>
      <c r="E621" s="783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85" t="s">
        <v>990</v>
      </c>
      <c r="Q621" s="785"/>
      <c r="R621" s="785"/>
      <c r="S621" s="785"/>
      <c r="T621" s="786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82">
        <v>4640242180908</v>
      </c>
      <c r="E622" s="783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5" t="s">
        <v>994</v>
      </c>
      <c r="Q622" s="785"/>
      <c r="R622" s="785"/>
      <c r="S622" s="785"/>
      <c r="T622" s="786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82">
        <v>4640242180489</v>
      </c>
      <c r="E623" s="783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53" t="s">
        <v>997</v>
      </c>
      <c r="Q623" s="785"/>
      <c r="R623" s="785"/>
      <c r="S623" s="785"/>
      <c r="T623" s="786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hidden="1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6" t="s">
        <v>71</v>
      </c>
      <c r="Q624" s="794"/>
      <c r="R624" s="794"/>
      <c r="S624" s="794"/>
      <c r="T624" s="794"/>
      <c r="U624" s="794"/>
      <c r="V624" s="795"/>
      <c r="W624" s="36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6" t="s">
        <v>71</v>
      </c>
      <c r="Q625" s="794"/>
      <c r="R625" s="794"/>
      <c r="S625" s="794"/>
      <c r="T625" s="794"/>
      <c r="U625" s="794"/>
      <c r="V625" s="795"/>
      <c r="W625" s="36" t="s">
        <v>69</v>
      </c>
      <c r="X625" s="777">
        <f>IFERROR(SUM(X617:X623),"0")</f>
        <v>0</v>
      </c>
      <c r="Y625" s="777">
        <f>IFERROR(SUM(Y617:Y623),"0")</f>
        <v>0</v>
      </c>
      <c r="Z625" s="36"/>
      <c r="AA625" s="778"/>
      <c r="AB625" s="778"/>
      <c r="AC625" s="778"/>
    </row>
    <row r="626" spans="1:68" ht="14.25" hidden="1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66"/>
      <c r="AB626" s="766"/>
      <c r="AC626" s="766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82">
        <v>4640242180533</v>
      </c>
      <c r="E627" s="783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4" t="s">
        <v>1000</v>
      </c>
      <c r="Q627" s="785"/>
      <c r="R627" s="785"/>
      <c r="S627" s="785"/>
      <c r="T627" s="786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82">
        <v>4640242180533</v>
      </c>
      <c r="E628" s="783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194" t="s">
        <v>1003</v>
      </c>
      <c r="Q628" s="785"/>
      <c r="R628" s="785"/>
      <c r="S628" s="785"/>
      <c r="T628" s="786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82">
        <v>4640242180540</v>
      </c>
      <c r="E629" s="783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030" t="s">
        <v>1006</v>
      </c>
      <c r="Q629" s="785"/>
      <c r="R629" s="785"/>
      <c r="S629" s="785"/>
      <c r="T629" s="786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82">
        <v>4640242180540</v>
      </c>
      <c r="E630" s="783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93" t="s">
        <v>1009</v>
      </c>
      <c r="Q630" s="785"/>
      <c r="R630" s="785"/>
      <c r="S630" s="785"/>
      <c r="T630" s="786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82">
        <v>4640242181233</v>
      </c>
      <c r="E631" s="783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1012</v>
      </c>
      <c r="Q631" s="785"/>
      <c r="R631" s="785"/>
      <c r="S631" s="785"/>
      <c r="T631" s="786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82">
        <v>4640242181233</v>
      </c>
      <c r="E632" s="783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164</v>
      </c>
      <c r="N632" s="32"/>
      <c r="O632" s="31">
        <v>45</v>
      </c>
      <c r="P632" s="976" t="s">
        <v>1014</v>
      </c>
      <c r="Q632" s="785"/>
      <c r="R632" s="785"/>
      <c r="S632" s="785"/>
      <c r="T632" s="786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82">
        <v>4640242181226</v>
      </c>
      <c r="E633" s="783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31" t="s">
        <v>1017</v>
      </c>
      <c r="Q633" s="785"/>
      <c r="R633" s="785"/>
      <c r="S633" s="785"/>
      <c r="T633" s="786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82">
        <v>4640242181226</v>
      </c>
      <c r="E634" s="783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164</v>
      </c>
      <c r="N634" s="32"/>
      <c r="O634" s="31">
        <v>45</v>
      </c>
      <c r="P634" s="1150" t="s">
        <v>1019</v>
      </c>
      <c r="Q634" s="785"/>
      <c r="R634" s="785"/>
      <c r="S634" s="785"/>
      <c r="T634" s="786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6" t="s">
        <v>71</v>
      </c>
      <c r="Q635" s="794"/>
      <c r="R635" s="794"/>
      <c r="S635" s="794"/>
      <c r="T635" s="794"/>
      <c r="U635" s="794"/>
      <c r="V635" s="795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6" t="s">
        <v>71</v>
      </c>
      <c r="Q636" s="794"/>
      <c r="R636" s="794"/>
      <c r="S636" s="794"/>
      <c r="T636" s="794"/>
      <c r="U636" s="794"/>
      <c r="V636" s="795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66"/>
      <c r="AB637" s="766"/>
      <c r="AC637" s="766"/>
    </row>
    <row r="638" spans="1:68" ht="27" hidden="1" customHeight="1" x14ac:dyDescent="0.25">
      <c r="A638" s="53" t="s">
        <v>1020</v>
      </c>
      <c r="B638" s="53" t="s">
        <v>1021</v>
      </c>
      <c r="C638" s="30">
        <v>4301060354</v>
      </c>
      <c r="D638" s="782">
        <v>4640242180120</v>
      </c>
      <c r="E638" s="783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4" t="s">
        <v>1022</v>
      </c>
      <c r="Q638" s="785"/>
      <c r="R638" s="785"/>
      <c r="S638" s="785"/>
      <c r="T638" s="786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4301060408</v>
      </c>
      <c r="D639" s="782">
        <v>4640242180120</v>
      </c>
      <c r="E639" s="783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986" t="s">
        <v>1025</v>
      </c>
      <c r="Q639" s="785"/>
      <c r="R639" s="785"/>
      <c r="S639" s="785"/>
      <c r="T639" s="786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4301060355</v>
      </c>
      <c r="D640" s="782">
        <v>4640242180137</v>
      </c>
      <c r="E640" s="783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095" t="s">
        <v>1028</v>
      </c>
      <c r="Q640" s="785"/>
      <c r="R640" s="785"/>
      <c r="S640" s="785"/>
      <c r="T640" s="786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4301060407</v>
      </c>
      <c r="D641" s="782">
        <v>4640242180137</v>
      </c>
      <c r="E641" s="783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897" t="s">
        <v>1031</v>
      </c>
      <c r="Q641" s="785"/>
      <c r="R641" s="785"/>
      <c r="S641" s="785"/>
      <c r="T641" s="786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6" t="s">
        <v>71</v>
      </c>
      <c r="Q642" s="794"/>
      <c r="R642" s="794"/>
      <c r="S642" s="794"/>
      <c r="T642" s="794"/>
      <c r="U642" s="794"/>
      <c r="V642" s="795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6" t="s">
        <v>71</v>
      </c>
      <c r="Q643" s="794"/>
      <c r="R643" s="794"/>
      <c r="S643" s="794"/>
      <c r="T643" s="794"/>
      <c r="U643" s="794"/>
      <c r="V643" s="795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1"/>
      <c r="AB644" s="771"/>
      <c r="AC644" s="771"/>
    </row>
    <row r="645" spans="1:68" ht="14.25" hidden="1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66"/>
      <c r="AB645" s="766"/>
      <c r="AC645" s="766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82">
        <v>4640242180045</v>
      </c>
      <c r="E646" s="783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121</v>
      </c>
      <c r="N646" s="32"/>
      <c r="O646" s="31">
        <v>55</v>
      </c>
      <c r="P646" s="905" t="s">
        <v>1035</v>
      </c>
      <c r="Q646" s="785"/>
      <c r="R646" s="785"/>
      <c r="S646" s="785"/>
      <c r="T646" s="786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82">
        <v>4640242180601</v>
      </c>
      <c r="E647" s="783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45" t="s">
        <v>1039</v>
      </c>
      <c r="Q647" s="785"/>
      <c r="R647" s="785"/>
      <c r="S647" s="785"/>
      <c r="T647" s="786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6" t="s">
        <v>71</v>
      </c>
      <c r="Q648" s="794"/>
      <c r="R648" s="794"/>
      <c r="S648" s="794"/>
      <c r="T648" s="794"/>
      <c r="U648" s="794"/>
      <c r="V648" s="795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6" t="s">
        <v>71</v>
      </c>
      <c r="Q649" s="794"/>
      <c r="R649" s="794"/>
      <c r="S649" s="794"/>
      <c r="T649" s="794"/>
      <c r="U649" s="794"/>
      <c r="V649" s="795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66"/>
      <c r="AB650" s="766"/>
      <c r="AC650" s="766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82">
        <v>4640242180090</v>
      </c>
      <c r="E651" s="783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121</v>
      </c>
      <c r="N651" s="32"/>
      <c r="O651" s="31">
        <v>50</v>
      </c>
      <c r="P651" s="916" t="s">
        <v>1043</v>
      </c>
      <c r="Q651" s="785"/>
      <c r="R651" s="785"/>
      <c r="S651" s="785"/>
      <c r="T651" s="786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6" t="s">
        <v>71</v>
      </c>
      <c r="Q652" s="794"/>
      <c r="R652" s="794"/>
      <c r="S652" s="794"/>
      <c r="T652" s="794"/>
      <c r="U652" s="794"/>
      <c r="V652" s="795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6" t="s">
        <v>71</v>
      </c>
      <c r="Q653" s="794"/>
      <c r="R653" s="794"/>
      <c r="S653" s="794"/>
      <c r="T653" s="794"/>
      <c r="U653" s="794"/>
      <c r="V653" s="795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66"/>
      <c r="AB654" s="766"/>
      <c r="AC654" s="766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82">
        <v>4640242180076</v>
      </c>
      <c r="E655" s="783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34" t="s">
        <v>1047</v>
      </c>
      <c r="Q655" s="785"/>
      <c r="R655" s="785"/>
      <c r="S655" s="785"/>
      <c r="T655" s="786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6" t="s">
        <v>71</v>
      </c>
      <c r="Q656" s="794"/>
      <c r="R656" s="794"/>
      <c r="S656" s="794"/>
      <c r="T656" s="794"/>
      <c r="U656" s="794"/>
      <c r="V656" s="795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6" t="s">
        <v>71</v>
      </c>
      <c r="Q657" s="794"/>
      <c r="R657" s="794"/>
      <c r="S657" s="794"/>
      <c r="T657" s="794"/>
      <c r="U657" s="794"/>
      <c r="V657" s="795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66"/>
      <c r="AB658" s="766"/>
      <c r="AC658" s="766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82">
        <v>4640242180106</v>
      </c>
      <c r="E659" s="783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40" t="s">
        <v>1051</v>
      </c>
      <c r="Q659" s="785"/>
      <c r="R659" s="785"/>
      <c r="S659" s="785"/>
      <c r="T659" s="786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6" t="s">
        <v>71</v>
      </c>
      <c r="Q660" s="794"/>
      <c r="R660" s="794"/>
      <c r="S660" s="794"/>
      <c r="T660" s="794"/>
      <c r="U660" s="794"/>
      <c r="V660" s="795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6" t="s">
        <v>71</v>
      </c>
      <c r="Q661" s="794"/>
      <c r="R661" s="794"/>
      <c r="S661" s="794"/>
      <c r="T661" s="794"/>
      <c r="U661" s="794"/>
      <c r="V661" s="795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13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4"/>
      <c r="P662" s="861" t="s">
        <v>1053</v>
      </c>
      <c r="Q662" s="862"/>
      <c r="R662" s="862"/>
      <c r="S662" s="862"/>
      <c r="T662" s="862"/>
      <c r="U662" s="862"/>
      <c r="V662" s="821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7450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7493.76</v>
      </c>
      <c r="Z662" s="36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4"/>
      <c r="P663" s="861" t="s">
        <v>1054</v>
      </c>
      <c r="Q663" s="862"/>
      <c r="R663" s="862"/>
      <c r="S663" s="862"/>
      <c r="T663" s="862"/>
      <c r="U663" s="862"/>
      <c r="V663" s="821"/>
      <c r="W663" s="36" t="s">
        <v>69</v>
      </c>
      <c r="X663" s="777">
        <f>IFERROR(SUM(BM22:BM659),"0")</f>
        <v>7736.820287018917</v>
      </c>
      <c r="Y663" s="777">
        <f>IFERROR(SUM(BN22:BN659),"0")</f>
        <v>7782.4319999999998</v>
      </c>
      <c r="Z663" s="36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4"/>
      <c r="P664" s="861" t="s">
        <v>1055</v>
      </c>
      <c r="Q664" s="862"/>
      <c r="R664" s="862"/>
      <c r="S664" s="862"/>
      <c r="T664" s="862"/>
      <c r="U664" s="862"/>
      <c r="V664" s="821"/>
      <c r="W664" s="36" t="s">
        <v>1056</v>
      </c>
      <c r="X664" s="37">
        <f>ROUNDUP(SUM(BO22:BO659),0)</f>
        <v>11</v>
      </c>
      <c r="Y664" s="37">
        <f>ROUNDUP(SUM(BP22:BP659),0)</f>
        <v>12</v>
      </c>
      <c r="Z664" s="36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4"/>
      <c r="P665" s="861" t="s">
        <v>1057</v>
      </c>
      <c r="Q665" s="862"/>
      <c r="R665" s="862"/>
      <c r="S665" s="862"/>
      <c r="T665" s="862"/>
      <c r="U665" s="862"/>
      <c r="V665" s="821"/>
      <c r="W665" s="36" t="s">
        <v>69</v>
      </c>
      <c r="X665" s="777">
        <f>GrossWeightTotal+PalletQtyTotal*25</f>
        <v>8011.820287018917</v>
      </c>
      <c r="Y665" s="777">
        <f>GrossWeightTotalR+PalletQtyTotalR*25</f>
        <v>8082.4319999999998</v>
      </c>
      <c r="Z665" s="36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4"/>
      <c r="P666" s="861" t="s">
        <v>1058</v>
      </c>
      <c r="Q666" s="862"/>
      <c r="R666" s="862"/>
      <c r="S666" s="862"/>
      <c r="T666" s="862"/>
      <c r="U666" s="862"/>
      <c r="V666" s="821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651.4948901935204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656</v>
      </c>
      <c r="Z666" s="36"/>
      <c r="AA666" s="778"/>
      <c r="AB666" s="778"/>
      <c r="AC666" s="778"/>
    </row>
    <row r="667" spans="1:68" ht="14.25" hidden="1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4"/>
      <c r="P667" s="861" t="s">
        <v>1059</v>
      </c>
      <c r="Q667" s="862"/>
      <c r="R667" s="862"/>
      <c r="S667" s="862"/>
      <c r="T667" s="862"/>
      <c r="U667" s="862"/>
      <c r="V667" s="821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12.059340000000001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70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0" t="s">
        <v>860</v>
      </c>
      <c r="AD669" s="779" t="s">
        <v>932</v>
      </c>
      <c r="AE669" s="781"/>
      <c r="AF669" s="765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65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65"/>
    </row>
    <row r="671" spans="1:68" ht="13.5" customHeight="1" thickBot="1" x14ac:dyDescent="0.25">
      <c r="A671" s="833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65"/>
      <c r="O671" s="787"/>
      <c r="P671" s="787"/>
      <c r="Q671" s="787"/>
      <c r="R671" s="787"/>
      <c r="S671" s="787"/>
      <c r="T671" s="787"/>
      <c r="U671" s="787"/>
      <c r="V671" s="787"/>
      <c r="W671" s="787"/>
      <c r="X671" s="787"/>
      <c r="Y671" s="787"/>
      <c r="Z671" s="787"/>
      <c r="AA671" s="787"/>
      <c r="AB671" s="787"/>
      <c r="AC671" s="787"/>
      <c r="AD671" s="787"/>
      <c r="AE671" s="787"/>
      <c r="AF671" s="765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0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151.20000000000002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0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5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151.20000000000002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6030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52.56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1108.8000000000002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5">
        <f>IFERROR(Y646*1,"0")+IFERROR(Y647*1,"0")+IFERROR(Y651*1,"0")+IFERROR(Y655*1,"0")+IFERROR(Y659*1,"0")</f>
        <v>0</v>
      </c>
      <c r="AF672" s="765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1"/>
        <filter val="11,42"/>
        <filter val="13,89"/>
        <filter val="133,33"/>
        <filter val="150,00"/>
        <filter val="17,86"/>
        <filter val="2 000,00"/>
        <filter val="200,00"/>
        <filter val="266,67"/>
        <filter val="300,00"/>
        <filter val="350,00"/>
        <filter val="4 000,00"/>
        <filter val="450,00"/>
        <filter val="50,00"/>
        <filter val="56,82"/>
        <filter val="651,49"/>
        <filter val="66,29"/>
        <filter val="7 450,00"/>
        <filter val="7 736,82"/>
        <filter val="8 011,82"/>
        <filter val="85,23"/>
      </filters>
    </filterColumn>
    <filterColumn colId="29" showButton="0"/>
    <filterColumn colId="30" showButton="0"/>
  </autoFilter>
  <mergeCells count="1186">
    <mergeCell ref="P159:T159"/>
    <mergeCell ref="D252:E252"/>
    <mergeCell ref="P30:T30"/>
    <mergeCell ref="V10:W10"/>
    <mergeCell ref="D360:E360"/>
    <mergeCell ref="A471:O472"/>
    <mergeCell ref="D558:E558"/>
    <mergeCell ref="D287:E287"/>
    <mergeCell ref="D189:E189"/>
    <mergeCell ref="P556:T556"/>
    <mergeCell ref="P423:T423"/>
    <mergeCell ref="P494:T494"/>
    <mergeCell ref="A168:Z168"/>
    <mergeCell ref="P52:T52"/>
    <mergeCell ref="D160:E160"/>
    <mergeCell ref="D535:E535"/>
    <mergeCell ref="P244:T244"/>
    <mergeCell ref="P315:T315"/>
    <mergeCell ref="P144:T144"/>
    <mergeCell ref="P437:T437"/>
    <mergeCell ref="D423:E423"/>
    <mergeCell ref="P231:T231"/>
    <mergeCell ref="A190:O191"/>
    <mergeCell ref="D174:E174"/>
    <mergeCell ref="D410:E410"/>
    <mergeCell ref="P516:V516"/>
    <mergeCell ref="P201:V201"/>
    <mergeCell ref="P481:T481"/>
    <mergeCell ref="P505:V505"/>
    <mergeCell ref="D178:E178"/>
    <mergeCell ref="A510:O511"/>
    <mergeCell ref="P549:V549"/>
    <mergeCell ref="A186:Z186"/>
    <mergeCell ref="P232:T232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211:E211"/>
    <mergeCell ref="P59:V59"/>
    <mergeCell ref="D565:E565"/>
    <mergeCell ref="D77:E77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563:E563"/>
    <mergeCell ref="D363:E363"/>
    <mergeCell ref="D357:E357"/>
    <mergeCell ref="D263:E263"/>
    <mergeCell ref="P220:T220"/>
    <mergeCell ref="D245:E245"/>
    <mergeCell ref="P116:T116"/>
    <mergeCell ref="A105:Z105"/>
    <mergeCell ref="P32:T32"/>
    <mergeCell ref="D250:E250"/>
    <mergeCell ref="P268:T268"/>
    <mergeCell ref="P230:T230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499:E499"/>
    <mergeCell ref="P613:T613"/>
    <mergeCell ref="D619:E619"/>
    <mergeCell ref="P600:T600"/>
    <mergeCell ref="P594:T594"/>
    <mergeCell ref="A568:Z568"/>
    <mergeCell ref="P614:V614"/>
    <mergeCell ref="D67:E67"/>
    <mergeCell ref="D30:E30"/>
    <mergeCell ref="A345:Z345"/>
    <mergeCell ref="D210:E210"/>
    <mergeCell ref="D308:E308"/>
    <mergeCell ref="D606:E606"/>
    <mergeCell ref="A46:Z46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P508:T508"/>
    <mergeCell ref="D380:E380"/>
    <mergeCell ref="P337:T337"/>
    <mergeCell ref="P464:T464"/>
    <mergeCell ref="D87:E87"/>
    <mergeCell ref="D274:E274"/>
    <mergeCell ref="A179:O180"/>
    <mergeCell ref="P607:V607"/>
    <mergeCell ref="P242:T242"/>
    <mergeCell ref="D524:E524"/>
    <mergeCell ref="D117:E117"/>
    <mergeCell ref="D92:E92"/>
    <mergeCell ref="D651:E651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A45:Z45"/>
    <mergeCell ref="P35:V35"/>
    <mergeCell ref="P333:V333"/>
    <mergeCell ref="D387:E387"/>
    <mergeCell ref="P571:T571"/>
    <mergeCell ref="P400:T400"/>
    <mergeCell ref="D514:E514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P492:T492"/>
    <mergeCell ref="D31:E31"/>
    <mergeCell ref="P194:T194"/>
    <mergeCell ref="P286:T286"/>
    <mergeCell ref="D400:E400"/>
    <mergeCell ref="P648:V648"/>
    <mergeCell ref="D229:E229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96:E96"/>
    <mergeCell ref="P515:V515"/>
    <mergeCell ref="P344:V344"/>
    <mergeCell ref="D399:E399"/>
    <mergeCell ref="D132:E132"/>
    <mergeCell ref="P558:T558"/>
    <mergeCell ref="P309:T309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D9:E9"/>
    <mergeCell ref="F9:G9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197:T197"/>
    <mergeCell ref="D118:E118"/>
    <mergeCell ref="P53:T53"/>
    <mergeCell ref="P495:T495"/>
    <mergeCell ref="A47:Z47"/>
    <mergeCell ref="P351:T351"/>
    <mergeCell ref="P593:T593"/>
    <mergeCell ref="P422:T422"/>
    <mergeCell ref="D232:E232"/>
    <mergeCell ref="P587:T587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466:E466"/>
    <mergeCell ref="P66:T66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D68:E68"/>
    <mergeCell ref="D286:E286"/>
    <mergeCell ref="P491:T491"/>
    <mergeCell ref="P211:T211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Y669:AB669"/>
    <mergeCell ref="A203:Z203"/>
    <mergeCell ref="P627:T627"/>
    <mergeCell ref="P245:T245"/>
    <mergeCell ref="D633:E633"/>
    <mergeCell ref="P543:T54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W669:X669"/>
    <mergeCell ref="P280:T280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D476:E476"/>
    <mergeCell ref="P455:V455"/>
    <mergeCell ref="A454:O455"/>
    <mergeCell ref="A209:Z209"/>
    <mergeCell ref="A445:Z445"/>
    <mergeCell ref="P520:V520"/>
    <mergeCell ref="P213:V213"/>
    <mergeCell ref="P299:T299"/>
    <mergeCell ref="P564:T564"/>
    <mergeCell ref="P393:T393"/>
    <mergeCell ref="P629:T629"/>
    <mergeCell ref="E670:E671"/>
    <mergeCell ref="P606:T606"/>
    <mergeCell ref="D612:E612"/>
    <mergeCell ref="D398:E398"/>
    <mergeCell ref="A652:O653"/>
    <mergeCell ref="P427:T427"/>
    <mergeCell ref="P283:T283"/>
    <mergeCell ref="D264:E264"/>
    <mergeCell ref="P581:T581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P235:T235"/>
    <mergeCell ref="A607:O608"/>
    <mergeCell ref="P306:T306"/>
    <mergeCell ref="D51:E51"/>
    <mergeCell ref="P157:V157"/>
    <mergeCell ref="D647:E647"/>
    <mergeCell ref="P604:T604"/>
    <mergeCell ref="P51:T51"/>
    <mergeCell ref="A156:O157"/>
    <mergeCell ref="A72:O73"/>
    <mergeCell ref="D463:E463"/>
    <mergeCell ref="A147:Z147"/>
    <mergeCell ref="P172:V172"/>
    <mergeCell ref="P150:V150"/>
    <mergeCell ref="D138:E138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143:T143"/>
    <mergeCell ref="D64:E64"/>
    <mergeCell ref="A574:Z574"/>
    <mergeCell ref="P612:T612"/>
    <mergeCell ref="P441:T441"/>
    <mergeCell ref="D362:E362"/>
    <mergeCell ref="A365:O366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26:T26"/>
    <mergeCell ref="P285:T285"/>
    <mergeCell ref="P136:V136"/>
    <mergeCell ref="A188:Z188"/>
    <mergeCell ref="P434:V434"/>
    <mergeCell ref="A135:O136"/>
    <mergeCell ref="A433:O434"/>
    <mergeCell ref="P98:V98"/>
    <mergeCell ref="P501:T501"/>
    <mergeCell ref="P104:V104"/>
    <mergeCell ref="P27:T27"/>
    <mergeCell ref="P154:T154"/>
    <mergeCell ref="D75:E75"/>
    <mergeCell ref="P247:V247"/>
    <mergeCell ref="D206:E206"/>
    <mergeCell ref="A520:O521"/>
    <mergeCell ref="A110:O111"/>
    <mergeCell ref="P107:T107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P602:T602"/>
    <mergeCell ref="D285:E285"/>
    <mergeCell ref="AA17:AA18"/>
    <mergeCell ref="H10:M10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630:T630"/>
    <mergeCell ref="D465:E465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AB17:AB18"/>
    <mergeCell ref="A41:Z41"/>
    <mergeCell ref="D446:E446"/>
    <mergeCell ref="A277:Z277"/>
    <mergeCell ref="P550:V550"/>
    <mergeCell ref="P44:V44"/>
    <mergeCell ref="P237:V237"/>
    <mergeCell ref="A461:Z461"/>
    <mergeCell ref="D288:E288"/>
    <mergeCell ref="AB670:AB671"/>
    <mergeCell ref="D176:E176"/>
    <mergeCell ref="A507:Z507"/>
    <mergeCell ref="P488:T488"/>
    <mergeCell ref="D22:E22"/>
    <mergeCell ref="D605:E605"/>
    <mergeCell ref="V6:W9"/>
    <mergeCell ref="P256:T256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A528:O529"/>
    <mergeCell ref="P569:T569"/>
    <mergeCell ref="D441:E441"/>
    <mergeCell ref="A515:O516"/>
    <mergeCell ref="P398:T398"/>
    <mergeCell ref="G17:G18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M17:M18"/>
    <mergeCell ref="A469:Z469"/>
    <mergeCell ref="P336:T336"/>
    <mergeCell ref="O17:O18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468:V468"/>
    <mergeCell ref="A598:Z598"/>
    <mergeCell ref="P535:T535"/>
    <mergeCell ref="P316:V316"/>
    <mergeCell ref="D269:E269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D628:E628"/>
    <mergeCell ref="A592:Z592"/>
    <mergeCell ref="P603:T603"/>
    <mergeCell ref="P486:T486"/>
    <mergeCell ref="P75:T75"/>
    <mergeCell ref="P406:V406"/>
    <mergeCell ref="P129:V129"/>
    <mergeCell ref="P101:T101"/>
    <mergeCell ref="A128:O129"/>
    <mergeCell ref="D215:E215"/>
    <mergeCell ref="P576:T576"/>
    <mergeCell ref="A595:O596"/>
    <mergeCell ref="D513:E513"/>
    <mergeCell ref="D557:E557"/>
    <mergeCell ref="P465:T465"/>
    <mergeCell ref="A103:O104"/>
    <mergeCell ref="D386:E386"/>
    <mergeCell ref="P584:V584"/>
    <mergeCell ref="D627:E627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V11:W11"/>
    <mergeCell ref="D392:E392"/>
    <mergeCell ref="D221:E221"/>
    <mergeCell ref="P82:T82"/>
    <mergeCell ref="D457:E457"/>
    <mergeCell ref="P57:T57"/>
    <mergeCell ref="D165:E165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170:E170"/>
    <mergeCell ref="D639:E639"/>
    <mergeCell ref="D577:E577"/>
    <mergeCell ref="P200:T200"/>
    <mergeCell ref="P134:T134"/>
    <mergeCell ref="P243:T243"/>
    <mergeCell ref="P436:T436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Q670:Q671"/>
    <mergeCell ref="H670:H671"/>
    <mergeCell ref="P641:T641"/>
    <mergeCell ref="P632:T632"/>
    <mergeCell ref="P664:V664"/>
    <mergeCell ref="A505:O506"/>
    <mergeCell ref="P217:T217"/>
    <mergeCell ref="A207:O208"/>
    <mergeCell ref="P617:T617"/>
    <mergeCell ref="D489:E489"/>
    <mergeCell ref="D427:E427"/>
    <mergeCell ref="P275:V275"/>
    <mergeCell ref="D583:E583"/>
    <mergeCell ref="P540:T540"/>
    <mergeCell ref="Q5:R5"/>
    <mergeCell ref="D242:E242"/>
    <mergeCell ref="P199:T199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123:T123"/>
    <mergeCell ref="A112:Z112"/>
    <mergeCell ref="A662:O667"/>
    <mergeCell ref="D266:E266"/>
    <mergeCell ref="P174:T174"/>
    <mergeCell ref="P149:T149"/>
    <mergeCell ref="D95:E95"/>
    <mergeCell ref="P447:T447"/>
    <mergeCell ref="Y17:Y18"/>
    <mergeCell ref="U17:V17"/>
    <mergeCell ref="D57:E57"/>
    <mergeCell ref="P410:T410"/>
    <mergeCell ref="P372:V372"/>
    <mergeCell ref="D17:E1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N17:N18"/>
    <mergeCell ref="D49:E49"/>
    <mergeCell ref="P529:V529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  <mergeCell ref="P670:P671"/>
    <mergeCell ref="P385:T385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