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2,24 ПОКОМ КИ филиалы\"/>
    </mc:Choice>
  </mc:AlternateContent>
  <xr:revisionPtr revIDLastSave="0" documentId="13_ncr:1_{FE49CB47-537F-4B44-BC12-0BFD55BABA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8" i="1" l="1"/>
  <c r="AD74" i="1"/>
  <c r="Q97" i="1"/>
  <c r="AD97" i="1" s="1"/>
  <c r="Q95" i="1"/>
  <c r="AD95" i="1" s="1"/>
  <c r="Q93" i="1"/>
  <c r="AD93" i="1" s="1"/>
  <c r="Q92" i="1"/>
  <c r="AD92" i="1" s="1"/>
  <c r="Q91" i="1"/>
  <c r="AD91" i="1" s="1"/>
  <c r="Q88" i="1"/>
  <c r="AD88" i="1" s="1"/>
  <c r="Q87" i="1"/>
  <c r="AD87" i="1" s="1"/>
  <c r="Q86" i="1"/>
  <c r="AD86" i="1" s="1"/>
  <c r="Q85" i="1"/>
  <c r="AD85" i="1" s="1"/>
  <c r="Q84" i="1"/>
  <c r="AD84" i="1" s="1"/>
  <c r="Q81" i="1"/>
  <c r="AD81" i="1" s="1"/>
  <c r="Q79" i="1"/>
  <c r="AD79" i="1" s="1"/>
  <c r="Q76" i="1"/>
  <c r="AD76" i="1" s="1"/>
  <c r="Q75" i="1"/>
  <c r="AD75" i="1" s="1"/>
  <c r="Q71" i="1"/>
  <c r="Q62" i="1"/>
  <c r="AD62" i="1" s="1"/>
  <c r="Q61" i="1"/>
  <c r="Q55" i="1"/>
  <c r="AD55" i="1" s="1"/>
  <c r="Q54" i="1"/>
  <c r="AD54" i="1" s="1"/>
  <c r="Q53" i="1"/>
  <c r="AD53" i="1" s="1"/>
  <c r="Q52" i="1"/>
  <c r="Q48" i="1"/>
  <c r="Q41" i="1"/>
  <c r="AD41" i="1" s="1"/>
  <c r="Q38" i="1"/>
  <c r="AD38" i="1" s="1"/>
  <c r="Q37" i="1"/>
  <c r="Q35" i="1"/>
  <c r="AD35" i="1" s="1"/>
  <c r="Q34" i="1"/>
  <c r="AD34" i="1" s="1"/>
  <c r="Q24" i="1"/>
  <c r="AD24" i="1" s="1"/>
  <c r="Q23" i="1"/>
  <c r="Q20" i="1"/>
  <c r="Q18" i="1"/>
  <c r="Q17" i="1"/>
  <c r="AD17" i="1" s="1"/>
  <c r="Q9" i="1"/>
  <c r="Q8" i="1"/>
  <c r="AD8" i="1" s="1"/>
  <c r="Q7" i="1"/>
  <c r="Q6" i="1"/>
  <c r="AD6" i="1" s="1"/>
  <c r="AD37" i="1" l="1"/>
  <c r="AD71" i="1"/>
  <c r="AD7" i="1"/>
  <c r="AD9" i="1"/>
  <c r="AD20" i="1"/>
  <c r="AD23" i="1"/>
  <c r="AD48" i="1"/>
  <c r="AD61" i="1"/>
  <c r="AD18" i="1"/>
  <c r="AD52" i="1"/>
  <c r="O98" i="1"/>
  <c r="T98" i="1" s="1"/>
  <c r="U98" i="1" l="1"/>
  <c r="AD15" i="1" l="1"/>
  <c r="AD21" i="1"/>
  <c r="AD26" i="1"/>
  <c r="AD27" i="1"/>
  <c r="AD29" i="1"/>
  <c r="AD31" i="1"/>
  <c r="AD32" i="1"/>
  <c r="AD33" i="1"/>
  <c r="AD39" i="1"/>
  <c r="AD49" i="1"/>
  <c r="AD51" i="1"/>
  <c r="AD57" i="1"/>
  <c r="AD66" i="1"/>
  <c r="AD67" i="1"/>
  <c r="AD68" i="1"/>
  <c r="AD70" i="1"/>
  <c r="AD77" i="1"/>
  <c r="AD82" i="1"/>
  <c r="AD89" i="1"/>
  <c r="O7" i="1"/>
  <c r="T7" i="1" s="1"/>
  <c r="O8" i="1"/>
  <c r="T8" i="1" s="1"/>
  <c r="O9" i="1"/>
  <c r="T9" i="1" s="1"/>
  <c r="O10" i="1"/>
  <c r="P10" i="1" s="1"/>
  <c r="Q10" i="1" s="1"/>
  <c r="O11" i="1"/>
  <c r="P11" i="1" s="1"/>
  <c r="Q11" i="1" s="1"/>
  <c r="O12" i="1"/>
  <c r="P12" i="1" s="1"/>
  <c r="O13" i="1"/>
  <c r="P13" i="1" s="1"/>
  <c r="Q13" i="1" s="1"/>
  <c r="O14" i="1"/>
  <c r="P14" i="1" s="1"/>
  <c r="O15" i="1"/>
  <c r="T15" i="1" s="1"/>
  <c r="O16" i="1"/>
  <c r="P16" i="1" s="1"/>
  <c r="Q16" i="1" s="1"/>
  <c r="O17" i="1"/>
  <c r="T17" i="1" s="1"/>
  <c r="O18" i="1"/>
  <c r="T18" i="1" s="1"/>
  <c r="O19" i="1"/>
  <c r="P19" i="1" s="1"/>
  <c r="O20" i="1"/>
  <c r="T20" i="1" s="1"/>
  <c r="O21" i="1"/>
  <c r="T21" i="1" s="1"/>
  <c r="O22" i="1"/>
  <c r="O23" i="1"/>
  <c r="T23" i="1" s="1"/>
  <c r="O24" i="1"/>
  <c r="T24" i="1" s="1"/>
  <c r="O25" i="1"/>
  <c r="O26" i="1"/>
  <c r="T26" i="1" s="1"/>
  <c r="O27" i="1"/>
  <c r="T27" i="1" s="1"/>
  <c r="O28" i="1"/>
  <c r="P28" i="1" s="1"/>
  <c r="Q28" i="1" s="1"/>
  <c r="O29" i="1"/>
  <c r="T29" i="1" s="1"/>
  <c r="O30" i="1"/>
  <c r="P30" i="1" s="1"/>
  <c r="Q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P36" i="1" s="1"/>
  <c r="O37" i="1"/>
  <c r="T37" i="1" s="1"/>
  <c r="O38" i="1"/>
  <c r="T38" i="1" s="1"/>
  <c r="O39" i="1"/>
  <c r="T39" i="1" s="1"/>
  <c r="O40" i="1"/>
  <c r="P40" i="1" s="1"/>
  <c r="O41" i="1"/>
  <c r="T41" i="1" s="1"/>
  <c r="O42" i="1"/>
  <c r="P42" i="1" s="1"/>
  <c r="Q42" i="1" s="1"/>
  <c r="O43" i="1"/>
  <c r="P43" i="1" s="1"/>
  <c r="Q43" i="1" s="1"/>
  <c r="O44" i="1"/>
  <c r="P44" i="1" s="1"/>
  <c r="Q44" i="1" s="1"/>
  <c r="O45" i="1"/>
  <c r="P45" i="1" s="1"/>
  <c r="O46" i="1"/>
  <c r="P46" i="1" s="1"/>
  <c r="Q46" i="1" s="1"/>
  <c r="O47" i="1"/>
  <c r="O48" i="1"/>
  <c r="T48" i="1" s="1"/>
  <c r="O49" i="1"/>
  <c r="T49" i="1" s="1"/>
  <c r="O50" i="1"/>
  <c r="P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P56" i="1" s="1"/>
  <c r="O57" i="1"/>
  <c r="T57" i="1" s="1"/>
  <c r="O58" i="1"/>
  <c r="O59" i="1"/>
  <c r="P59" i="1" s="1"/>
  <c r="Q59" i="1" s="1"/>
  <c r="O60" i="1"/>
  <c r="P60" i="1" s="1"/>
  <c r="Q60" i="1" s="1"/>
  <c r="O61" i="1"/>
  <c r="T61" i="1" s="1"/>
  <c r="O62" i="1"/>
  <c r="T62" i="1" s="1"/>
  <c r="O63" i="1"/>
  <c r="O64" i="1"/>
  <c r="P64" i="1" s="1"/>
  <c r="Q64" i="1" s="1"/>
  <c r="O65" i="1"/>
  <c r="O66" i="1"/>
  <c r="T66" i="1" s="1"/>
  <c r="O67" i="1"/>
  <c r="T67" i="1" s="1"/>
  <c r="O68" i="1"/>
  <c r="T68" i="1" s="1"/>
  <c r="O69" i="1"/>
  <c r="P69" i="1" s="1"/>
  <c r="O70" i="1"/>
  <c r="T70" i="1" s="1"/>
  <c r="O71" i="1"/>
  <c r="T71" i="1" s="1"/>
  <c r="O72" i="1"/>
  <c r="O73" i="1"/>
  <c r="O74" i="1"/>
  <c r="T74" i="1" s="1"/>
  <c r="O75" i="1"/>
  <c r="T75" i="1" s="1"/>
  <c r="O76" i="1"/>
  <c r="T76" i="1" s="1"/>
  <c r="O77" i="1"/>
  <c r="T77" i="1" s="1"/>
  <c r="O78" i="1"/>
  <c r="P78" i="1" s="1"/>
  <c r="O79" i="1"/>
  <c r="T79" i="1" s="1"/>
  <c r="O80" i="1"/>
  <c r="O81" i="1"/>
  <c r="T81" i="1" s="1"/>
  <c r="O82" i="1"/>
  <c r="T82" i="1" s="1"/>
  <c r="O83" i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90" i="1"/>
  <c r="O91" i="1"/>
  <c r="O92" i="1"/>
  <c r="T92" i="1" s="1"/>
  <c r="O93" i="1"/>
  <c r="O94" i="1"/>
  <c r="O95" i="1"/>
  <c r="O96" i="1"/>
  <c r="O97" i="1"/>
  <c r="O6" i="1"/>
  <c r="T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Q73" i="1" l="1"/>
  <c r="AD73" i="1" s="1"/>
  <c r="P73" i="1"/>
  <c r="T47" i="1"/>
  <c r="P47" i="1"/>
  <c r="Q47" i="1" s="1"/>
  <c r="AD47" i="1" s="1"/>
  <c r="T58" i="1"/>
  <c r="P58" i="1"/>
  <c r="Q58" i="1" s="1"/>
  <c r="AD58" i="1" s="1"/>
  <c r="P63" i="1"/>
  <c r="Q63" i="1" s="1"/>
  <c r="AD63" i="1" s="1"/>
  <c r="P83" i="1"/>
  <c r="Q83" i="1" s="1"/>
  <c r="P25" i="1"/>
  <c r="Q25" i="1" s="1"/>
  <c r="AD25" i="1" s="1"/>
  <c r="P94" i="1"/>
  <c r="Q94" i="1" s="1"/>
  <c r="AD94" i="1" s="1"/>
  <c r="P22" i="1"/>
  <c r="Q22" i="1" s="1"/>
  <c r="AD22" i="1" s="1"/>
  <c r="AD64" i="1"/>
  <c r="T64" i="1"/>
  <c r="AD60" i="1"/>
  <c r="T60" i="1"/>
  <c r="T46" i="1"/>
  <c r="AD46" i="1"/>
  <c r="T44" i="1"/>
  <c r="AD44" i="1"/>
  <c r="T42" i="1"/>
  <c r="AD42" i="1"/>
  <c r="T30" i="1"/>
  <c r="AD30" i="1"/>
  <c r="AD28" i="1"/>
  <c r="T28" i="1"/>
  <c r="T16" i="1"/>
  <c r="AD16" i="1"/>
  <c r="AD10" i="1"/>
  <c r="T10" i="1"/>
  <c r="U97" i="1"/>
  <c r="T97" i="1"/>
  <c r="U95" i="1"/>
  <c r="T95" i="1"/>
  <c r="U93" i="1"/>
  <c r="T93" i="1"/>
  <c r="U91" i="1"/>
  <c r="T91" i="1"/>
  <c r="T73" i="1"/>
  <c r="T59" i="1"/>
  <c r="AD59" i="1"/>
  <c r="AD43" i="1"/>
  <c r="T43" i="1"/>
  <c r="T13" i="1"/>
  <c r="AD13" i="1"/>
  <c r="T11" i="1"/>
  <c r="AD11" i="1"/>
  <c r="P65" i="1"/>
  <c r="Q65" i="1" s="1"/>
  <c r="U96" i="1"/>
  <c r="P96" i="1"/>
  <c r="Q96" i="1" s="1"/>
  <c r="U94" i="1"/>
  <c r="U92" i="1"/>
  <c r="U90" i="1"/>
  <c r="P90" i="1"/>
  <c r="Q90" i="1" s="1"/>
  <c r="P80" i="1"/>
  <c r="Q80" i="1" s="1"/>
  <c r="Q78" i="1"/>
  <c r="AD72" i="1"/>
  <c r="Q56" i="1"/>
  <c r="Q50" i="1"/>
  <c r="Q36" i="1"/>
  <c r="Q14" i="1"/>
  <c r="Q12" i="1"/>
  <c r="Q40" i="1"/>
  <c r="Q19" i="1"/>
  <c r="Q45" i="1"/>
  <c r="Q69" i="1"/>
  <c r="U6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8" i="1"/>
  <c r="U16" i="1"/>
  <c r="U14" i="1"/>
  <c r="U12" i="1"/>
  <c r="U10" i="1"/>
  <c r="U8" i="1"/>
  <c r="K5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9" i="1"/>
  <c r="U17" i="1"/>
  <c r="U15" i="1"/>
  <c r="U13" i="1"/>
  <c r="U11" i="1"/>
  <c r="U9" i="1"/>
  <c r="U7" i="1"/>
  <c r="O5" i="1"/>
  <c r="T83" i="1" l="1"/>
  <c r="AD83" i="1"/>
  <c r="T22" i="1"/>
  <c r="T94" i="1"/>
  <c r="T63" i="1"/>
  <c r="T25" i="1"/>
  <c r="AD69" i="1"/>
  <c r="T69" i="1"/>
  <c r="AD19" i="1"/>
  <c r="T19" i="1"/>
  <c r="AD12" i="1"/>
  <c r="T12" i="1"/>
  <c r="AD36" i="1"/>
  <c r="T36" i="1"/>
  <c r="T56" i="1"/>
  <c r="AD56" i="1"/>
  <c r="AD78" i="1"/>
  <c r="T78" i="1"/>
  <c r="AD90" i="1"/>
  <c r="T90" i="1"/>
  <c r="AD96" i="1"/>
  <c r="T96" i="1"/>
  <c r="T65" i="1"/>
  <c r="AD65" i="1"/>
  <c r="AD45" i="1"/>
  <c r="T45" i="1"/>
  <c r="T40" i="1"/>
  <c r="AD40" i="1"/>
  <c r="AD14" i="1"/>
  <c r="T14" i="1"/>
  <c r="AD50" i="1"/>
  <c r="T50" i="1"/>
  <c r="AD80" i="1"/>
  <c r="T80" i="1"/>
  <c r="Q5" i="1"/>
  <c r="P5" i="1"/>
  <c r="T72" i="1"/>
  <c r="AD5" i="1" l="1"/>
</calcChain>
</file>

<file path=xl/sharedStrings.xml><?xml version="1.0" encoding="utf-8"?>
<sst xmlns="http://schemas.openxmlformats.org/spreadsheetml/2006/main" count="388" uniqueCount="153">
  <si>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</si>
  <si>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</si>
  <si>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</si>
  <si>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</si>
  <si>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</si>
  <si>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</si>
  <si>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</si>
  <si>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</si>
  <si>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</si>
  <si>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</si>
  <si>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</si>
  <si>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</si>
  <si>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</si>
  <si>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</si>
  <si>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</si>
  <si>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</si>
  <si>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</si>
  <si>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</si>
  <si>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</si>
  <si>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</si>
  <si>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</si>
  <si>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</si>
  <si>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</si>
  <si>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</si>
  <si>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</si>
  <si>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</si>
  <si>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</si>
  <si>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</si>
  <si>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</si>
  <si>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</si>
  <si>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</si>
  <si>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</si>
  <si>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</si>
  <si>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</si>
  <si>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</si>
  <si>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</si>
  <si>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</si>
  <si>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</si>
  <si>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</si>
  <si>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</si>
  <si>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</si>
  <si>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</si>
  <si>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</si>
  <si>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</si>
  <si>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</si>
  <si>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</si>
  <si>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</si>
  <si>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</si>
  <si>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</si>
  <si>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</si>
  <si>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</si>
  <si>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</si>
  <si>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</si>
  <si>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</si>
  <si>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>не в матрице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</si>
  <si>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</si>
  <si>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</si>
  <si>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</si>
  <si>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</si>
  <si>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</si>
  <si>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</si>
  <si>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</si>
  <si>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</si>
  <si>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</si>
  <si>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</si>
  <si>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нужно продавать / нет потребности / товар Луганска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</si>
  <si>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</si>
  <si>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</si>
  <si>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</si>
  <si>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</si>
  <si>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</si>
  <si>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</si>
  <si>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</si>
  <si>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</si>
  <si>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</si>
  <si>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</si>
  <si>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</si>
  <si>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</si>
  <si>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</si>
  <si>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</si>
  <si>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</si>
  <si>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</si>
  <si>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</si>
  <si>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</si>
  <si>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</si>
  <si>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</si>
  <si>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</si>
  <si>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</si>
  <si>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</si>
  <si>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</si>
  <si>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</si>
  <si>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</si>
  <si>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нужно увеличить продажи!!!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</si>
  <si>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</si>
  <si>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</si>
  <si>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</si>
  <si>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</si>
  <si>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</si>
  <si>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</si>
  <si>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</si>
  <si>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</si>
  <si>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</si>
  <si>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</si>
  <si>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с 21,11,24 заказывают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</si>
  <si>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</si>
  <si>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</si>
  <si>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</si>
  <si>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</si>
  <si>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</si>
  <si>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</si>
  <si>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</si>
  <si>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</si>
  <si>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</si>
  <si>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</si>
  <si>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</si>
  <si>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</si>
  <si>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</si>
  <si>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</si>
  <si>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</si>
  <si>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</si>
  <si>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</si>
  <si>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</si>
  <si>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</si>
  <si>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ротация на новинку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</si>
  <si>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</si>
  <si>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</si>
  <si>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</si>
  <si>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</si>
  <si>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</si>
  <si>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</si>
  <si>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</si>
  <si>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</si>
  <si>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</si>
  <si>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</si>
  <si>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</si>
  <si>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</si>
  <si>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нужно увеличить продажи / новинка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</si>
  <si>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</si>
  <si>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</si>
  <si>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</si>
  <si>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</si>
  <si>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</si>
  <si>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дубль на 394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</si>
  <si>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</si>
  <si>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t>нужно увеличить продажи / ТМА на декабрь</t>
  </si>
  <si>
    <t>нужно увеличить продажи / возвращаем по распоряжению СН</t>
  </si>
  <si>
    <t>нужно увеличить продажи / 09,12,24 в уценку 498кг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</si>
  <si>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ТМА декабрь / есть дубль</t>
    </r>
  </si>
  <si>
    <t>нужно увеличить продажи / ТС Обжора</t>
  </si>
  <si>
    <t>Приоритет от завода</t>
  </si>
  <si>
    <t>с/к колбасы «Филейбургская с филе сочного окорока» ф/в 0,11 н/о ТМ «Баварушка»</t>
  </si>
  <si>
    <t>заказ</t>
  </si>
  <si>
    <t>21,12,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</si>
</sst>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4" fillId="0" borderId="1" xfId="1" applyNumberFormat="1" applyFont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6" width="7" customWidth="1"/>
    <col min="17" max="17" width="7" style="27" customWidth="1"/>
    <col min="18" max="18" width="7" customWidth="1"/>
    <col min="19" max="19" width="21" customWidth="1"/>
    <col min="20" max="21" width="5" customWidth="1"/>
    <col min="22" max="28" width="6" customWidth="1"/>
    <col min="29" max="29" width="34.7109375" customWidth="1"/>
    <col min="30" max="30" width="7" customWidth="1"/>
    <col min="31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151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33046.095999999998</v>
      </c>
      <c r="F5" s="4">
        <f>SUM(F6:F497)</f>
        <v>52626.523000000023</v>
      </c>
      <c r="G5" s="7"/>
      <c r="H5" s="1"/>
      <c r="I5" s="1"/>
      <c r="J5" s="4">
        <f t="shared" ref="J5:R5" si="0">SUM(J6:J497)</f>
        <v>32483.020000000004</v>
      </c>
      <c r="K5" s="4">
        <f t="shared" si="0"/>
        <v>563.07599999999923</v>
      </c>
      <c r="L5" s="4">
        <f t="shared" si="0"/>
        <v>0</v>
      </c>
      <c r="M5" s="4">
        <f t="shared" si="0"/>
        <v>0</v>
      </c>
      <c r="N5" s="4">
        <f t="shared" si="0"/>
        <v>19023.706199999997</v>
      </c>
      <c r="O5" s="4">
        <f t="shared" si="0"/>
        <v>6609.2192000000032</v>
      </c>
      <c r="P5" s="4">
        <f t="shared" si="0"/>
        <v>10582.0206</v>
      </c>
      <c r="Q5" s="4">
        <f t="shared" si="0"/>
        <v>10638.0206</v>
      </c>
      <c r="R5" s="4">
        <f t="shared" si="0"/>
        <v>20</v>
      </c>
      <c r="S5" s="1"/>
      <c r="T5" s="1"/>
      <c r="U5" s="1"/>
      <c r="V5" s="4">
        <f t="shared" ref="V5:AB5" si="1">SUM(V6:V497)</f>
        <v>7926.4204000000009</v>
      </c>
      <c r="W5" s="4">
        <f t="shared" si="1"/>
        <v>7315.2444000000032</v>
      </c>
      <c r="X5" s="4">
        <f t="shared" si="1"/>
        <v>8687.5570000000007</v>
      </c>
      <c r="Y5" s="4">
        <f t="shared" si="1"/>
        <v>8089.1853999999994</v>
      </c>
      <c r="Z5" s="4">
        <f t="shared" si="1"/>
        <v>8202.4791999999998</v>
      </c>
      <c r="AA5" s="4">
        <f t="shared" si="1"/>
        <v>8721.1906000000035</v>
      </c>
      <c r="AB5" s="4">
        <f t="shared" si="1"/>
        <v>8025.9836000000014</v>
      </c>
      <c r="AC5" s="1"/>
      <c r="AD5" s="4">
        <f>SUM(AD6:AD497)</f>
        <v>7204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771.19799999999998</v>
      </c>
      <c r="D6" s="1">
        <v>494.66199999999998</v>
      </c>
      <c r="E6" s="1">
        <v>295.34100000000001</v>
      </c>
      <c r="F6" s="1">
        <v>851.51199999999994</v>
      </c>
      <c r="G6" s="7">
        <v>1</v>
      </c>
      <c r="H6" s="1">
        <v>50</v>
      </c>
      <c r="I6" s="1" t="s">
        <v>34</v>
      </c>
      <c r="J6" s="1">
        <v>278</v>
      </c>
      <c r="K6" s="1">
        <f t="shared" ref="K6:K36" si="2">E6-J6</f>
        <v>17.341000000000008</v>
      </c>
      <c r="L6" s="1"/>
      <c r="M6" s="1"/>
      <c r="N6" s="1">
        <v>320.48999999999972</v>
      </c>
      <c r="O6" s="1">
        <f>E6/5</f>
        <v>59.068200000000004</v>
      </c>
      <c r="P6" s="5"/>
      <c r="Q6" s="5">
        <f>P6</f>
        <v>0</v>
      </c>
      <c r="R6" s="5"/>
      <c r="S6" s="1"/>
      <c r="T6" s="1">
        <f>(F6+N6+Q6)/O6</f>
        <v>19.841505243091877</v>
      </c>
      <c r="U6" s="1">
        <f>(F6+N6)/O6</f>
        <v>19.841505243091877</v>
      </c>
      <c r="V6" s="1">
        <v>115.57899999999999</v>
      </c>
      <c r="W6" s="1">
        <v>113.7884</v>
      </c>
      <c r="X6" s="1">
        <v>125.88339999999999</v>
      </c>
      <c r="Y6" s="1">
        <v>105.6046</v>
      </c>
      <c r="Z6" s="1">
        <v>108.11020000000001</v>
      </c>
      <c r="AA6" s="1">
        <v>121.2212</v>
      </c>
      <c r="AB6" s="1">
        <v>103.24979999999999</v>
      </c>
      <c r="AC6" s="21" t="s">
        <v>92</v>
      </c>
      <c r="AD6" s="1">
        <f>ROUND(Q6*G6,0)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442.58600000000001</v>
      </c>
      <c r="D7" s="1">
        <v>531.60599999999999</v>
      </c>
      <c r="E7" s="1">
        <v>295.755</v>
      </c>
      <c r="F7" s="1">
        <v>614.71400000000006</v>
      </c>
      <c r="G7" s="7">
        <v>1</v>
      </c>
      <c r="H7" s="1">
        <v>45</v>
      </c>
      <c r="I7" s="1" t="s">
        <v>34</v>
      </c>
      <c r="J7" s="1">
        <v>287.10000000000002</v>
      </c>
      <c r="K7" s="1">
        <f t="shared" si="2"/>
        <v>8.6549999999999727</v>
      </c>
      <c r="L7" s="1"/>
      <c r="M7" s="1"/>
      <c r="N7" s="1">
        <v>119.001</v>
      </c>
      <c r="O7" s="1">
        <f t="shared" ref="O7:O68" si="3">E7/5</f>
        <v>59.150999999999996</v>
      </c>
      <c r="P7" s="23"/>
      <c r="Q7" s="5">
        <f t="shared" ref="Q7:Q14" si="4">P7</f>
        <v>0</v>
      </c>
      <c r="R7" s="5"/>
      <c r="S7" s="1"/>
      <c r="T7" s="1">
        <f t="shared" ref="T7:T14" si="5">(F7+N7+Q7)/O7</f>
        <v>12.404101367686092</v>
      </c>
      <c r="U7" s="1">
        <f t="shared" ref="U7:U68" si="6">(F7+N7)/O7</f>
        <v>12.404101367686092</v>
      </c>
      <c r="V7" s="1">
        <v>85.532399999999996</v>
      </c>
      <c r="W7" s="1">
        <v>56.9726</v>
      </c>
      <c r="X7" s="1">
        <v>95.841800000000006</v>
      </c>
      <c r="Y7" s="1">
        <v>80.511800000000008</v>
      </c>
      <c r="Z7" s="1">
        <v>58.092799999999997</v>
      </c>
      <c r="AA7" s="1">
        <v>58.819399999999987</v>
      </c>
      <c r="AB7" s="1">
        <v>57.506399999999999</v>
      </c>
      <c r="AC7" s="1"/>
      <c r="AD7" s="1">
        <f t="shared" ref="AD7:AD14" si="7">ROUND(Q7*G7,0)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925.447</v>
      </c>
      <c r="D8" s="1">
        <v>775.94399999999996</v>
      </c>
      <c r="E8" s="1">
        <v>515.17200000000003</v>
      </c>
      <c r="F8" s="1">
        <v>1073.8869999999999</v>
      </c>
      <c r="G8" s="7">
        <v>1</v>
      </c>
      <c r="H8" s="1">
        <v>45</v>
      </c>
      <c r="I8" s="1" t="s">
        <v>34</v>
      </c>
      <c r="J8" s="1">
        <v>505.5</v>
      </c>
      <c r="K8" s="1">
        <f t="shared" si="2"/>
        <v>9.6720000000000255</v>
      </c>
      <c r="L8" s="1"/>
      <c r="M8" s="1"/>
      <c r="N8" s="1">
        <v>310.86999999999989</v>
      </c>
      <c r="O8" s="1">
        <f t="shared" si="3"/>
        <v>103.03440000000001</v>
      </c>
      <c r="P8" s="23"/>
      <c r="Q8" s="5">
        <f t="shared" si="4"/>
        <v>0</v>
      </c>
      <c r="R8" s="5"/>
      <c r="S8" s="1"/>
      <c r="T8" s="1">
        <f t="shared" si="5"/>
        <v>13.439754101542784</v>
      </c>
      <c r="U8" s="1">
        <f t="shared" si="6"/>
        <v>13.439754101542784</v>
      </c>
      <c r="V8" s="1">
        <v>168.43100000000001</v>
      </c>
      <c r="W8" s="1">
        <v>132.0762</v>
      </c>
      <c r="X8" s="1">
        <v>190.03</v>
      </c>
      <c r="Y8" s="1">
        <v>187.3724</v>
      </c>
      <c r="Z8" s="1">
        <v>173.5566</v>
      </c>
      <c r="AA8" s="1">
        <v>169.7148</v>
      </c>
      <c r="AB8" s="1">
        <v>209.851</v>
      </c>
      <c r="AC8" s="1"/>
      <c r="AD8" s="1">
        <f t="shared" si="7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9" t="s">
        <v>37</v>
      </c>
      <c r="B9" s="1" t="s">
        <v>33</v>
      </c>
      <c r="C9" s="1">
        <v>2.5249999999999999</v>
      </c>
      <c r="D9" s="1"/>
      <c r="E9" s="1">
        <v>1.7150000000000001</v>
      </c>
      <c r="F9" s="1"/>
      <c r="G9" s="7">
        <v>1</v>
      </c>
      <c r="H9" s="1">
        <v>40</v>
      </c>
      <c r="I9" s="1" t="s">
        <v>34</v>
      </c>
      <c r="J9" s="1">
        <v>2.7</v>
      </c>
      <c r="K9" s="1">
        <f t="shared" si="2"/>
        <v>-0.9850000000000001</v>
      </c>
      <c r="L9" s="1"/>
      <c r="M9" s="1"/>
      <c r="N9" s="19"/>
      <c r="O9" s="1">
        <f t="shared" si="3"/>
        <v>0.34300000000000003</v>
      </c>
      <c r="P9" s="20">
        <v>50</v>
      </c>
      <c r="Q9" s="5">
        <f t="shared" si="4"/>
        <v>50</v>
      </c>
      <c r="R9" s="5"/>
      <c r="S9" s="1"/>
      <c r="T9" s="1">
        <f t="shared" si="5"/>
        <v>145.77259475218656</v>
      </c>
      <c r="U9" s="1">
        <f t="shared" si="6"/>
        <v>0</v>
      </c>
      <c r="V9" s="1">
        <v>7.1319999999999997</v>
      </c>
      <c r="W9" s="1">
        <v>7.3849999999999998</v>
      </c>
      <c r="X9" s="1">
        <v>8.8111999999999995</v>
      </c>
      <c r="Y9" s="1">
        <v>9.344199999999999</v>
      </c>
      <c r="Z9" s="1">
        <v>1.5955999999999999</v>
      </c>
      <c r="AA9" s="1">
        <v>1.1204000000000001</v>
      </c>
      <c r="AB9" s="1">
        <v>6.5224000000000002</v>
      </c>
      <c r="AC9" s="19" t="s">
        <v>38</v>
      </c>
      <c r="AD9" s="1">
        <f t="shared" si="7"/>
        <v>50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40</v>
      </c>
      <c r="C10" s="1">
        <v>2330.6439999999998</v>
      </c>
      <c r="D10" s="1">
        <v>630</v>
      </c>
      <c r="E10" s="1">
        <v>1604</v>
      </c>
      <c r="F10" s="1">
        <v>673.64400000000001</v>
      </c>
      <c r="G10" s="7">
        <v>0.45</v>
      </c>
      <c r="H10" s="1">
        <v>45</v>
      </c>
      <c r="I10" s="1" t="s">
        <v>34</v>
      </c>
      <c r="J10" s="1">
        <v>1622</v>
      </c>
      <c r="K10" s="1">
        <f t="shared" si="2"/>
        <v>-18</v>
      </c>
      <c r="L10" s="1"/>
      <c r="M10" s="1"/>
      <c r="N10" s="1">
        <v>694.2</v>
      </c>
      <c r="O10" s="1">
        <f t="shared" si="3"/>
        <v>320.8</v>
      </c>
      <c r="P10" s="23">
        <f>9*O10-N10-F10</f>
        <v>1519.356</v>
      </c>
      <c r="Q10" s="5">
        <f t="shared" si="4"/>
        <v>1519.356</v>
      </c>
      <c r="R10" s="5"/>
      <c r="S10" s="1"/>
      <c r="T10" s="1">
        <f t="shared" si="5"/>
        <v>9</v>
      </c>
      <c r="U10" s="1">
        <f t="shared" si="6"/>
        <v>4.2638528678304244</v>
      </c>
      <c r="V10" s="1">
        <v>274.39999999999998</v>
      </c>
      <c r="W10" s="1">
        <v>253.2</v>
      </c>
      <c r="X10" s="1">
        <v>147.87119999999999</v>
      </c>
      <c r="Y10" s="1">
        <v>141.6712</v>
      </c>
      <c r="Z10" s="1">
        <v>143.4</v>
      </c>
      <c r="AA10" s="1">
        <v>147.6</v>
      </c>
      <c r="AB10" s="1">
        <v>154.80000000000001</v>
      </c>
      <c r="AC10" s="1" t="s">
        <v>41</v>
      </c>
      <c r="AD10" s="1">
        <f t="shared" si="7"/>
        <v>684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40</v>
      </c>
      <c r="C11" s="1">
        <v>1452.0360000000001</v>
      </c>
      <c r="D11" s="1">
        <v>972</v>
      </c>
      <c r="E11" s="1">
        <v>1027</v>
      </c>
      <c r="F11" s="1">
        <v>1014.0359999999999</v>
      </c>
      <c r="G11" s="7">
        <v>0.45</v>
      </c>
      <c r="H11" s="1">
        <v>45</v>
      </c>
      <c r="I11" s="1" t="s">
        <v>34</v>
      </c>
      <c r="J11" s="1">
        <v>1048</v>
      </c>
      <c r="K11" s="1">
        <f t="shared" si="2"/>
        <v>-21</v>
      </c>
      <c r="L11" s="1"/>
      <c r="M11" s="1"/>
      <c r="N11" s="1">
        <v>21</v>
      </c>
      <c r="O11" s="1">
        <f t="shared" si="3"/>
        <v>205.4</v>
      </c>
      <c r="P11" s="23">
        <f>9*O11-N11-F11</f>
        <v>813.56400000000019</v>
      </c>
      <c r="Q11" s="5">
        <f t="shared" si="4"/>
        <v>813.56400000000019</v>
      </c>
      <c r="R11" s="5"/>
      <c r="S11" s="1"/>
      <c r="T11" s="1">
        <f t="shared" si="5"/>
        <v>9.0000000000000018</v>
      </c>
      <c r="U11" s="1">
        <f t="shared" si="6"/>
        <v>5.0391236611489774</v>
      </c>
      <c r="V11" s="1">
        <v>205.8</v>
      </c>
      <c r="W11" s="1">
        <v>217.4</v>
      </c>
      <c r="X11" s="1">
        <v>223.29759999999999</v>
      </c>
      <c r="Y11" s="1">
        <v>213.89760000000001</v>
      </c>
      <c r="Z11" s="1">
        <v>230.6</v>
      </c>
      <c r="AA11" s="1">
        <v>226.8</v>
      </c>
      <c r="AB11" s="1">
        <v>225</v>
      </c>
      <c r="AC11" s="1" t="s">
        <v>41</v>
      </c>
      <c r="AD11" s="1">
        <f t="shared" si="7"/>
        <v>366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40</v>
      </c>
      <c r="C12" s="1">
        <v>140</v>
      </c>
      <c r="D12" s="1"/>
      <c r="E12" s="1">
        <v>103</v>
      </c>
      <c r="F12" s="1"/>
      <c r="G12" s="7">
        <v>0.17</v>
      </c>
      <c r="H12" s="1">
        <v>180</v>
      </c>
      <c r="I12" s="1" t="s">
        <v>34</v>
      </c>
      <c r="J12" s="1">
        <v>116</v>
      </c>
      <c r="K12" s="1">
        <f t="shared" si="2"/>
        <v>-13</v>
      </c>
      <c r="L12" s="1"/>
      <c r="M12" s="1"/>
      <c r="N12" s="1">
        <v>24.600000000000019</v>
      </c>
      <c r="O12" s="1">
        <f t="shared" si="3"/>
        <v>20.6</v>
      </c>
      <c r="P12" s="5">
        <f>15*O12-N12-F12</f>
        <v>284.39999999999998</v>
      </c>
      <c r="Q12" s="5">
        <f t="shared" si="4"/>
        <v>284.39999999999998</v>
      </c>
      <c r="R12" s="5"/>
      <c r="S12" s="1"/>
      <c r="T12" s="1">
        <f t="shared" si="5"/>
        <v>14.999999999999998</v>
      </c>
      <c r="U12" s="1">
        <f t="shared" si="6"/>
        <v>1.1941747572815542</v>
      </c>
      <c r="V12" s="1">
        <v>23.6</v>
      </c>
      <c r="W12" s="1">
        <v>25.2</v>
      </c>
      <c r="X12" s="1">
        <v>17.2</v>
      </c>
      <c r="Y12" s="1">
        <v>17.600000000000001</v>
      </c>
      <c r="Z12" s="1">
        <v>20.399999999999999</v>
      </c>
      <c r="AA12" s="1">
        <v>17.2</v>
      </c>
      <c r="AB12" s="1">
        <v>19.600000000000001</v>
      </c>
      <c r="AC12" s="1" t="s">
        <v>41</v>
      </c>
      <c r="AD12" s="1">
        <f t="shared" si="7"/>
        <v>48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40</v>
      </c>
      <c r="C13" s="1">
        <v>51</v>
      </c>
      <c r="D13" s="1">
        <v>24</v>
      </c>
      <c r="E13" s="1">
        <v>26</v>
      </c>
      <c r="F13" s="1">
        <v>33</v>
      </c>
      <c r="G13" s="7">
        <v>0.3</v>
      </c>
      <c r="H13" s="1">
        <v>40</v>
      </c>
      <c r="I13" s="1" t="s">
        <v>34</v>
      </c>
      <c r="J13" s="1">
        <v>31</v>
      </c>
      <c r="K13" s="1">
        <f t="shared" si="2"/>
        <v>-5</v>
      </c>
      <c r="L13" s="1"/>
      <c r="M13" s="1"/>
      <c r="N13" s="1"/>
      <c r="O13" s="1">
        <f t="shared" si="3"/>
        <v>5.2</v>
      </c>
      <c r="P13" s="5">
        <f t="shared" ref="P13" si="8">10*O13-N13-F13</f>
        <v>19</v>
      </c>
      <c r="Q13" s="5">
        <f t="shared" si="4"/>
        <v>19</v>
      </c>
      <c r="R13" s="5"/>
      <c r="S13" s="1"/>
      <c r="T13" s="1">
        <f t="shared" si="5"/>
        <v>10</v>
      </c>
      <c r="U13" s="1">
        <f t="shared" si="6"/>
        <v>6.3461538461538458</v>
      </c>
      <c r="V13" s="1">
        <v>3.6</v>
      </c>
      <c r="W13" s="1">
        <v>2.6</v>
      </c>
      <c r="X13" s="1">
        <v>6.2</v>
      </c>
      <c r="Y13" s="1">
        <v>6.4</v>
      </c>
      <c r="Z13" s="1">
        <v>6</v>
      </c>
      <c r="AA13" s="1">
        <v>5.6</v>
      </c>
      <c r="AB13" s="1">
        <v>5.8</v>
      </c>
      <c r="AC13" s="1"/>
      <c r="AD13" s="1">
        <f t="shared" si="7"/>
        <v>6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40</v>
      </c>
      <c r="C14" s="1">
        <v>90</v>
      </c>
      <c r="D14" s="1">
        <v>225</v>
      </c>
      <c r="E14" s="1">
        <v>159</v>
      </c>
      <c r="F14" s="1">
        <v>96</v>
      </c>
      <c r="G14" s="7">
        <v>0.17</v>
      </c>
      <c r="H14" s="1">
        <v>180</v>
      </c>
      <c r="I14" s="1" t="s">
        <v>34</v>
      </c>
      <c r="J14" s="1">
        <v>161</v>
      </c>
      <c r="K14" s="1">
        <f t="shared" si="2"/>
        <v>-2</v>
      </c>
      <c r="L14" s="1"/>
      <c r="M14" s="1"/>
      <c r="N14" s="1"/>
      <c r="O14" s="1">
        <f t="shared" si="3"/>
        <v>31.8</v>
      </c>
      <c r="P14" s="5">
        <f>15*O14-N14-F14</f>
        <v>381</v>
      </c>
      <c r="Q14" s="5">
        <f t="shared" si="4"/>
        <v>381</v>
      </c>
      <c r="R14" s="5"/>
      <c r="S14" s="1"/>
      <c r="T14" s="1">
        <f t="shared" si="5"/>
        <v>15</v>
      </c>
      <c r="U14" s="1">
        <f t="shared" si="6"/>
        <v>3.0188679245283017</v>
      </c>
      <c r="V14" s="1">
        <v>17</v>
      </c>
      <c r="W14" s="1">
        <v>17.600000000000001</v>
      </c>
      <c r="X14" s="1">
        <v>27.2</v>
      </c>
      <c r="Y14" s="1">
        <v>24</v>
      </c>
      <c r="Z14" s="1">
        <v>0</v>
      </c>
      <c r="AA14" s="1">
        <v>10.199999999999999</v>
      </c>
      <c r="AB14" s="1">
        <v>37.6</v>
      </c>
      <c r="AC14" s="1"/>
      <c r="AD14" s="1">
        <f t="shared" si="7"/>
        <v>65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6" t="s">
        <v>47</v>
      </c>
      <c r="B15" s="16" t="s">
        <v>40</v>
      </c>
      <c r="C15" s="16"/>
      <c r="D15" s="16"/>
      <c r="E15" s="16"/>
      <c r="F15" s="16"/>
      <c r="G15" s="17">
        <v>0</v>
      </c>
      <c r="H15" s="16">
        <v>50</v>
      </c>
      <c r="I15" s="16" t="s">
        <v>34</v>
      </c>
      <c r="J15" s="16"/>
      <c r="K15" s="16">
        <f t="shared" si="2"/>
        <v>0</v>
      </c>
      <c r="L15" s="16"/>
      <c r="M15" s="16"/>
      <c r="N15" s="16"/>
      <c r="O15" s="16">
        <f t="shared" si="3"/>
        <v>0</v>
      </c>
      <c r="P15" s="18"/>
      <c r="Q15" s="18"/>
      <c r="R15" s="18"/>
      <c r="S15" s="16"/>
      <c r="T15" s="16" t="e">
        <f t="shared" ref="T15:T68" si="9">(F15+N15+P15)/O15</f>
        <v>#DIV/0!</v>
      </c>
      <c r="U15" s="16" t="e">
        <f t="shared" si="6"/>
        <v>#DIV/0!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 t="s">
        <v>48</v>
      </c>
      <c r="AD15" s="16">
        <f t="shared" ref="AD15:AD33" si="10">ROUND(P15*G15,0)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40</v>
      </c>
      <c r="C16" s="1">
        <v>181</v>
      </c>
      <c r="D16" s="1"/>
      <c r="E16" s="1">
        <v>88</v>
      </c>
      <c r="F16" s="1">
        <v>72</v>
      </c>
      <c r="G16" s="7">
        <v>0.35</v>
      </c>
      <c r="H16" s="1">
        <v>50</v>
      </c>
      <c r="I16" s="1" t="s">
        <v>34</v>
      </c>
      <c r="J16" s="1">
        <v>89</v>
      </c>
      <c r="K16" s="1">
        <f t="shared" si="2"/>
        <v>-1</v>
      </c>
      <c r="L16" s="1"/>
      <c r="M16" s="1"/>
      <c r="N16" s="1"/>
      <c r="O16" s="1">
        <f t="shared" si="3"/>
        <v>17.600000000000001</v>
      </c>
      <c r="P16" s="5">
        <f>9*O16-N16-F16</f>
        <v>86.4</v>
      </c>
      <c r="Q16" s="5">
        <f t="shared" ref="Q16:Q20" si="11">P16</f>
        <v>86.4</v>
      </c>
      <c r="R16" s="5"/>
      <c r="S16" s="1"/>
      <c r="T16" s="1">
        <f t="shared" ref="T16:T20" si="12">(F16+N16+Q16)/O16</f>
        <v>9</v>
      </c>
      <c r="U16" s="1">
        <f t="shared" si="6"/>
        <v>4.0909090909090908</v>
      </c>
      <c r="V16" s="1">
        <v>11</v>
      </c>
      <c r="W16" s="1">
        <v>10.199999999999999</v>
      </c>
      <c r="X16" s="1">
        <v>9.1999999999999993</v>
      </c>
      <c r="Y16" s="1">
        <v>11.6</v>
      </c>
      <c r="Z16" s="1">
        <v>16.8</v>
      </c>
      <c r="AA16" s="1">
        <v>15.2</v>
      </c>
      <c r="AB16" s="1">
        <v>13</v>
      </c>
      <c r="AC16" s="15" t="s">
        <v>148</v>
      </c>
      <c r="AD16" s="1">
        <f t="shared" ref="AD16:AD20" si="13">ROUND(Q16*G16,0)</f>
        <v>30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33</v>
      </c>
      <c r="C17" s="1">
        <v>2293.6039999999998</v>
      </c>
      <c r="D17" s="1">
        <v>1177.7</v>
      </c>
      <c r="E17" s="1">
        <v>1285.9780000000001</v>
      </c>
      <c r="F17" s="1">
        <v>1819.856</v>
      </c>
      <c r="G17" s="7">
        <v>1</v>
      </c>
      <c r="H17" s="1">
        <v>55</v>
      </c>
      <c r="I17" s="1" t="s">
        <v>34</v>
      </c>
      <c r="J17" s="1">
        <v>1200.27</v>
      </c>
      <c r="K17" s="1">
        <f t="shared" si="2"/>
        <v>85.708000000000084</v>
      </c>
      <c r="L17" s="1"/>
      <c r="M17" s="1"/>
      <c r="N17" s="1">
        <v>1410.2212</v>
      </c>
      <c r="O17" s="1">
        <f t="shared" si="3"/>
        <v>257.19560000000001</v>
      </c>
      <c r="P17" s="5"/>
      <c r="Q17" s="5">
        <f t="shared" si="11"/>
        <v>0</v>
      </c>
      <c r="R17" s="5"/>
      <c r="S17" s="1"/>
      <c r="T17" s="1">
        <f t="shared" si="12"/>
        <v>12.558835376654965</v>
      </c>
      <c r="U17" s="1">
        <f t="shared" si="6"/>
        <v>12.558835376654965</v>
      </c>
      <c r="V17" s="1">
        <v>333.11840000000001</v>
      </c>
      <c r="W17" s="1">
        <v>293.84980000000002</v>
      </c>
      <c r="X17" s="1">
        <v>483.03399999999999</v>
      </c>
      <c r="Y17" s="1">
        <v>462.90499999999997</v>
      </c>
      <c r="Z17" s="1">
        <v>465.12580000000003</v>
      </c>
      <c r="AA17" s="1">
        <v>479.73459999999989</v>
      </c>
      <c r="AB17" s="1">
        <v>416.9932</v>
      </c>
      <c r="AC17" s="1"/>
      <c r="AD17" s="1">
        <f t="shared" si="13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33</v>
      </c>
      <c r="C18" s="1">
        <v>5552.348</v>
      </c>
      <c r="D18" s="1">
        <v>3002.15</v>
      </c>
      <c r="E18" s="1">
        <v>1876.462</v>
      </c>
      <c r="F18" s="1">
        <v>5956.223</v>
      </c>
      <c r="G18" s="7">
        <v>1</v>
      </c>
      <c r="H18" s="1">
        <v>50</v>
      </c>
      <c r="I18" s="1" t="s">
        <v>34</v>
      </c>
      <c r="J18" s="1">
        <v>1852.1</v>
      </c>
      <c r="K18" s="1">
        <f t="shared" si="2"/>
        <v>24.36200000000008</v>
      </c>
      <c r="L18" s="1"/>
      <c r="M18" s="1"/>
      <c r="N18" s="1"/>
      <c r="O18" s="1">
        <f t="shared" si="3"/>
        <v>375.29239999999999</v>
      </c>
      <c r="P18" s="5"/>
      <c r="Q18" s="5">
        <f t="shared" si="11"/>
        <v>0</v>
      </c>
      <c r="R18" s="5"/>
      <c r="S18" s="1"/>
      <c r="T18" s="1">
        <f t="shared" si="12"/>
        <v>15.870886274275739</v>
      </c>
      <c r="U18" s="1">
        <f t="shared" si="6"/>
        <v>15.870886274275739</v>
      </c>
      <c r="V18" s="1">
        <v>521.69119999999998</v>
      </c>
      <c r="W18" s="1">
        <v>528.16180000000008</v>
      </c>
      <c r="X18" s="1">
        <v>729.57100000000003</v>
      </c>
      <c r="Y18" s="1">
        <v>532.32339999999999</v>
      </c>
      <c r="Z18" s="1">
        <v>623.65420000000006</v>
      </c>
      <c r="AA18" s="1">
        <v>746.73180000000002</v>
      </c>
      <c r="AB18" s="1">
        <v>406.92099999999999</v>
      </c>
      <c r="AC18" s="15" t="s">
        <v>144</v>
      </c>
      <c r="AD18" s="1">
        <f t="shared" si="13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33</v>
      </c>
      <c r="C19" s="1">
        <v>129.70500000000001</v>
      </c>
      <c r="D19" s="1">
        <v>260.55</v>
      </c>
      <c r="E19" s="1">
        <v>165.79599999999999</v>
      </c>
      <c r="F19" s="1">
        <v>193.43</v>
      </c>
      <c r="G19" s="7">
        <v>1</v>
      </c>
      <c r="H19" s="1">
        <v>60</v>
      </c>
      <c r="I19" s="1" t="s">
        <v>34</v>
      </c>
      <c r="J19" s="1">
        <v>152.65</v>
      </c>
      <c r="K19" s="1">
        <f t="shared" si="2"/>
        <v>13.145999999999987</v>
      </c>
      <c r="L19" s="1"/>
      <c r="M19" s="1"/>
      <c r="N19" s="1">
        <v>88.371200000000044</v>
      </c>
      <c r="O19" s="1">
        <f t="shared" si="3"/>
        <v>33.159199999999998</v>
      </c>
      <c r="P19" s="5">
        <f>12*O19-N19-F19</f>
        <v>116.10919999999993</v>
      </c>
      <c r="Q19" s="5">
        <f t="shared" si="11"/>
        <v>116.10919999999993</v>
      </c>
      <c r="R19" s="5"/>
      <c r="S19" s="1"/>
      <c r="T19" s="1">
        <f t="shared" si="12"/>
        <v>12</v>
      </c>
      <c r="U19" s="1">
        <f t="shared" si="6"/>
        <v>8.4984318077637599</v>
      </c>
      <c r="V19" s="1">
        <v>37.1342</v>
      </c>
      <c r="W19" s="1">
        <v>35.539200000000001</v>
      </c>
      <c r="X19" s="1">
        <v>32.645200000000003</v>
      </c>
      <c r="Y19" s="1">
        <v>34.461399999999998</v>
      </c>
      <c r="Z19" s="1">
        <v>34.059800000000003</v>
      </c>
      <c r="AA19" s="1">
        <v>32.155799999999999</v>
      </c>
      <c r="AB19" s="1">
        <v>33.8384</v>
      </c>
      <c r="AC19" s="1"/>
      <c r="AD19" s="1">
        <f t="shared" si="13"/>
        <v>116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33</v>
      </c>
      <c r="C20" s="1"/>
      <c r="D20" s="1">
        <v>1008.928</v>
      </c>
      <c r="E20" s="1">
        <v>152.47900000000001</v>
      </c>
      <c r="F20" s="1">
        <v>856.44899999999996</v>
      </c>
      <c r="G20" s="7">
        <v>1</v>
      </c>
      <c r="H20" s="1">
        <v>60</v>
      </c>
      <c r="I20" s="1" t="s">
        <v>34</v>
      </c>
      <c r="J20" s="1">
        <v>151.30000000000001</v>
      </c>
      <c r="K20" s="1">
        <f t="shared" si="2"/>
        <v>1.179000000000002</v>
      </c>
      <c r="L20" s="1"/>
      <c r="M20" s="1"/>
      <c r="N20" s="1"/>
      <c r="O20" s="1">
        <f t="shared" si="3"/>
        <v>30.495800000000003</v>
      </c>
      <c r="P20" s="5"/>
      <c r="Q20" s="5">
        <f t="shared" si="11"/>
        <v>0</v>
      </c>
      <c r="R20" s="5"/>
      <c r="S20" s="1"/>
      <c r="T20" s="1">
        <f t="shared" si="12"/>
        <v>28.084162409249796</v>
      </c>
      <c r="U20" s="1">
        <f t="shared" si="6"/>
        <v>28.084162409249796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5" t="s">
        <v>145</v>
      </c>
      <c r="AD20" s="1">
        <f t="shared" si="13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6" t="s">
        <v>56</v>
      </c>
      <c r="B21" s="16" t="s">
        <v>33</v>
      </c>
      <c r="C21" s="16"/>
      <c r="D21" s="16"/>
      <c r="E21" s="16"/>
      <c r="F21" s="16"/>
      <c r="G21" s="17">
        <v>0</v>
      </c>
      <c r="H21" s="16">
        <v>60</v>
      </c>
      <c r="I21" s="16" t="s">
        <v>34</v>
      </c>
      <c r="J21" s="16"/>
      <c r="K21" s="16">
        <f t="shared" si="2"/>
        <v>0</v>
      </c>
      <c r="L21" s="16"/>
      <c r="M21" s="16"/>
      <c r="N21" s="16"/>
      <c r="O21" s="16">
        <f t="shared" si="3"/>
        <v>0</v>
      </c>
      <c r="P21" s="18"/>
      <c r="Q21" s="18"/>
      <c r="R21" s="18"/>
      <c r="S21" s="16"/>
      <c r="T21" s="16" t="e">
        <f t="shared" si="9"/>
        <v>#DIV/0!</v>
      </c>
      <c r="U21" s="16" t="e">
        <f t="shared" si="6"/>
        <v>#DIV/0!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 t="s">
        <v>48</v>
      </c>
      <c r="AD21" s="16">
        <f t="shared" si="10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33</v>
      </c>
      <c r="C22" s="1">
        <v>4648.5919999999996</v>
      </c>
      <c r="D22" s="1">
        <v>2841.82</v>
      </c>
      <c r="E22" s="1">
        <v>2819.241</v>
      </c>
      <c r="F22" s="1">
        <v>4133.6660000000002</v>
      </c>
      <c r="G22" s="7">
        <v>1</v>
      </c>
      <c r="H22" s="1">
        <v>60</v>
      </c>
      <c r="I22" s="1" t="s">
        <v>34</v>
      </c>
      <c r="J22" s="1">
        <v>2647.77</v>
      </c>
      <c r="K22" s="1">
        <f t="shared" si="2"/>
        <v>171.471</v>
      </c>
      <c r="L22" s="1"/>
      <c r="M22" s="1"/>
      <c r="N22" s="1">
        <v>2170.096</v>
      </c>
      <c r="O22" s="1">
        <f t="shared" si="3"/>
        <v>563.84820000000002</v>
      </c>
      <c r="P22" s="5">
        <f>12*O22-N22-F22</f>
        <v>462.41640000000098</v>
      </c>
      <c r="Q22" s="5">
        <f t="shared" ref="Q22:Q25" si="14">P22</f>
        <v>462.41640000000098</v>
      </c>
      <c r="R22" s="5"/>
      <c r="S22" s="1"/>
      <c r="T22" s="1">
        <f t="shared" ref="T22:T25" si="15">(F22+N22+Q22)/O22</f>
        <v>12.000000000000002</v>
      </c>
      <c r="U22" s="1">
        <f t="shared" si="6"/>
        <v>11.179892034771061</v>
      </c>
      <c r="V22" s="1">
        <v>703.47199999999998</v>
      </c>
      <c r="W22" s="1">
        <v>656.70259999999996</v>
      </c>
      <c r="X22" s="1">
        <v>750.80520000000001</v>
      </c>
      <c r="Y22" s="1">
        <v>721.33079999999995</v>
      </c>
      <c r="Z22" s="1">
        <v>654.45360000000005</v>
      </c>
      <c r="AA22" s="1">
        <v>658.31540000000007</v>
      </c>
      <c r="AB22" s="1">
        <v>514.51260000000002</v>
      </c>
      <c r="AC22" s="1" t="s">
        <v>52</v>
      </c>
      <c r="AD22" s="1">
        <f t="shared" ref="AD22:AD25" si="16">ROUND(Q22*G22,0)</f>
        <v>462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33</v>
      </c>
      <c r="C23" s="1">
        <v>1173.73</v>
      </c>
      <c r="D23" s="1">
        <v>404.53</v>
      </c>
      <c r="E23" s="1">
        <v>453.27499999999998</v>
      </c>
      <c r="F23" s="1">
        <v>1038.327</v>
      </c>
      <c r="G23" s="7">
        <v>1</v>
      </c>
      <c r="H23" s="1">
        <v>60</v>
      </c>
      <c r="I23" s="1" t="s">
        <v>34</v>
      </c>
      <c r="J23" s="1">
        <v>423.5</v>
      </c>
      <c r="K23" s="1">
        <f t="shared" si="2"/>
        <v>29.774999999999977</v>
      </c>
      <c r="L23" s="1"/>
      <c r="M23" s="1"/>
      <c r="N23" s="1">
        <v>295.2023999999999</v>
      </c>
      <c r="O23" s="1">
        <f t="shared" si="3"/>
        <v>90.655000000000001</v>
      </c>
      <c r="P23" s="5"/>
      <c r="Q23" s="5">
        <f t="shared" si="14"/>
        <v>0</v>
      </c>
      <c r="R23" s="5"/>
      <c r="S23" s="1"/>
      <c r="T23" s="1">
        <f t="shared" si="15"/>
        <v>14.70993767580387</v>
      </c>
      <c r="U23" s="1">
        <f t="shared" si="6"/>
        <v>14.70993767580387</v>
      </c>
      <c r="V23" s="1">
        <v>131.06319999999999</v>
      </c>
      <c r="W23" s="1">
        <v>108.6734</v>
      </c>
      <c r="X23" s="1">
        <v>141.65719999999999</v>
      </c>
      <c r="Y23" s="1">
        <v>128.5712</v>
      </c>
      <c r="Z23" s="1">
        <v>138.69479999999999</v>
      </c>
      <c r="AA23" s="1">
        <v>126.06140000000001</v>
      </c>
      <c r="AB23" s="1">
        <v>134.434</v>
      </c>
      <c r="AC23" s="15" t="s">
        <v>45</v>
      </c>
      <c r="AD23" s="1">
        <f t="shared" si="16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33</v>
      </c>
      <c r="C24" s="1">
        <v>1315.8489999999999</v>
      </c>
      <c r="D24" s="1">
        <v>704.56299999999999</v>
      </c>
      <c r="E24" s="1">
        <v>567.90700000000004</v>
      </c>
      <c r="F24" s="1">
        <v>1364.9670000000001</v>
      </c>
      <c r="G24" s="7">
        <v>1</v>
      </c>
      <c r="H24" s="1">
        <v>60</v>
      </c>
      <c r="I24" s="1" t="s">
        <v>34</v>
      </c>
      <c r="J24" s="1">
        <v>537.65</v>
      </c>
      <c r="K24" s="1">
        <f t="shared" si="2"/>
        <v>30.257000000000062</v>
      </c>
      <c r="L24" s="1"/>
      <c r="M24" s="1"/>
      <c r="N24" s="1"/>
      <c r="O24" s="1">
        <f t="shared" si="3"/>
        <v>113.5814</v>
      </c>
      <c r="P24" s="5"/>
      <c r="Q24" s="5">
        <f t="shared" si="14"/>
        <v>0</v>
      </c>
      <c r="R24" s="5"/>
      <c r="S24" s="1"/>
      <c r="T24" s="1">
        <f t="shared" si="15"/>
        <v>12.017522235154701</v>
      </c>
      <c r="U24" s="1">
        <f t="shared" si="6"/>
        <v>12.017522235154701</v>
      </c>
      <c r="V24" s="1">
        <v>144.57300000000001</v>
      </c>
      <c r="W24" s="1">
        <v>122.7026</v>
      </c>
      <c r="X24" s="1">
        <v>204.7876</v>
      </c>
      <c r="Y24" s="1">
        <v>179.67779999999999</v>
      </c>
      <c r="Z24" s="1">
        <v>137.29480000000001</v>
      </c>
      <c r="AA24" s="1">
        <v>178.81559999999999</v>
      </c>
      <c r="AB24" s="1">
        <v>184.44280000000001</v>
      </c>
      <c r="AC24" s="1"/>
      <c r="AD24" s="1">
        <f t="shared" si="16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33</v>
      </c>
      <c r="C25" s="1">
        <v>2949.3989999999999</v>
      </c>
      <c r="D25" s="1">
        <v>727.67700000000002</v>
      </c>
      <c r="E25" s="1">
        <v>1735.5730000000001</v>
      </c>
      <c r="F25" s="1">
        <v>1594.2470000000001</v>
      </c>
      <c r="G25" s="7">
        <v>1</v>
      </c>
      <c r="H25" s="1">
        <v>60</v>
      </c>
      <c r="I25" s="1" t="s">
        <v>34</v>
      </c>
      <c r="J25" s="1">
        <v>1637.1</v>
      </c>
      <c r="K25" s="1">
        <f t="shared" si="2"/>
        <v>98.473000000000184</v>
      </c>
      <c r="L25" s="1"/>
      <c r="M25" s="1"/>
      <c r="N25" s="1">
        <v>1763.223</v>
      </c>
      <c r="O25" s="1">
        <f t="shared" si="3"/>
        <v>347.1146</v>
      </c>
      <c r="P25" s="5">
        <f>12*O25-N25-F25</f>
        <v>807.90520000000038</v>
      </c>
      <c r="Q25" s="5">
        <f t="shared" si="14"/>
        <v>807.90520000000038</v>
      </c>
      <c r="R25" s="5"/>
      <c r="S25" s="1"/>
      <c r="T25" s="1">
        <f t="shared" si="15"/>
        <v>12.000000000000002</v>
      </c>
      <c r="U25" s="1">
        <f t="shared" si="6"/>
        <v>9.6725116143198822</v>
      </c>
      <c r="V25" s="1">
        <v>380.8</v>
      </c>
      <c r="W25" s="1">
        <v>331.78960000000001</v>
      </c>
      <c r="X25" s="1">
        <v>372.58179999999999</v>
      </c>
      <c r="Y25" s="1">
        <v>401.3152</v>
      </c>
      <c r="Z25" s="1">
        <v>371.79899999999998</v>
      </c>
      <c r="AA25" s="1">
        <v>342.59719999999999</v>
      </c>
      <c r="AB25" s="1">
        <v>317.69400000000002</v>
      </c>
      <c r="AC25" s="1" t="s">
        <v>52</v>
      </c>
      <c r="AD25" s="1">
        <f t="shared" si="16"/>
        <v>808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6" t="s">
        <v>61</v>
      </c>
      <c r="B26" s="16" t="s">
        <v>33</v>
      </c>
      <c r="C26" s="16"/>
      <c r="D26" s="16"/>
      <c r="E26" s="16"/>
      <c r="F26" s="16"/>
      <c r="G26" s="17">
        <v>0</v>
      </c>
      <c r="H26" s="16">
        <v>30</v>
      </c>
      <c r="I26" s="16" t="s">
        <v>34</v>
      </c>
      <c r="J26" s="16"/>
      <c r="K26" s="16">
        <f t="shared" si="2"/>
        <v>0</v>
      </c>
      <c r="L26" s="16"/>
      <c r="M26" s="16"/>
      <c r="N26" s="16"/>
      <c r="O26" s="16">
        <f t="shared" si="3"/>
        <v>0</v>
      </c>
      <c r="P26" s="18"/>
      <c r="Q26" s="18"/>
      <c r="R26" s="18"/>
      <c r="S26" s="16"/>
      <c r="T26" s="16" t="e">
        <f t="shared" si="9"/>
        <v>#DIV/0!</v>
      </c>
      <c r="U26" s="16" t="e">
        <f t="shared" si="6"/>
        <v>#DIV/0!</v>
      </c>
      <c r="V26" s="16">
        <v>0.15060000000000001</v>
      </c>
      <c r="W26" s="16">
        <v>0.15060000000000001</v>
      </c>
      <c r="X26" s="16">
        <v>0</v>
      </c>
      <c r="Y26" s="16">
        <v>-0.03</v>
      </c>
      <c r="Z26" s="16">
        <v>0.153</v>
      </c>
      <c r="AA26" s="16">
        <v>1.0326</v>
      </c>
      <c r="AB26" s="16">
        <v>6.3010000000000002</v>
      </c>
      <c r="AC26" s="16" t="s">
        <v>48</v>
      </c>
      <c r="AD26" s="16">
        <f t="shared" si="10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6" t="s">
        <v>62</v>
      </c>
      <c r="B27" s="16" t="s">
        <v>33</v>
      </c>
      <c r="C27" s="16"/>
      <c r="D27" s="16"/>
      <c r="E27" s="16"/>
      <c r="F27" s="16"/>
      <c r="G27" s="17">
        <v>0</v>
      </c>
      <c r="H27" s="16">
        <v>30</v>
      </c>
      <c r="I27" s="16" t="s">
        <v>34</v>
      </c>
      <c r="J27" s="16">
        <v>1.5</v>
      </c>
      <c r="K27" s="16">
        <f t="shared" si="2"/>
        <v>-1.5</v>
      </c>
      <c r="L27" s="16"/>
      <c r="M27" s="16"/>
      <c r="N27" s="16"/>
      <c r="O27" s="16">
        <f t="shared" si="3"/>
        <v>0</v>
      </c>
      <c r="P27" s="18"/>
      <c r="Q27" s="18"/>
      <c r="R27" s="18"/>
      <c r="S27" s="16"/>
      <c r="T27" s="16" t="e">
        <f t="shared" si="9"/>
        <v>#DIV/0!</v>
      </c>
      <c r="U27" s="16" t="e">
        <f t="shared" si="6"/>
        <v>#DIV/0!</v>
      </c>
      <c r="V27" s="16">
        <v>0</v>
      </c>
      <c r="W27" s="16">
        <v>0</v>
      </c>
      <c r="X27" s="16">
        <v>0</v>
      </c>
      <c r="Y27" s="16">
        <v>0</v>
      </c>
      <c r="Z27" s="16">
        <v>-0.13320000000000001</v>
      </c>
      <c r="AA27" s="16">
        <v>-0.13320000000000001</v>
      </c>
      <c r="AB27" s="16">
        <v>0.25340000000001062</v>
      </c>
      <c r="AC27" s="16" t="s">
        <v>48</v>
      </c>
      <c r="AD27" s="16">
        <f t="shared" si="10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33</v>
      </c>
      <c r="C28" s="1">
        <v>1049.9770000000001</v>
      </c>
      <c r="D28" s="1">
        <v>813.93499999999995</v>
      </c>
      <c r="E28" s="1">
        <v>923.72299999999996</v>
      </c>
      <c r="F28" s="1">
        <v>690.06299999999999</v>
      </c>
      <c r="G28" s="7">
        <v>1</v>
      </c>
      <c r="H28" s="1">
        <v>30</v>
      </c>
      <c r="I28" s="1" t="s">
        <v>34</v>
      </c>
      <c r="J28" s="1">
        <v>893.52</v>
      </c>
      <c r="K28" s="1">
        <f t="shared" si="2"/>
        <v>30.202999999999975</v>
      </c>
      <c r="L28" s="1"/>
      <c r="M28" s="1"/>
      <c r="N28" s="1">
        <v>171.54690000000011</v>
      </c>
      <c r="O28" s="1">
        <f t="shared" si="3"/>
        <v>184.74459999999999</v>
      </c>
      <c r="P28" s="23">
        <f>9*O28-N28-F28</f>
        <v>801.09149999999988</v>
      </c>
      <c r="Q28" s="5">
        <f>P28</f>
        <v>801.09149999999988</v>
      </c>
      <c r="R28" s="5"/>
      <c r="S28" s="1"/>
      <c r="T28" s="1">
        <f>(F28+N28+Q28)/O28</f>
        <v>9</v>
      </c>
      <c r="U28" s="1">
        <f t="shared" si="6"/>
        <v>4.663789361096347</v>
      </c>
      <c r="V28" s="1">
        <v>175.20820000000001</v>
      </c>
      <c r="W28" s="1">
        <v>144.8006</v>
      </c>
      <c r="X28" s="1">
        <v>205.64179999999999</v>
      </c>
      <c r="Y28" s="1">
        <v>193.3802</v>
      </c>
      <c r="Z28" s="1">
        <v>180.64879999999999</v>
      </c>
      <c r="AA28" s="1">
        <v>194.21680000000001</v>
      </c>
      <c r="AB28" s="1">
        <v>160.65360000000001</v>
      </c>
      <c r="AC28" s="1"/>
      <c r="AD28" s="1">
        <f>ROUND(Q28*G28,0)</f>
        <v>801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6" t="s">
        <v>64</v>
      </c>
      <c r="B29" s="16" t="s">
        <v>33</v>
      </c>
      <c r="C29" s="16">
        <v>6.5819999999999999</v>
      </c>
      <c r="D29" s="16"/>
      <c r="E29" s="16"/>
      <c r="F29" s="16"/>
      <c r="G29" s="17">
        <v>0</v>
      </c>
      <c r="H29" s="16">
        <v>45</v>
      </c>
      <c r="I29" s="16" t="s">
        <v>34</v>
      </c>
      <c r="J29" s="16"/>
      <c r="K29" s="16">
        <f t="shared" si="2"/>
        <v>0</v>
      </c>
      <c r="L29" s="16"/>
      <c r="M29" s="16"/>
      <c r="N29" s="16"/>
      <c r="O29" s="16">
        <f t="shared" si="3"/>
        <v>0</v>
      </c>
      <c r="P29" s="18"/>
      <c r="Q29" s="18"/>
      <c r="R29" s="18"/>
      <c r="S29" s="16"/>
      <c r="T29" s="16" t="e">
        <f t="shared" si="9"/>
        <v>#DIV/0!</v>
      </c>
      <c r="U29" s="16" t="e">
        <f t="shared" si="6"/>
        <v>#DIV/0!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0.26479999999999998</v>
      </c>
      <c r="AC29" s="16" t="s">
        <v>48</v>
      </c>
      <c r="AD29" s="16">
        <f t="shared" si="10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33</v>
      </c>
      <c r="C30" s="1">
        <v>7687.34</v>
      </c>
      <c r="D30" s="1">
        <v>1684.854</v>
      </c>
      <c r="E30" s="1">
        <v>4359.2209999999995</v>
      </c>
      <c r="F30" s="1">
        <v>4217.2960000000003</v>
      </c>
      <c r="G30" s="7">
        <v>1</v>
      </c>
      <c r="H30" s="1">
        <v>40</v>
      </c>
      <c r="I30" s="1" t="s">
        <v>34</v>
      </c>
      <c r="J30" s="1">
        <v>4139.3100000000004</v>
      </c>
      <c r="K30" s="1">
        <f t="shared" si="2"/>
        <v>219.91099999999915</v>
      </c>
      <c r="L30" s="1"/>
      <c r="M30" s="1"/>
      <c r="N30" s="1">
        <v>1915.938200000001</v>
      </c>
      <c r="O30" s="1">
        <f t="shared" si="3"/>
        <v>871.84419999999989</v>
      </c>
      <c r="P30" s="23">
        <f>9*O30-N30-F30</f>
        <v>1713.3635999999969</v>
      </c>
      <c r="Q30" s="5">
        <f>P30</f>
        <v>1713.3635999999969</v>
      </c>
      <c r="R30" s="5"/>
      <c r="S30" s="1"/>
      <c r="T30" s="1">
        <f>(F30+N30+Q30)/O30</f>
        <v>8.9999999999999982</v>
      </c>
      <c r="U30" s="1">
        <f t="shared" si="6"/>
        <v>7.0347823613439209</v>
      </c>
      <c r="V30" s="1">
        <v>955.50819999999999</v>
      </c>
      <c r="W30" s="1">
        <v>901.39840000000004</v>
      </c>
      <c r="X30" s="1">
        <v>901.14959999999996</v>
      </c>
      <c r="Y30" s="1">
        <v>938.73439999999994</v>
      </c>
      <c r="Z30" s="1">
        <v>1003.7736</v>
      </c>
      <c r="AA30" s="1">
        <v>975.49339999999995</v>
      </c>
      <c r="AB30" s="1">
        <v>719.08659999999998</v>
      </c>
      <c r="AC30" s="1" t="s">
        <v>52</v>
      </c>
      <c r="AD30" s="1">
        <f>ROUND(Q30*G30,0)</f>
        <v>1713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6" t="s">
        <v>67</v>
      </c>
      <c r="B31" s="16" t="s">
        <v>33</v>
      </c>
      <c r="C31" s="16"/>
      <c r="D31" s="16"/>
      <c r="E31" s="16"/>
      <c r="F31" s="16"/>
      <c r="G31" s="17">
        <v>0</v>
      </c>
      <c r="H31" s="16">
        <v>40</v>
      </c>
      <c r="I31" s="16" t="s">
        <v>34</v>
      </c>
      <c r="J31" s="16"/>
      <c r="K31" s="16">
        <f t="shared" si="2"/>
        <v>0</v>
      </c>
      <c r="L31" s="16"/>
      <c r="M31" s="16"/>
      <c r="N31" s="16"/>
      <c r="O31" s="16">
        <f t="shared" si="3"/>
        <v>0</v>
      </c>
      <c r="P31" s="18"/>
      <c r="Q31" s="18"/>
      <c r="R31" s="18"/>
      <c r="S31" s="16"/>
      <c r="T31" s="16" t="e">
        <f t="shared" si="9"/>
        <v>#DIV/0!</v>
      </c>
      <c r="U31" s="16" t="e">
        <f t="shared" si="6"/>
        <v>#DIV/0!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 t="s">
        <v>48</v>
      </c>
      <c r="AD31" s="16">
        <f t="shared" si="10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6" t="s">
        <v>68</v>
      </c>
      <c r="B32" s="16" t="s">
        <v>33</v>
      </c>
      <c r="C32" s="16">
        <v>12.523</v>
      </c>
      <c r="D32" s="16"/>
      <c r="E32" s="16"/>
      <c r="F32" s="16">
        <v>12.523</v>
      </c>
      <c r="G32" s="17">
        <v>0</v>
      </c>
      <c r="H32" s="16">
        <v>30</v>
      </c>
      <c r="I32" s="16" t="s">
        <v>34</v>
      </c>
      <c r="J32" s="16">
        <v>3.9</v>
      </c>
      <c r="K32" s="16">
        <f t="shared" si="2"/>
        <v>-3.9</v>
      </c>
      <c r="L32" s="16"/>
      <c r="M32" s="16"/>
      <c r="N32" s="16"/>
      <c r="O32" s="16">
        <f t="shared" si="3"/>
        <v>0</v>
      </c>
      <c r="P32" s="18"/>
      <c r="Q32" s="18"/>
      <c r="R32" s="18"/>
      <c r="S32" s="16"/>
      <c r="T32" s="16" t="e">
        <f t="shared" si="9"/>
        <v>#DIV/0!</v>
      </c>
      <c r="U32" s="16" t="e">
        <f t="shared" si="6"/>
        <v>#DIV/0!</v>
      </c>
      <c r="V32" s="16">
        <v>0</v>
      </c>
      <c r="W32" s="16">
        <v>0</v>
      </c>
      <c r="X32" s="16">
        <v>0</v>
      </c>
      <c r="Y32" s="16">
        <v>0</v>
      </c>
      <c r="Z32" s="16">
        <v>-0.44400000000000012</v>
      </c>
      <c r="AA32" s="16">
        <v>-0.44400000000000012</v>
      </c>
      <c r="AB32" s="16">
        <v>1.6794</v>
      </c>
      <c r="AC32" s="14" t="s">
        <v>65</v>
      </c>
      <c r="AD32" s="16">
        <f t="shared" si="10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69</v>
      </c>
      <c r="B33" s="16" t="s">
        <v>33</v>
      </c>
      <c r="C33" s="16"/>
      <c r="D33" s="16"/>
      <c r="E33" s="16"/>
      <c r="F33" s="16"/>
      <c r="G33" s="17">
        <v>0</v>
      </c>
      <c r="H33" s="16">
        <v>50</v>
      </c>
      <c r="I33" s="16" t="s">
        <v>34</v>
      </c>
      <c r="J33" s="16"/>
      <c r="K33" s="16">
        <f t="shared" si="2"/>
        <v>0</v>
      </c>
      <c r="L33" s="16"/>
      <c r="M33" s="16"/>
      <c r="N33" s="16"/>
      <c r="O33" s="16">
        <f t="shared" si="3"/>
        <v>0</v>
      </c>
      <c r="P33" s="18"/>
      <c r="Q33" s="18"/>
      <c r="R33" s="18"/>
      <c r="S33" s="16"/>
      <c r="T33" s="16" t="e">
        <f t="shared" si="9"/>
        <v>#DIV/0!</v>
      </c>
      <c r="U33" s="16" t="e">
        <f t="shared" si="6"/>
        <v>#DIV/0!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 t="s">
        <v>48</v>
      </c>
      <c r="AD33" s="16">
        <f t="shared" si="10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33</v>
      </c>
      <c r="C34" s="1">
        <v>95.198999999999998</v>
      </c>
      <c r="D34" s="1">
        <v>173.84399999999999</v>
      </c>
      <c r="E34" s="1">
        <v>37.591999999999999</v>
      </c>
      <c r="F34" s="1">
        <v>222.12700000000001</v>
      </c>
      <c r="G34" s="7">
        <v>1</v>
      </c>
      <c r="H34" s="1">
        <v>50</v>
      </c>
      <c r="I34" s="1" t="s">
        <v>34</v>
      </c>
      <c r="J34" s="1">
        <v>40.4</v>
      </c>
      <c r="K34" s="1">
        <f t="shared" si="2"/>
        <v>-2.8079999999999998</v>
      </c>
      <c r="L34" s="1"/>
      <c r="M34" s="1"/>
      <c r="N34" s="1"/>
      <c r="O34" s="1">
        <f t="shared" si="3"/>
        <v>7.5183999999999997</v>
      </c>
      <c r="P34" s="5"/>
      <c r="Q34" s="5">
        <f t="shared" ref="Q34:Q38" si="17">P34</f>
        <v>0</v>
      </c>
      <c r="R34" s="5"/>
      <c r="S34" s="1"/>
      <c r="T34" s="1">
        <f t="shared" ref="T34:T38" si="18">(F34+N34+Q34)/O34</f>
        <v>29.544450947010006</v>
      </c>
      <c r="U34" s="1">
        <f t="shared" si="6"/>
        <v>29.544450947010006</v>
      </c>
      <c r="V34" s="1">
        <v>4.7218</v>
      </c>
      <c r="W34" s="1">
        <v>4.1547999999999998</v>
      </c>
      <c r="X34" s="1">
        <v>22.066199999999998</v>
      </c>
      <c r="Y34" s="1">
        <v>27.429400000000001</v>
      </c>
      <c r="Z34" s="1">
        <v>19.060400000000001</v>
      </c>
      <c r="AA34" s="1">
        <v>14.702400000000001</v>
      </c>
      <c r="AB34" s="1">
        <v>16.449200000000001</v>
      </c>
      <c r="AC34" s="21" t="s">
        <v>92</v>
      </c>
      <c r="AD34" s="1">
        <f t="shared" ref="AD34:AD38" si="19">ROUND(Q34*G34,0)</f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40</v>
      </c>
      <c r="C35" s="1">
        <v>3216</v>
      </c>
      <c r="D35" s="1"/>
      <c r="E35" s="1">
        <v>1068</v>
      </c>
      <c r="F35" s="1">
        <v>1927</v>
      </c>
      <c r="G35" s="7">
        <v>0.4</v>
      </c>
      <c r="H35" s="1">
        <v>45</v>
      </c>
      <c r="I35" s="1" t="s">
        <v>34</v>
      </c>
      <c r="J35" s="1">
        <v>1054</v>
      </c>
      <c r="K35" s="1">
        <f t="shared" si="2"/>
        <v>14</v>
      </c>
      <c r="L35" s="1"/>
      <c r="M35" s="1"/>
      <c r="N35" s="1"/>
      <c r="O35" s="1">
        <f t="shared" si="3"/>
        <v>213.6</v>
      </c>
      <c r="P35" s="23"/>
      <c r="Q35" s="5">
        <f t="shared" si="17"/>
        <v>0</v>
      </c>
      <c r="R35" s="5"/>
      <c r="S35" s="1"/>
      <c r="T35" s="1">
        <f t="shared" si="18"/>
        <v>9.0215355805243451</v>
      </c>
      <c r="U35" s="1">
        <f t="shared" si="6"/>
        <v>9.0215355805243451</v>
      </c>
      <c r="V35" s="1">
        <v>233.6</v>
      </c>
      <c r="W35" s="1">
        <v>196.4</v>
      </c>
      <c r="X35" s="1">
        <v>201.4</v>
      </c>
      <c r="Y35" s="1">
        <v>198.6</v>
      </c>
      <c r="Z35" s="1">
        <v>235.6</v>
      </c>
      <c r="AA35" s="1">
        <v>339.2</v>
      </c>
      <c r="AB35" s="1">
        <v>547.6</v>
      </c>
      <c r="AC35" s="15" t="s">
        <v>148</v>
      </c>
      <c r="AD35" s="1">
        <f t="shared" si="19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40</v>
      </c>
      <c r="C36" s="1">
        <v>306</v>
      </c>
      <c r="D36" s="1">
        <v>200</v>
      </c>
      <c r="E36" s="1">
        <v>236</v>
      </c>
      <c r="F36" s="1">
        <v>138</v>
      </c>
      <c r="G36" s="7">
        <v>0.45</v>
      </c>
      <c r="H36" s="1">
        <v>50</v>
      </c>
      <c r="I36" s="1" t="s">
        <v>34</v>
      </c>
      <c r="J36" s="1">
        <v>241</v>
      </c>
      <c r="K36" s="1">
        <f t="shared" si="2"/>
        <v>-5</v>
      </c>
      <c r="L36" s="1"/>
      <c r="M36" s="1"/>
      <c r="N36" s="1">
        <v>45.399999999999977</v>
      </c>
      <c r="O36" s="1">
        <f t="shared" si="3"/>
        <v>47.2</v>
      </c>
      <c r="P36" s="5">
        <f>12*O36-N36-F36</f>
        <v>383.00000000000011</v>
      </c>
      <c r="Q36" s="5">
        <f t="shared" si="17"/>
        <v>383.00000000000011</v>
      </c>
      <c r="R36" s="5"/>
      <c r="S36" s="1"/>
      <c r="T36" s="1">
        <f t="shared" si="18"/>
        <v>12.000000000000002</v>
      </c>
      <c r="U36" s="1">
        <f t="shared" si="6"/>
        <v>3.8855932203389822</v>
      </c>
      <c r="V36" s="1">
        <v>39.4</v>
      </c>
      <c r="W36" s="1">
        <v>41.6</v>
      </c>
      <c r="X36" s="1">
        <v>49.6</v>
      </c>
      <c r="Y36" s="1">
        <v>41.4</v>
      </c>
      <c r="Z36" s="1">
        <v>36.799999999999997</v>
      </c>
      <c r="AA36" s="1">
        <v>39.4</v>
      </c>
      <c r="AB36" s="1">
        <v>39.4</v>
      </c>
      <c r="AC36" s="1" t="s">
        <v>73</v>
      </c>
      <c r="AD36" s="1">
        <f t="shared" si="19"/>
        <v>172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40</v>
      </c>
      <c r="C37" s="1">
        <v>691</v>
      </c>
      <c r="D37" s="1">
        <v>936</v>
      </c>
      <c r="E37" s="1">
        <v>721</v>
      </c>
      <c r="F37" s="1">
        <v>771</v>
      </c>
      <c r="G37" s="7">
        <v>0.4</v>
      </c>
      <c r="H37" s="1">
        <v>45</v>
      </c>
      <c r="I37" s="1" t="s">
        <v>34</v>
      </c>
      <c r="J37" s="1">
        <v>725</v>
      </c>
      <c r="K37" s="1">
        <f t="shared" ref="K37:K67" si="20">E37-J37</f>
        <v>-4</v>
      </c>
      <c r="L37" s="1"/>
      <c r="M37" s="1"/>
      <c r="N37" s="1">
        <v>520</v>
      </c>
      <c r="O37" s="1">
        <f t="shared" si="3"/>
        <v>144.19999999999999</v>
      </c>
      <c r="P37" s="23">
        <v>10</v>
      </c>
      <c r="Q37" s="5">
        <f t="shared" si="17"/>
        <v>10</v>
      </c>
      <c r="R37" s="5"/>
      <c r="S37" s="1"/>
      <c r="T37" s="1">
        <f t="shared" si="18"/>
        <v>9.0221914008321775</v>
      </c>
      <c r="U37" s="1">
        <f t="shared" si="6"/>
        <v>8.9528432732316237</v>
      </c>
      <c r="V37" s="1">
        <v>178</v>
      </c>
      <c r="W37" s="1">
        <v>149.6</v>
      </c>
      <c r="X37" s="1">
        <v>150.80000000000001</v>
      </c>
      <c r="Y37" s="1">
        <v>156.80000000000001</v>
      </c>
      <c r="Z37" s="1">
        <v>162.19999999999999</v>
      </c>
      <c r="AA37" s="1">
        <v>165.2</v>
      </c>
      <c r="AB37" s="1">
        <v>147.4</v>
      </c>
      <c r="AC37" s="1"/>
      <c r="AD37" s="1">
        <f t="shared" si="19"/>
        <v>4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33</v>
      </c>
      <c r="C38" s="1">
        <v>730.87</v>
      </c>
      <c r="D38" s="1">
        <v>312.94099999999997</v>
      </c>
      <c r="E38" s="1">
        <v>376.31099999999998</v>
      </c>
      <c r="F38" s="1">
        <v>596.096</v>
      </c>
      <c r="G38" s="7">
        <v>1</v>
      </c>
      <c r="H38" s="1">
        <v>45</v>
      </c>
      <c r="I38" s="1" t="s">
        <v>34</v>
      </c>
      <c r="J38" s="1">
        <v>336.9</v>
      </c>
      <c r="K38" s="1">
        <f t="shared" si="20"/>
        <v>39.411000000000001</v>
      </c>
      <c r="L38" s="1"/>
      <c r="M38" s="1"/>
      <c r="N38" s="1">
        <v>113.5169999999999</v>
      </c>
      <c r="O38" s="1">
        <f t="shared" si="3"/>
        <v>75.262199999999993</v>
      </c>
      <c r="P38" s="23"/>
      <c r="Q38" s="5">
        <f t="shared" si="17"/>
        <v>0</v>
      </c>
      <c r="R38" s="5"/>
      <c r="S38" s="1"/>
      <c r="T38" s="1">
        <f t="shared" si="18"/>
        <v>9.4285444751814325</v>
      </c>
      <c r="U38" s="1">
        <f t="shared" si="6"/>
        <v>9.4285444751814325</v>
      </c>
      <c r="V38" s="1">
        <v>94.360799999999998</v>
      </c>
      <c r="W38" s="1">
        <v>73.325800000000001</v>
      </c>
      <c r="X38" s="1">
        <v>102.4778</v>
      </c>
      <c r="Y38" s="1">
        <v>75.054999999999993</v>
      </c>
      <c r="Z38" s="1">
        <v>71.349199999999996</v>
      </c>
      <c r="AA38" s="1">
        <v>81.896600000000007</v>
      </c>
      <c r="AB38" s="1">
        <v>70.855199999999996</v>
      </c>
      <c r="AC38" s="1"/>
      <c r="AD38" s="1">
        <f t="shared" si="19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6" t="s">
        <v>76</v>
      </c>
      <c r="B39" s="16" t="s">
        <v>40</v>
      </c>
      <c r="C39" s="16">
        <v>47</v>
      </c>
      <c r="D39" s="16"/>
      <c r="E39" s="16">
        <v>-13</v>
      </c>
      <c r="F39" s="16"/>
      <c r="G39" s="17">
        <v>0</v>
      </c>
      <c r="H39" s="16">
        <v>45</v>
      </c>
      <c r="I39" s="16" t="s">
        <v>34</v>
      </c>
      <c r="J39" s="16">
        <v>38</v>
      </c>
      <c r="K39" s="16">
        <f t="shared" si="20"/>
        <v>-51</v>
      </c>
      <c r="L39" s="16"/>
      <c r="M39" s="16"/>
      <c r="N39" s="16"/>
      <c r="O39" s="16">
        <f t="shared" si="3"/>
        <v>-2.6</v>
      </c>
      <c r="P39" s="18"/>
      <c r="Q39" s="18"/>
      <c r="R39" s="18"/>
      <c r="S39" s="16"/>
      <c r="T39" s="16">
        <f t="shared" si="9"/>
        <v>0</v>
      </c>
      <c r="U39" s="16">
        <f t="shared" si="6"/>
        <v>0</v>
      </c>
      <c r="V39" s="16">
        <v>1.2</v>
      </c>
      <c r="W39" s="16">
        <v>6.2</v>
      </c>
      <c r="X39" s="16">
        <v>17.600000000000001</v>
      </c>
      <c r="Y39" s="16">
        <v>18.2</v>
      </c>
      <c r="Z39" s="16">
        <v>18</v>
      </c>
      <c r="AA39" s="16">
        <v>17.399999999999999</v>
      </c>
      <c r="AB39" s="16">
        <v>18.8</v>
      </c>
      <c r="AC39" s="16" t="s">
        <v>48</v>
      </c>
      <c r="AD39" s="16">
        <f t="shared" ref="AD39:AD68" si="21">ROUND(P39*G39,0)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40</v>
      </c>
      <c r="C40" s="1">
        <v>599</v>
      </c>
      <c r="D40" s="1">
        <v>102</v>
      </c>
      <c r="E40" s="1">
        <v>290</v>
      </c>
      <c r="F40" s="1">
        <v>245</v>
      </c>
      <c r="G40" s="7">
        <v>0.35</v>
      </c>
      <c r="H40" s="1">
        <v>40</v>
      </c>
      <c r="I40" s="1" t="s">
        <v>34</v>
      </c>
      <c r="J40" s="1">
        <v>305</v>
      </c>
      <c r="K40" s="1">
        <f t="shared" si="20"/>
        <v>-15</v>
      </c>
      <c r="L40" s="1"/>
      <c r="M40" s="1"/>
      <c r="N40" s="1"/>
      <c r="O40" s="1">
        <f t="shared" si="3"/>
        <v>58</v>
      </c>
      <c r="P40" s="5">
        <f>11*O40-N40-F40</f>
        <v>393</v>
      </c>
      <c r="Q40" s="5">
        <f t="shared" ref="Q40:Q48" si="22">P40</f>
        <v>393</v>
      </c>
      <c r="R40" s="5"/>
      <c r="S40" s="1"/>
      <c r="T40" s="1">
        <f t="shared" ref="T40:T48" si="23">(F40+N40+Q40)/O40</f>
        <v>11</v>
      </c>
      <c r="U40" s="1">
        <f t="shared" si="6"/>
        <v>4.2241379310344831</v>
      </c>
      <c r="V40" s="1">
        <v>41.8</v>
      </c>
      <c r="W40" s="1">
        <v>55.8</v>
      </c>
      <c r="X40" s="1">
        <v>67.2</v>
      </c>
      <c r="Y40" s="1">
        <v>64.8</v>
      </c>
      <c r="Z40" s="1">
        <v>87.4</v>
      </c>
      <c r="AA40" s="1">
        <v>86.6</v>
      </c>
      <c r="AB40" s="1">
        <v>86.6</v>
      </c>
      <c r="AC40" s="1"/>
      <c r="AD40" s="1">
        <f t="shared" ref="AD40:AD48" si="24">ROUND(Q40*G40,0)</f>
        <v>138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33</v>
      </c>
      <c r="C41" s="1">
        <v>193.49799999999999</v>
      </c>
      <c r="D41" s="1">
        <v>51.451999999999998</v>
      </c>
      <c r="E41" s="1">
        <v>62.045999999999999</v>
      </c>
      <c r="F41" s="1">
        <v>157.262</v>
      </c>
      <c r="G41" s="7">
        <v>1</v>
      </c>
      <c r="H41" s="1">
        <v>40</v>
      </c>
      <c r="I41" s="1" t="s">
        <v>34</v>
      </c>
      <c r="J41" s="1">
        <v>67.7</v>
      </c>
      <c r="K41" s="1">
        <f t="shared" si="20"/>
        <v>-5.6540000000000035</v>
      </c>
      <c r="L41" s="1"/>
      <c r="M41" s="1"/>
      <c r="N41" s="1"/>
      <c r="O41" s="1">
        <f t="shared" si="3"/>
        <v>12.4092</v>
      </c>
      <c r="P41" s="5"/>
      <c r="Q41" s="5">
        <f t="shared" si="22"/>
        <v>0</v>
      </c>
      <c r="R41" s="5"/>
      <c r="S41" s="1"/>
      <c r="T41" s="1">
        <f t="shared" si="23"/>
        <v>12.673016793991554</v>
      </c>
      <c r="U41" s="1">
        <f t="shared" si="6"/>
        <v>12.673016793991554</v>
      </c>
      <c r="V41" s="1">
        <v>18.09</v>
      </c>
      <c r="W41" s="1">
        <v>17.372199999999999</v>
      </c>
      <c r="X41" s="1">
        <v>23.515999999999998</v>
      </c>
      <c r="Y41" s="1">
        <v>24.223199999999999</v>
      </c>
      <c r="Z41" s="1">
        <v>19.310600000000001</v>
      </c>
      <c r="AA41" s="1">
        <v>22.016999999999999</v>
      </c>
      <c r="AB41" s="1">
        <v>14.0426</v>
      </c>
      <c r="AC41" s="1"/>
      <c r="AD41" s="1">
        <f t="shared" si="24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40</v>
      </c>
      <c r="C42" s="1">
        <v>314</v>
      </c>
      <c r="D42" s="1">
        <v>385</v>
      </c>
      <c r="E42" s="1">
        <v>371</v>
      </c>
      <c r="F42" s="1">
        <v>260</v>
      </c>
      <c r="G42" s="7">
        <v>0.4</v>
      </c>
      <c r="H42" s="1">
        <v>40</v>
      </c>
      <c r="I42" s="1" t="s">
        <v>34</v>
      </c>
      <c r="J42" s="1">
        <v>382</v>
      </c>
      <c r="K42" s="1">
        <f t="shared" si="20"/>
        <v>-11</v>
      </c>
      <c r="L42" s="1"/>
      <c r="M42" s="1"/>
      <c r="N42" s="1">
        <v>357</v>
      </c>
      <c r="O42" s="1">
        <f t="shared" si="3"/>
        <v>74.2</v>
      </c>
      <c r="P42" s="23">
        <f t="shared" ref="P42:P43" si="25">9*O42-N42-F42</f>
        <v>50.800000000000068</v>
      </c>
      <c r="Q42" s="5">
        <f t="shared" si="22"/>
        <v>50.800000000000068</v>
      </c>
      <c r="R42" s="5"/>
      <c r="S42" s="1"/>
      <c r="T42" s="1">
        <f t="shared" si="23"/>
        <v>9</v>
      </c>
      <c r="U42" s="1">
        <f t="shared" si="6"/>
        <v>8.3153638814016162</v>
      </c>
      <c r="V42" s="1">
        <v>83.8</v>
      </c>
      <c r="W42" s="1">
        <v>63.8</v>
      </c>
      <c r="X42" s="1">
        <v>57.8</v>
      </c>
      <c r="Y42" s="1">
        <v>55.4</v>
      </c>
      <c r="Z42" s="1">
        <v>60.8</v>
      </c>
      <c r="AA42" s="1">
        <v>63.8</v>
      </c>
      <c r="AB42" s="1">
        <v>62.6</v>
      </c>
      <c r="AC42" s="1"/>
      <c r="AD42" s="1">
        <f t="shared" si="24"/>
        <v>20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40</v>
      </c>
      <c r="C43" s="1">
        <v>449</v>
      </c>
      <c r="D43" s="1">
        <v>852</v>
      </c>
      <c r="E43" s="1">
        <v>660</v>
      </c>
      <c r="F43" s="1">
        <v>452</v>
      </c>
      <c r="G43" s="7">
        <v>0.4</v>
      </c>
      <c r="H43" s="1">
        <v>45</v>
      </c>
      <c r="I43" s="1" t="s">
        <v>34</v>
      </c>
      <c r="J43" s="1">
        <v>673</v>
      </c>
      <c r="K43" s="1">
        <f t="shared" si="20"/>
        <v>-13</v>
      </c>
      <c r="L43" s="1"/>
      <c r="M43" s="1"/>
      <c r="N43" s="1">
        <v>447</v>
      </c>
      <c r="O43" s="1">
        <f t="shared" si="3"/>
        <v>132</v>
      </c>
      <c r="P43" s="23">
        <f t="shared" si="25"/>
        <v>289</v>
      </c>
      <c r="Q43" s="5">
        <f t="shared" si="22"/>
        <v>289</v>
      </c>
      <c r="R43" s="5"/>
      <c r="S43" s="1"/>
      <c r="T43" s="1">
        <f t="shared" si="23"/>
        <v>9</v>
      </c>
      <c r="U43" s="1">
        <f t="shared" si="6"/>
        <v>6.8106060606060606</v>
      </c>
      <c r="V43" s="1">
        <v>142</v>
      </c>
      <c r="W43" s="1">
        <v>118</v>
      </c>
      <c r="X43" s="1">
        <v>96.4</v>
      </c>
      <c r="Y43" s="1">
        <v>96.4</v>
      </c>
      <c r="Z43" s="1">
        <v>103.2</v>
      </c>
      <c r="AA43" s="1">
        <v>103.8</v>
      </c>
      <c r="AB43" s="1">
        <v>102.6</v>
      </c>
      <c r="AC43" s="1" t="s">
        <v>41</v>
      </c>
      <c r="AD43" s="1">
        <f t="shared" si="24"/>
        <v>116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33</v>
      </c>
      <c r="C44" s="1">
        <v>157.58099999999999</v>
      </c>
      <c r="D44" s="1"/>
      <c r="E44" s="1">
        <v>102.658</v>
      </c>
      <c r="F44" s="1">
        <v>35.588000000000001</v>
      </c>
      <c r="G44" s="7">
        <v>1</v>
      </c>
      <c r="H44" s="1">
        <v>40</v>
      </c>
      <c r="I44" s="1" t="s">
        <v>34</v>
      </c>
      <c r="J44" s="1">
        <v>105.1</v>
      </c>
      <c r="K44" s="1">
        <f t="shared" si="20"/>
        <v>-2.4419999999999931</v>
      </c>
      <c r="L44" s="1"/>
      <c r="M44" s="1"/>
      <c r="N44" s="1">
        <v>28.53260000000002</v>
      </c>
      <c r="O44" s="1">
        <f t="shared" si="3"/>
        <v>20.531600000000001</v>
      </c>
      <c r="P44" s="5">
        <f>9*O44-N44-F44</f>
        <v>120.66379999999998</v>
      </c>
      <c r="Q44" s="5">
        <f t="shared" si="22"/>
        <v>120.66379999999998</v>
      </c>
      <c r="R44" s="5"/>
      <c r="S44" s="1"/>
      <c r="T44" s="1">
        <f t="shared" si="23"/>
        <v>9</v>
      </c>
      <c r="U44" s="1">
        <f t="shared" si="6"/>
        <v>3.1230201250754943</v>
      </c>
      <c r="V44" s="1">
        <v>14.1866</v>
      </c>
      <c r="W44" s="1">
        <v>12.974399999999999</v>
      </c>
      <c r="X44" s="1">
        <v>13.4086</v>
      </c>
      <c r="Y44" s="1">
        <v>13.3216</v>
      </c>
      <c r="Z44" s="1">
        <v>15.641400000000001</v>
      </c>
      <c r="AA44" s="1">
        <v>17.4008</v>
      </c>
      <c r="AB44" s="1">
        <v>25.751200000000001</v>
      </c>
      <c r="AC44" s="1"/>
      <c r="AD44" s="1">
        <f t="shared" si="24"/>
        <v>121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40</v>
      </c>
      <c r="C45" s="1">
        <v>780.28700000000003</v>
      </c>
      <c r="D45" s="1">
        <v>912</v>
      </c>
      <c r="E45" s="1">
        <v>680</v>
      </c>
      <c r="F45" s="1">
        <v>827</v>
      </c>
      <c r="G45" s="7">
        <v>0.35</v>
      </c>
      <c r="H45" s="1">
        <v>40</v>
      </c>
      <c r="I45" s="1" t="s">
        <v>34</v>
      </c>
      <c r="J45" s="1">
        <v>684</v>
      </c>
      <c r="K45" s="1">
        <f t="shared" si="20"/>
        <v>-4</v>
      </c>
      <c r="L45" s="1"/>
      <c r="M45" s="1"/>
      <c r="N45" s="1">
        <v>276.61389999999977</v>
      </c>
      <c r="O45" s="1">
        <f t="shared" si="3"/>
        <v>136</v>
      </c>
      <c r="P45" s="5">
        <f>12*O45-N45-F45</f>
        <v>528.38610000000017</v>
      </c>
      <c r="Q45" s="5">
        <f t="shared" si="22"/>
        <v>528.38610000000017</v>
      </c>
      <c r="R45" s="5"/>
      <c r="S45" s="1"/>
      <c r="T45" s="1">
        <f t="shared" si="23"/>
        <v>12</v>
      </c>
      <c r="U45" s="1">
        <f t="shared" si="6"/>
        <v>8.1148080882352929</v>
      </c>
      <c r="V45" s="1">
        <v>143.74260000000001</v>
      </c>
      <c r="W45" s="1">
        <v>150.14259999999999</v>
      </c>
      <c r="X45" s="1">
        <v>152.80000000000001</v>
      </c>
      <c r="Y45" s="1">
        <v>138.4</v>
      </c>
      <c r="Z45" s="1">
        <v>94.4</v>
      </c>
      <c r="AA45" s="1">
        <v>99.8</v>
      </c>
      <c r="AB45" s="1">
        <v>111.2</v>
      </c>
      <c r="AC45" s="1" t="s">
        <v>83</v>
      </c>
      <c r="AD45" s="1">
        <f t="shared" si="24"/>
        <v>185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40</v>
      </c>
      <c r="C46" s="1">
        <v>460</v>
      </c>
      <c r="D46" s="1">
        <v>396</v>
      </c>
      <c r="E46" s="1">
        <v>478</v>
      </c>
      <c r="F46" s="1">
        <v>295</v>
      </c>
      <c r="G46" s="7">
        <v>0.4</v>
      </c>
      <c r="H46" s="1">
        <v>40</v>
      </c>
      <c r="I46" s="1" t="s">
        <v>34</v>
      </c>
      <c r="J46" s="1">
        <v>477</v>
      </c>
      <c r="K46" s="1">
        <f t="shared" si="20"/>
        <v>1</v>
      </c>
      <c r="L46" s="1"/>
      <c r="M46" s="1"/>
      <c r="N46" s="1">
        <v>519</v>
      </c>
      <c r="O46" s="1">
        <f t="shared" si="3"/>
        <v>95.6</v>
      </c>
      <c r="P46" s="23">
        <f>9*O46-N46-F46</f>
        <v>46.399999999999977</v>
      </c>
      <c r="Q46" s="5">
        <f t="shared" si="22"/>
        <v>46.399999999999977</v>
      </c>
      <c r="R46" s="5"/>
      <c r="S46" s="1"/>
      <c r="T46" s="1">
        <f t="shared" si="23"/>
        <v>9</v>
      </c>
      <c r="U46" s="1">
        <f t="shared" si="6"/>
        <v>8.514644351464435</v>
      </c>
      <c r="V46" s="1">
        <v>110</v>
      </c>
      <c r="W46" s="1">
        <v>77.8</v>
      </c>
      <c r="X46" s="1">
        <v>76.8</v>
      </c>
      <c r="Y46" s="1">
        <v>75</v>
      </c>
      <c r="Z46" s="1">
        <v>89</v>
      </c>
      <c r="AA46" s="1">
        <v>92</v>
      </c>
      <c r="AB46" s="1">
        <v>73.2</v>
      </c>
      <c r="AC46" s="1" t="s">
        <v>41</v>
      </c>
      <c r="AD46" s="1">
        <f t="shared" si="24"/>
        <v>19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33</v>
      </c>
      <c r="C47" s="1">
        <v>291.46499999999997</v>
      </c>
      <c r="D47" s="1">
        <v>238.48</v>
      </c>
      <c r="E47" s="1">
        <v>186.40199999999999</v>
      </c>
      <c r="F47" s="1">
        <v>282.88299999999998</v>
      </c>
      <c r="G47" s="7">
        <v>1</v>
      </c>
      <c r="H47" s="1">
        <v>50</v>
      </c>
      <c r="I47" s="1" t="s">
        <v>34</v>
      </c>
      <c r="J47" s="1">
        <v>179.6</v>
      </c>
      <c r="K47" s="1">
        <f t="shared" si="20"/>
        <v>6.8019999999999925</v>
      </c>
      <c r="L47" s="1"/>
      <c r="M47" s="1"/>
      <c r="N47" s="1">
        <v>98.439799999999963</v>
      </c>
      <c r="O47" s="1">
        <f t="shared" si="3"/>
        <v>37.2804</v>
      </c>
      <c r="P47" s="5">
        <f>12*O47-N47-F47</f>
        <v>66.042000000000087</v>
      </c>
      <c r="Q47" s="5">
        <f t="shared" si="22"/>
        <v>66.042000000000087</v>
      </c>
      <c r="R47" s="5"/>
      <c r="S47" s="1"/>
      <c r="T47" s="1">
        <f t="shared" si="23"/>
        <v>12</v>
      </c>
      <c r="U47" s="1">
        <f t="shared" si="6"/>
        <v>10.228506131908453</v>
      </c>
      <c r="V47" s="1">
        <v>47.393799999999999</v>
      </c>
      <c r="W47" s="1">
        <v>45.693399999999997</v>
      </c>
      <c r="X47" s="1">
        <v>34.601399999999998</v>
      </c>
      <c r="Y47" s="1">
        <v>34.037599999999998</v>
      </c>
      <c r="Z47" s="1">
        <v>52.574800000000003</v>
      </c>
      <c r="AA47" s="1">
        <v>52.650399999999998</v>
      </c>
      <c r="AB47" s="1">
        <v>36.7286</v>
      </c>
      <c r="AC47" s="1"/>
      <c r="AD47" s="1">
        <f t="shared" si="24"/>
        <v>66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33</v>
      </c>
      <c r="C48" s="1">
        <v>382.82</v>
      </c>
      <c r="D48" s="1">
        <v>1117.3820000000001</v>
      </c>
      <c r="E48" s="1">
        <v>442.62299999999999</v>
      </c>
      <c r="F48" s="1">
        <v>924.40700000000004</v>
      </c>
      <c r="G48" s="7">
        <v>1</v>
      </c>
      <c r="H48" s="1">
        <v>50</v>
      </c>
      <c r="I48" s="1" t="s">
        <v>34</v>
      </c>
      <c r="J48" s="1">
        <v>435.6</v>
      </c>
      <c r="K48" s="1">
        <f t="shared" si="20"/>
        <v>7.0229999999999677</v>
      </c>
      <c r="L48" s="1"/>
      <c r="M48" s="1"/>
      <c r="N48" s="1">
        <v>502.70759999999979</v>
      </c>
      <c r="O48" s="1">
        <f t="shared" si="3"/>
        <v>88.524599999999992</v>
      </c>
      <c r="P48" s="5"/>
      <c r="Q48" s="5">
        <f t="shared" si="22"/>
        <v>0</v>
      </c>
      <c r="R48" s="5"/>
      <c r="S48" s="1"/>
      <c r="T48" s="1">
        <f t="shared" si="23"/>
        <v>16.121107579136194</v>
      </c>
      <c r="U48" s="1">
        <f t="shared" si="6"/>
        <v>16.121107579136194</v>
      </c>
      <c r="V48" s="1">
        <v>144.9898</v>
      </c>
      <c r="W48" s="1">
        <v>134.63140000000001</v>
      </c>
      <c r="X48" s="1">
        <v>161.4204</v>
      </c>
      <c r="Y48" s="1">
        <v>161.07400000000001</v>
      </c>
      <c r="Z48" s="1">
        <v>182.39660000000001</v>
      </c>
      <c r="AA48" s="1">
        <v>198.23480000000001</v>
      </c>
      <c r="AB48" s="1">
        <v>179.13079999999999</v>
      </c>
      <c r="AC48" s="15" t="s">
        <v>45</v>
      </c>
      <c r="AD48" s="1">
        <f t="shared" si="24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6" t="s">
        <v>87</v>
      </c>
      <c r="B49" s="16" t="s">
        <v>33</v>
      </c>
      <c r="C49" s="16"/>
      <c r="D49" s="16"/>
      <c r="E49" s="16"/>
      <c r="F49" s="16"/>
      <c r="G49" s="17">
        <v>0</v>
      </c>
      <c r="H49" s="16">
        <v>40</v>
      </c>
      <c r="I49" s="16" t="s">
        <v>34</v>
      </c>
      <c r="J49" s="16"/>
      <c r="K49" s="16">
        <f t="shared" si="20"/>
        <v>0</v>
      </c>
      <c r="L49" s="16"/>
      <c r="M49" s="16"/>
      <c r="N49" s="16"/>
      <c r="O49" s="16">
        <f t="shared" si="3"/>
        <v>0</v>
      </c>
      <c r="P49" s="18"/>
      <c r="Q49" s="18"/>
      <c r="R49" s="18"/>
      <c r="S49" s="16"/>
      <c r="T49" s="16" t="e">
        <f t="shared" si="9"/>
        <v>#DIV/0!</v>
      </c>
      <c r="U49" s="16" t="e">
        <f t="shared" si="6"/>
        <v>#DIV/0!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 t="s">
        <v>48</v>
      </c>
      <c r="AD49" s="16">
        <f t="shared" si="21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40</v>
      </c>
      <c r="C50" s="1">
        <v>95</v>
      </c>
      <c r="D50" s="1">
        <v>90</v>
      </c>
      <c r="E50" s="1">
        <v>70</v>
      </c>
      <c r="F50" s="1">
        <v>99</v>
      </c>
      <c r="G50" s="7">
        <v>0.45</v>
      </c>
      <c r="H50" s="1">
        <v>50</v>
      </c>
      <c r="I50" s="1" t="s">
        <v>34</v>
      </c>
      <c r="J50" s="1">
        <v>91</v>
      </c>
      <c r="K50" s="1">
        <f t="shared" si="20"/>
        <v>-21</v>
      </c>
      <c r="L50" s="1"/>
      <c r="M50" s="1"/>
      <c r="N50" s="1">
        <v>13.400000000000009</v>
      </c>
      <c r="O50" s="1">
        <f t="shared" si="3"/>
        <v>14</v>
      </c>
      <c r="P50" s="5">
        <f>12*O50-N50-F50</f>
        <v>55.599999999999994</v>
      </c>
      <c r="Q50" s="5">
        <f>P50</f>
        <v>55.599999999999994</v>
      </c>
      <c r="R50" s="5"/>
      <c r="S50" s="1"/>
      <c r="T50" s="1">
        <f>(F50+N50+Q50)/O50</f>
        <v>12</v>
      </c>
      <c r="U50" s="1">
        <f t="shared" si="6"/>
        <v>8.0285714285714285</v>
      </c>
      <c r="V50" s="1">
        <v>15.4</v>
      </c>
      <c r="W50" s="1">
        <v>16.399999999999999</v>
      </c>
      <c r="X50" s="1">
        <v>17.2</v>
      </c>
      <c r="Y50" s="1">
        <v>17</v>
      </c>
      <c r="Z50" s="1">
        <v>16.8</v>
      </c>
      <c r="AA50" s="1">
        <v>19.600000000000001</v>
      </c>
      <c r="AB50" s="1">
        <v>22.8</v>
      </c>
      <c r="AC50" s="1" t="s">
        <v>41</v>
      </c>
      <c r="AD50" s="1">
        <f>ROUND(Q50*G50,0)</f>
        <v>25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6" t="s">
        <v>89</v>
      </c>
      <c r="B51" s="16" t="s">
        <v>33</v>
      </c>
      <c r="C51" s="16"/>
      <c r="D51" s="16"/>
      <c r="E51" s="16"/>
      <c r="F51" s="16"/>
      <c r="G51" s="17">
        <v>0</v>
      </c>
      <c r="H51" s="16">
        <v>40</v>
      </c>
      <c r="I51" s="16" t="s">
        <v>34</v>
      </c>
      <c r="J51" s="16"/>
      <c r="K51" s="16">
        <f t="shared" si="20"/>
        <v>0</v>
      </c>
      <c r="L51" s="16"/>
      <c r="M51" s="16"/>
      <c r="N51" s="16"/>
      <c r="O51" s="16">
        <f t="shared" si="3"/>
        <v>0</v>
      </c>
      <c r="P51" s="18"/>
      <c r="Q51" s="18"/>
      <c r="R51" s="18"/>
      <c r="S51" s="16"/>
      <c r="T51" s="16" t="e">
        <f t="shared" si="9"/>
        <v>#DIV/0!</v>
      </c>
      <c r="U51" s="16" t="e">
        <f t="shared" si="6"/>
        <v>#DIV/0!</v>
      </c>
      <c r="V51" s="16">
        <v>-0.14599999999999999</v>
      </c>
      <c r="W51" s="16">
        <v>-0.14599999999999999</v>
      </c>
      <c r="X51" s="16">
        <v>0</v>
      </c>
      <c r="Y51" s="16">
        <v>0</v>
      </c>
      <c r="Z51" s="16">
        <v>1.5698000000000001</v>
      </c>
      <c r="AA51" s="16">
        <v>1.5698000000000001</v>
      </c>
      <c r="AB51" s="16">
        <v>3.3807999999999998</v>
      </c>
      <c r="AC51" s="16" t="s">
        <v>48</v>
      </c>
      <c r="AD51" s="16">
        <f t="shared" si="21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40</v>
      </c>
      <c r="C52" s="1">
        <v>120</v>
      </c>
      <c r="D52" s="1">
        <v>126</v>
      </c>
      <c r="E52" s="1">
        <v>58</v>
      </c>
      <c r="F52" s="1">
        <v>184</v>
      </c>
      <c r="G52" s="7">
        <v>0.4</v>
      </c>
      <c r="H52" s="1">
        <v>40</v>
      </c>
      <c r="I52" s="1" t="s">
        <v>34</v>
      </c>
      <c r="J52" s="1">
        <v>62</v>
      </c>
      <c r="K52" s="1">
        <f t="shared" si="20"/>
        <v>-4</v>
      </c>
      <c r="L52" s="1"/>
      <c r="M52" s="1"/>
      <c r="N52" s="1"/>
      <c r="O52" s="1">
        <f t="shared" si="3"/>
        <v>11.6</v>
      </c>
      <c r="P52" s="23"/>
      <c r="Q52" s="5">
        <f t="shared" ref="Q52:Q56" si="26">P52</f>
        <v>0</v>
      </c>
      <c r="R52" s="5"/>
      <c r="S52" s="1"/>
      <c r="T52" s="1">
        <f t="shared" ref="T52:T56" si="27">(F52+N52+Q52)/O52</f>
        <v>15.862068965517242</v>
      </c>
      <c r="U52" s="1">
        <f t="shared" si="6"/>
        <v>15.862068965517242</v>
      </c>
      <c r="V52" s="1">
        <v>7</v>
      </c>
      <c r="W52" s="1">
        <v>11.8</v>
      </c>
      <c r="X52" s="1">
        <v>24.2</v>
      </c>
      <c r="Y52" s="1">
        <v>19.600000000000001</v>
      </c>
      <c r="Z52" s="1">
        <v>9.8000000000000007</v>
      </c>
      <c r="AA52" s="1">
        <v>9.8000000000000007</v>
      </c>
      <c r="AB52" s="1">
        <v>18.600000000000001</v>
      </c>
      <c r="AC52" s="15" t="s">
        <v>45</v>
      </c>
      <c r="AD52" s="1">
        <f t="shared" ref="AD52:AD56" si="28">ROUND(Q52*G52,0)</f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40</v>
      </c>
      <c r="C53" s="1">
        <v>241</v>
      </c>
      <c r="D53" s="1">
        <v>126</v>
      </c>
      <c r="E53" s="1">
        <v>59</v>
      </c>
      <c r="F53" s="1">
        <v>291</v>
      </c>
      <c r="G53" s="7">
        <v>0.4</v>
      </c>
      <c r="H53" s="1">
        <v>40</v>
      </c>
      <c r="I53" s="1" t="s">
        <v>34</v>
      </c>
      <c r="J53" s="1">
        <v>77</v>
      </c>
      <c r="K53" s="1">
        <f t="shared" si="20"/>
        <v>-18</v>
      </c>
      <c r="L53" s="1"/>
      <c r="M53" s="1"/>
      <c r="N53" s="1"/>
      <c r="O53" s="1">
        <f t="shared" si="3"/>
        <v>11.8</v>
      </c>
      <c r="P53" s="23"/>
      <c r="Q53" s="5">
        <f t="shared" si="26"/>
        <v>0</v>
      </c>
      <c r="R53" s="5"/>
      <c r="S53" s="1"/>
      <c r="T53" s="1">
        <f t="shared" si="27"/>
        <v>24.66101694915254</v>
      </c>
      <c r="U53" s="1">
        <f t="shared" si="6"/>
        <v>24.66101694915254</v>
      </c>
      <c r="V53" s="1">
        <v>7</v>
      </c>
      <c r="W53" s="1">
        <v>10.6</v>
      </c>
      <c r="X53" s="1">
        <v>28.6</v>
      </c>
      <c r="Y53" s="1">
        <v>19</v>
      </c>
      <c r="Z53" s="1">
        <v>12</v>
      </c>
      <c r="AA53" s="1">
        <v>15.2</v>
      </c>
      <c r="AB53" s="1">
        <v>17</v>
      </c>
      <c r="AC53" s="21" t="s">
        <v>92</v>
      </c>
      <c r="AD53" s="1">
        <f t="shared" si="28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33</v>
      </c>
      <c r="C54" s="1">
        <v>179.09800000000001</v>
      </c>
      <c r="D54" s="1">
        <v>118.28</v>
      </c>
      <c r="E54" s="1">
        <v>64.513000000000005</v>
      </c>
      <c r="F54" s="1">
        <v>194.072</v>
      </c>
      <c r="G54" s="7">
        <v>1</v>
      </c>
      <c r="H54" s="1">
        <v>50</v>
      </c>
      <c r="I54" s="1" t="s">
        <v>34</v>
      </c>
      <c r="J54" s="1">
        <v>167.3</v>
      </c>
      <c r="K54" s="1">
        <f t="shared" si="20"/>
        <v>-102.78700000000001</v>
      </c>
      <c r="L54" s="1"/>
      <c r="M54" s="1"/>
      <c r="N54" s="1">
        <v>62.969000000000023</v>
      </c>
      <c r="O54" s="1">
        <f t="shared" si="3"/>
        <v>12.902600000000001</v>
      </c>
      <c r="P54" s="5"/>
      <c r="Q54" s="5">
        <f t="shared" si="26"/>
        <v>0</v>
      </c>
      <c r="R54" s="5"/>
      <c r="S54" s="1"/>
      <c r="T54" s="1">
        <f t="shared" si="27"/>
        <v>19.921643699719439</v>
      </c>
      <c r="U54" s="1">
        <f t="shared" si="6"/>
        <v>19.921643699719439</v>
      </c>
      <c r="V54" s="1">
        <v>27.214400000000001</v>
      </c>
      <c r="W54" s="1">
        <v>27.7456</v>
      </c>
      <c r="X54" s="1">
        <v>16.313400000000001</v>
      </c>
      <c r="Y54" s="1">
        <v>15.2982</v>
      </c>
      <c r="Z54" s="1">
        <v>29.3264</v>
      </c>
      <c r="AA54" s="1">
        <v>29.5458</v>
      </c>
      <c r="AB54" s="1">
        <v>23.270800000000001</v>
      </c>
      <c r="AC54" s="21" t="s">
        <v>92</v>
      </c>
      <c r="AD54" s="1">
        <f t="shared" si="28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33</v>
      </c>
      <c r="C55" s="1">
        <v>533.17499999999995</v>
      </c>
      <c r="D55" s="1">
        <v>440.00700000000001</v>
      </c>
      <c r="E55" s="1">
        <v>314.54300000000001</v>
      </c>
      <c r="F55" s="1">
        <v>566.88699999999994</v>
      </c>
      <c r="G55" s="7">
        <v>1</v>
      </c>
      <c r="H55" s="1">
        <v>50</v>
      </c>
      <c r="I55" s="1" t="s">
        <v>34</v>
      </c>
      <c r="J55" s="1">
        <v>291.5</v>
      </c>
      <c r="K55" s="1">
        <f t="shared" si="20"/>
        <v>23.043000000000006</v>
      </c>
      <c r="L55" s="1"/>
      <c r="M55" s="1"/>
      <c r="N55" s="1">
        <v>325.5053999999999</v>
      </c>
      <c r="O55" s="1">
        <f t="shared" si="3"/>
        <v>62.9086</v>
      </c>
      <c r="P55" s="5"/>
      <c r="Q55" s="5">
        <f t="shared" si="26"/>
        <v>0</v>
      </c>
      <c r="R55" s="5"/>
      <c r="S55" s="1"/>
      <c r="T55" s="1">
        <f t="shared" si="27"/>
        <v>14.185539020102178</v>
      </c>
      <c r="U55" s="1">
        <f t="shared" si="6"/>
        <v>14.185539020102178</v>
      </c>
      <c r="V55" s="1">
        <v>94.646199999999993</v>
      </c>
      <c r="W55" s="1">
        <v>87.633399999999995</v>
      </c>
      <c r="X55" s="1">
        <v>111.4354</v>
      </c>
      <c r="Y55" s="1">
        <v>123.908</v>
      </c>
      <c r="Z55" s="1">
        <v>172.85480000000001</v>
      </c>
      <c r="AA55" s="1">
        <v>179.22020000000001</v>
      </c>
      <c r="AB55" s="1">
        <v>169.09</v>
      </c>
      <c r="AC55" s="1"/>
      <c r="AD55" s="1">
        <f t="shared" si="28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33</v>
      </c>
      <c r="C56" s="1">
        <v>188.399</v>
      </c>
      <c r="D56" s="1"/>
      <c r="E56" s="1">
        <v>60.853999999999999</v>
      </c>
      <c r="F56" s="1">
        <v>106.411</v>
      </c>
      <c r="G56" s="7">
        <v>1</v>
      </c>
      <c r="H56" s="1">
        <v>50</v>
      </c>
      <c r="I56" s="1" t="s">
        <v>34</v>
      </c>
      <c r="J56" s="1">
        <v>54.2</v>
      </c>
      <c r="K56" s="1">
        <f t="shared" si="20"/>
        <v>6.6539999999999964</v>
      </c>
      <c r="L56" s="1"/>
      <c r="M56" s="1"/>
      <c r="N56" s="1"/>
      <c r="O56" s="1">
        <f t="shared" si="3"/>
        <v>12.1708</v>
      </c>
      <c r="P56" s="5">
        <f>12*O56-N56-F56</f>
        <v>39.638599999999997</v>
      </c>
      <c r="Q56" s="5">
        <f t="shared" si="26"/>
        <v>39.638599999999997</v>
      </c>
      <c r="R56" s="5"/>
      <c r="S56" s="1"/>
      <c r="T56" s="1">
        <f t="shared" si="27"/>
        <v>12</v>
      </c>
      <c r="U56" s="1">
        <f t="shared" si="6"/>
        <v>8.7431393170539327</v>
      </c>
      <c r="V56" s="1">
        <v>11.422000000000001</v>
      </c>
      <c r="W56" s="1">
        <v>8.8279999999999994</v>
      </c>
      <c r="X56" s="1">
        <v>19.468800000000002</v>
      </c>
      <c r="Y56" s="1">
        <v>20.2898</v>
      </c>
      <c r="Z56" s="1">
        <v>25.0974</v>
      </c>
      <c r="AA56" s="1">
        <v>23.729399999999998</v>
      </c>
      <c r="AB56" s="1">
        <v>26.435600000000001</v>
      </c>
      <c r="AC56" s="15" t="s">
        <v>45</v>
      </c>
      <c r="AD56" s="1">
        <f t="shared" si="28"/>
        <v>40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96</v>
      </c>
      <c r="B57" s="10" t="s">
        <v>40</v>
      </c>
      <c r="C57" s="10">
        <v>212</v>
      </c>
      <c r="D57" s="10"/>
      <c r="E57" s="10">
        <v>7</v>
      </c>
      <c r="F57" s="10"/>
      <c r="G57" s="11">
        <v>0</v>
      </c>
      <c r="H57" s="10">
        <v>50</v>
      </c>
      <c r="I57" s="10" t="s">
        <v>54</v>
      </c>
      <c r="J57" s="10">
        <v>12</v>
      </c>
      <c r="K57" s="10">
        <f t="shared" si="20"/>
        <v>-5</v>
      </c>
      <c r="L57" s="10"/>
      <c r="M57" s="10"/>
      <c r="N57" s="10"/>
      <c r="O57" s="10">
        <f t="shared" si="3"/>
        <v>1.4</v>
      </c>
      <c r="P57" s="12"/>
      <c r="Q57" s="12"/>
      <c r="R57" s="12"/>
      <c r="S57" s="10"/>
      <c r="T57" s="10">
        <f t="shared" si="9"/>
        <v>0</v>
      </c>
      <c r="U57" s="10">
        <f t="shared" si="6"/>
        <v>0</v>
      </c>
      <c r="V57" s="10">
        <v>3.2</v>
      </c>
      <c r="W57" s="10">
        <v>2.6</v>
      </c>
      <c r="X57" s="10">
        <v>3</v>
      </c>
      <c r="Y57" s="10">
        <v>4.8</v>
      </c>
      <c r="Z57" s="10">
        <v>8.4</v>
      </c>
      <c r="AA57" s="10">
        <v>7.2</v>
      </c>
      <c r="AB57" s="10">
        <v>5.2</v>
      </c>
      <c r="AC57" s="13" t="s">
        <v>142</v>
      </c>
      <c r="AD57" s="10">
        <f t="shared" si="21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40</v>
      </c>
      <c r="C58" s="1">
        <v>177</v>
      </c>
      <c r="D58" s="1">
        <v>176</v>
      </c>
      <c r="E58" s="1">
        <v>99</v>
      </c>
      <c r="F58" s="1">
        <v>216</v>
      </c>
      <c r="G58" s="7">
        <v>0.4</v>
      </c>
      <c r="H58" s="1">
        <v>50</v>
      </c>
      <c r="I58" s="1" t="s">
        <v>34</v>
      </c>
      <c r="J58" s="1">
        <v>103</v>
      </c>
      <c r="K58" s="1">
        <f t="shared" si="20"/>
        <v>-4</v>
      </c>
      <c r="L58" s="1"/>
      <c r="M58" s="1"/>
      <c r="N58" s="1"/>
      <c r="O58" s="1">
        <f t="shared" si="3"/>
        <v>19.8</v>
      </c>
      <c r="P58" s="5">
        <f>12*O58-N58-F58</f>
        <v>21.600000000000023</v>
      </c>
      <c r="Q58" s="5">
        <f t="shared" ref="Q58:Q65" si="29">P58</f>
        <v>21.600000000000023</v>
      </c>
      <c r="R58" s="5"/>
      <c r="S58" s="1"/>
      <c r="T58" s="1">
        <f t="shared" ref="T58:T65" si="30">(F58+N58+Q58)/O58</f>
        <v>12</v>
      </c>
      <c r="U58" s="1">
        <f t="shared" si="6"/>
        <v>10.909090909090908</v>
      </c>
      <c r="V58" s="1">
        <v>24.8</v>
      </c>
      <c r="W58" s="1">
        <v>22.4</v>
      </c>
      <c r="X58" s="1">
        <v>39.4</v>
      </c>
      <c r="Y58" s="1">
        <v>40</v>
      </c>
      <c r="Z58" s="1">
        <v>36.4</v>
      </c>
      <c r="AA58" s="1">
        <v>37</v>
      </c>
      <c r="AB58" s="1">
        <v>41.032799999999988</v>
      </c>
      <c r="AC58" s="1"/>
      <c r="AD58" s="1">
        <f t="shared" ref="AD58:AD65" si="31">ROUND(Q58*G58,0)</f>
        <v>9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40</v>
      </c>
      <c r="C59" s="1">
        <v>361</v>
      </c>
      <c r="D59" s="1">
        <v>888</v>
      </c>
      <c r="E59" s="1">
        <v>539</v>
      </c>
      <c r="F59" s="1">
        <v>592</v>
      </c>
      <c r="G59" s="7">
        <v>0.4</v>
      </c>
      <c r="H59" s="1">
        <v>40</v>
      </c>
      <c r="I59" s="1" t="s">
        <v>34</v>
      </c>
      <c r="J59" s="1">
        <v>548</v>
      </c>
      <c r="K59" s="1">
        <f t="shared" si="20"/>
        <v>-9</v>
      </c>
      <c r="L59" s="1"/>
      <c r="M59" s="1"/>
      <c r="N59" s="1">
        <v>131</v>
      </c>
      <c r="O59" s="1">
        <f t="shared" si="3"/>
        <v>107.8</v>
      </c>
      <c r="P59" s="23">
        <f t="shared" ref="P59:P60" si="32">9*O59-N59-F59</f>
        <v>247.19999999999993</v>
      </c>
      <c r="Q59" s="5">
        <f t="shared" si="29"/>
        <v>247.19999999999993</v>
      </c>
      <c r="R59" s="5"/>
      <c r="S59" s="1"/>
      <c r="T59" s="1">
        <f t="shared" si="30"/>
        <v>9</v>
      </c>
      <c r="U59" s="1">
        <f t="shared" si="6"/>
        <v>6.7068645640074216</v>
      </c>
      <c r="V59" s="1">
        <v>116.4</v>
      </c>
      <c r="W59" s="1">
        <v>113.4</v>
      </c>
      <c r="X59" s="1">
        <v>117.6</v>
      </c>
      <c r="Y59" s="1">
        <v>119</v>
      </c>
      <c r="Z59" s="1">
        <v>116.2</v>
      </c>
      <c r="AA59" s="1">
        <v>122.6</v>
      </c>
      <c r="AB59" s="1">
        <v>118.4</v>
      </c>
      <c r="AC59" s="1"/>
      <c r="AD59" s="1">
        <f t="shared" si="31"/>
        <v>99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40</v>
      </c>
      <c r="C60" s="1">
        <v>624</v>
      </c>
      <c r="D60" s="1">
        <v>660</v>
      </c>
      <c r="E60" s="1">
        <v>483</v>
      </c>
      <c r="F60" s="1">
        <v>682</v>
      </c>
      <c r="G60" s="7">
        <v>0.4</v>
      </c>
      <c r="H60" s="1">
        <v>40</v>
      </c>
      <c r="I60" s="1" t="s">
        <v>34</v>
      </c>
      <c r="J60" s="1">
        <v>487</v>
      </c>
      <c r="K60" s="1">
        <f t="shared" si="20"/>
        <v>-4</v>
      </c>
      <c r="L60" s="1"/>
      <c r="M60" s="1"/>
      <c r="N60" s="1">
        <v>130</v>
      </c>
      <c r="O60" s="1">
        <f t="shared" si="3"/>
        <v>96.6</v>
      </c>
      <c r="P60" s="23">
        <f t="shared" si="32"/>
        <v>57.399999999999977</v>
      </c>
      <c r="Q60" s="5">
        <f t="shared" si="29"/>
        <v>57.399999999999977</v>
      </c>
      <c r="R60" s="5"/>
      <c r="S60" s="1"/>
      <c r="T60" s="1">
        <f t="shared" si="30"/>
        <v>9</v>
      </c>
      <c r="U60" s="1">
        <f t="shared" si="6"/>
        <v>8.4057971014492754</v>
      </c>
      <c r="V60" s="1">
        <v>118.8</v>
      </c>
      <c r="W60" s="1">
        <v>116.6</v>
      </c>
      <c r="X60" s="1">
        <v>104.8</v>
      </c>
      <c r="Y60" s="1">
        <v>99.6</v>
      </c>
      <c r="Z60" s="1">
        <v>114</v>
      </c>
      <c r="AA60" s="1">
        <v>119.4</v>
      </c>
      <c r="AB60" s="1">
        <v>112</v>
      </c>
      <c r="AC60" s="1"/>
      <c r="AD60" s="1">
        <f t="shared" si="31"/>
        <v>23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33</v>
      </c>
      <c r="C61" s="1">
        <v>532.88199999999995</v>
      </c>
      <c r="D61" s="1">
        <v>125.339</v>
      </c>
      <c r="E61" s="1">
        <v>180.369</v>
      </c>
      <c r="F61" s="1">
        <v>400.81900000000002</v>
      </c>
      <c r="G61" s="7">
        <v>1</v>
      </c>
      <c r="H61" s="1">
        <v>40</v>
      </c>
      <c r="I61" s="1" t="s">
        <v>34</v>
      </c>
      <c r="J61" s="1">
        <v>183.9</v>
      </c>
      <c r="K61" s="1">
        <f t="shared" si="20"/>
        <v>-3.5310000000000059</v>
      </c>
      <c r="L61" s="1"/>
      <c r="M61" s="1"/>
      <c r="N61" s="1">
        <v>182.22919999999979</v>
      </c>
      <c r="O61" s="1">
        <f t="shared" si="3"/>
        <v>36.073799999999999</v>
      </c>
      <c r="P61" s="5"/>
      <c r="Q61" s="5">
        <f t="shared" si="29"/>
        <v>0</v>
      </c>
      <c r="R61" s="5"/>
      <c r="S61" s="1"/>
      <c r="T61" s="1">
        <f t="shared" si="30"/>
        <v>16.162649901036204</v>
      </c>
      <c r="U61" s="1">
        <f t="shared" si="6"/>
        <v>16.162649901036204</v>
      </c>
      <c r="V61" s="1">
        <v>63.726199999999992</v>
      </c>
      <c r="W61" s="1">
        <v>57.465200000000003</v>
      </c>
      <c r="X61" s="1">
        <v>57.237199999999987</v>
      </c>
      <c r="Y61" s="1">
        <v>55.682399999999987</v>
      </c>
      <c r="Z61" s="1">
        <v>84.903199999999998</v>
      </c>
      <c r="AA61" s="1">
        <v>91.125599999999991</v>
      </c>
      <c r="AB61" s="1">
        <v>66.056799999999996</v>
      </c>
      <c r="AC61" s="15" t="s">
        <v>45</v>
      </c>
      <c r="AD61" s="1">
        <f t="shared" si="31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33</v>
      </c>
      <c r="C62" s="1">
        <v>331.77199999999999</v>
      </c>
      <c r="D62" s="1">
        <v>231.66399999999999</v>
      </c>
      <c r="E62" s="1">
        <v>122.06</v>
      </c>
      <c r="F62" s="1">
        <v>362.90100000000001</v>
      </c>
      <c r="G62" s="7">
        <v>1</v>
      </c>
      <c r="H62" s="1">
        <v>40</v>
      </c>
      <c r="I62" s="1" t="s">
        <v>34</v>
      </c>
      <c r="J62" s="1">
        <v>122.5</v>
      </c>
      <c r="K62" s="1">
        <f t="shared" si="20"/>
        <v>-0.43999999999999773</v>
      </c>
      <c r="L62" s="1"/>
      <c r="M62" s="1"/>
      <c r="N62" s="1">
        <v>81.589600000000019</v>
      </c>
      <c r="O62" s="1">
        <f t="shared" si="3"/>
        <v>24.411999999999999</v>
      </c>
      <c r="P62" s="5"/>
      <c r="Q62" s="5">
        <f t="shared" si="29"/>
        <v>0</v>
      </c>
      <c r="R62" s="5"/>
      <c r="S62" s="1"/>
      <c r="T62" s="1">
        <f t="shared" si="30"/>
        <v>18.207873177126004</v>
      </c>
      <c r="U62" s="1">
        <f t="shared" si="6"/>
        <v>18.207873177126004</v>
      </c>
      <c r="V62" s="1">
        <v>49.053600000000003</v>
      </c>
      <c r="W62" s="1">
        <v>47.796399999999998</v>
      </c>
      <c r="X62" s="1">
        <v>41.253</v>
      </c>
      <c r="Y62" s="1">
        <v>46.809399999999997</v>
      </c>
      <c r="Z62" s="1">
        <v>54.550600000000003</v>
      </c>
      <c r="AA62" s="1">
        <v>49.001800000000003</v>
      </c>
      <c r="AB62" s="1">
        <v>50.190199999999997</v>
      </c>
      <c r="AC62" s="21" t="s">
        <v>92</v>
      </c>
      <c r="AD62" s="1">
        <f t="shared" si="31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102</v>
      </c>
      <c r="B63" s="1" t="s">
        <v>33</v>
      </c>
      <c r="C63" s="1">
        <v>212.02500000000001</v>
      </c>
      <c r="D63" s="1">
        <v>188.988</v>
      </c>
      <c r="E63" s="1">
        <v>140.54599999999999</v>
      </c>
      <c r="F63" s="1">
        <v>202.08</v>
      </c>
      <c r="G63" s="7">
        <v>1</v>
      </c>
      <c r="H63" s="1">
        <v>40</v>
      </c>
      <c r="I63" s="1" t="s">
        <v>34</v>
      </c>
      <c r="J63" s="1">
        <v>127.75</v>
      </c>
      <c r="K63" s="1">
        <f t="shared" si="20"/>
        <v>12.795999999999992</v>
      </c>
      <c r="L63" s="1"/>
      <c r="M63" s="1"/>
      <c r="N63" s="1">
        <v>83.747800000000041</v>
      </c>
      <c r="O63" s="1">
        <f t="shared" si="3"/>
        <v>28.109199999999998</v>
      </c>
      <c r="P63" s="5">
        <f>11*O63-N63-F63</f>
        <v>23.373399999999918</v>
      </c>
      <c r="Q63" s="5">
        <f t="shared" si="29"/>
        <v>23.373399999999918</v>
      </c>
      <c r="R63" s="5"/>
      <c r="S63" s="1"/>
      <c r="T63" s="1">
        <f t="shared" si="30"/>
        <v>11</v>
      </c>
      <c r="U63" s="1">
        <f t="shared" si="6"/>
        <v>10.168478647560232</v>
      </c>
      <c r="V63" s="1">
        <v>36.146799999999999</v>
      </c>
      <c r="W63" s="1">
        <v>33.513800000000003</v>
      </c>
      <c r="X63" s="1">
        <v>30.4526</v>
      </c>
      <c r="Y63" s="1">
        <v>29.145600000000002</v>
      </c>
      <c r="Z63" s="1">
        <v>4.2118000000000002</v>
      </c>
      <c r="AA63" s="1">
        <v>0</v>
      </c>
      <c r="AB63" s="1">
        <v>0</v>
      </c>
      <c r="AC63" s="1" t="s">
        <v>103</v>
      </c>
      <c r="AD63" s="1">
        <f t="shared" si="31"/>
        <v>23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33</v>
      </c>
      <c r="C64" s="1">
        <v>71.820999999999998</v>
      </c>
      <c r="D64" s="1">
        <v>80.795000000000002</v>
      </c>
      <c r="E64" s="1">
        <v>88.075999999999993</v>
      </c>
      <c r="F64" s="1">
        <v>58.01</v>
      </c>
      <c r="G64" s="7">
        <v>1</v>
      </c>
      <c r="H64" s="1">
        <v>30</v>
      </c>
      <c r="I64" s="1" t="s">
        <v>34</v>
      </c>
      <c r="J64" s="1">
        <v>96.6</v>
      </c>
      <c r="K64" s="1">
        <f t="shared" si="20"/>
        <v>-8.5240000000000009</v>
      </c>
      <c r="L64" s="1"/>
      <c r="M64" s="1"/>
      <c r="N64" s="1"/>
      <c r="O64" s="1">
        <f t="shared" si="3"/>
        <v>17.615199999999998</v>
      </c>
      <c r="P64" s="23">
        <f>8*O64-N64-F64</f>
        <v>82.911599999999993</v>
      </c>
      <c r="Q64" s="5">
        <f t="shared" si="29"/>
        <v>82.911599999999993</v>
      </c>
      <c r="R64" s="5"/>
      <c r="S64" s="1"/>
      <c r="T64" s="1">
        <f t="shared" si="30"/>
        <v>8</v>
      </c>
      <c r="U64" s="1">
        <f t="shared" si="6"/>
        <v>3.2931786184658707</v>
      </c>
      <c r="V64" s="1">
        <v>5.8204000000000002</v>
      </c>
      <c r="W64" s="1">
        <v>7.5763999999999996</v>
      </c>
      <c r="X64" s="1">
        <v>14.9048</v>
      </c>
      <c r="Y64" s="1">
        <v>14.301</v>
      </c>
      <c r="Z64" s="1">
        <v>7.6546000000000003</v>
      </c>
      <c r="AA64" s="1">
        <v>4.9792000000000014</v>
      </c>
      <c r="AB64" s="1">
        <v>9.3672000000000004</v>
      </c>
      <c r="AC64" s="1"/>
      <c r="AD64" s="1">
        <f t="shared" si="31"/>
        <v>83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40</v>
      </c>
      <c r="C65" s="1">
        <v>52</v>
      </c>
      <c r="D65" s="1">
        <v>90</v>
      </c>
      <c r="E65" s="1">
        <v>116</v>
      </c>
      <c r="F65" s="1">
        <v>6</v>
      </c>
      <c r="G65" s="7">
        <v>0.6</v>
      </c>
      <c r="H65" s="1">
        <v>60</v>
      </c>
      <c r="I65" s="1" t="s">
        <v>34</v>
      </c>
      <c r="J65" s="1">
        <v>127</v>
      </c>
      <c r="K65" s="1">
        <f t="shared" si="20"/>
        <v>-11</v>
      </c>
      <c r="L65" s="1"/>
      <c r="M65" s="1"/>
      <c r="N65" s="1">
        <v>50.800000000000011</v>
      </c>
      <c r="O65" s="1">
        <f t="shared" si="3"/>
        <v>23.2</v>
      </c>
      <c r="P65" s="5">
        <f>8*O65-N65-F65</f>
        <v>128.79999999999998</v>
      </c>
      <c r="Q65" s="5">
        <f t="shared" si="29"/>
        <v>128.79999999999998</v>
      </c>
      <c r="R65" s="5"/>
      <c r="S65" s="1"/>
      <c r="T65" s="1">
        <f t="shared" si="30"/>
        <v>8</v>
      </c>
      <c r="U65" s="1">
        <f t="shared" si="6"/>
        <v>2.4482758620689662</v>
      </c>
      <c r="V65" s="1">
        <v>13.8</v>
      </c>
      <c r="W65" s="1">
        <v>13</v>
      </c>
      <c r="X65" s="1">
        <v>8</v>
      </c>
      <c r="Y65" s="1">
        <v>8</v>
      </c>
      <c r="Z65" s="1">
        <v>4.5999999999999996</v>
      </c>
      <c r="AA65" s="1">
        <v>4.5999999999999996</v>
      </c>
      <c r="AB65" s="1">
        <v>8</v>
      </c>
      <c r="AC65" s="1" t="s">
        <v>41</v>
      </c>
      <c r="AD65" s="1">
        <f t="shared" si="31"/>
        <v>77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6" t="s">
        <v>106</v>
      </c>
      <c r="B66" s="16" t="s">
        <v>40</v>
      </c>
      <c r="C66" s="16"/>
      <c r="D66" s="16"/>
      <c r="E66" s="16"/>
      <c r="F66" s="16"/>
      <c r="G66" s="17">
        <v>0</v>
      </c>
      <c r="H66" s="16">
        <v>50</v>
      </c>
      <c r="I66" s="16" t="s">
        <v>34</v>
      </c>
      <c r="J66" s="16"/>
      <c r="K66" s="16">
        <f t="shared" si="20"/>
        <v>0</v>
      </c>
      <c r="L66" s="16"/>
      <c r="M66" s="16"/>
      <c r="N66" s="16"/>
      <c r="O66" s="16">
        <f t="shared" si="3"/>
        <v>0</v>
      </c>
      <c r="P66" s="18"/>
      <c r="Q66" s="18"/>
      <c r="R66" s="18"/>
      <c r="S66" s="16"/>
      <c r="T66" s="16" t="e">
        <f t="shared" si="9"/>
        <v>#DIV/0!</v>
      </c>
      <c r="U66" s="16" t="e">
        <f t="shared" si="6"/>
        <v>#DIV/0!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 t="s">
        <v>48</v>
      </c>
      <c r="AD66" s="16">
        <f t="shared" si="21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6" t="s">
        <v>107</v>
      </c>
      <c r="B67" s="16" t="s">
        <v>40</v>
      </c>
      <c r="C67" s="16">
        <v>262</v>
      </c>
      <c r="D67" s="16"/>
      <c r="E67" s="16">
        <v>-6</v>
      </c>
      <c r="F67" s="16">
        <v>11</v>
      </c>
      <c r="G67" s="17">
        <v>0</v>
      </c>
      <c r="H67" s="16">
        <v>50</v>
      </c>
      <c r="I67" s="16" t="s">
        <v>34</v>
      </c>
      <c r="J67" s="16">
        <v>48</v>
      </c>
      <c r="K67" s="16">
        <f t="shared" si="20"/>
        <v>-54</v>
      </c>
      <c r="L67" s="16"/>
      <c r="M67" s="16"/>
      <c r="N67" s="16"/>
      <c r="O67" s="16">
        <f t="shared" si="3"/>
        <v>-1.2</v>
      </c>
      <c r="P67" s="18"/>
      <c r="Q67" s="18"/>
      <c r="R67" s="18"/>
      <c r="S67" s="16"/>
      <c r="T67" s="16">
        <f t="shared" si="9"/>
        <v>-9.1666666666666679</v>
      </c>
      <c r="U67" s="16">
        <f t="shared" si="6"/>
        <v>-9.1666666666666679</v>
      </c>
      <c r="V67" s="16">
        <v>7.8</v>
      </c>
      <c r="W67" s="16">
        <v>8.6</v>
      </c>
      <c r="X67" s="16">
        <v>16.2</v>
      </c>
      <c r="Y67" s="16">
        <v>11.4</v>
      </c>
      <c r="Z67" s="16">
        <v>7.2</v>
      </c>
      <c r="AA67" s="16">
        <v>8.8000000000000007</v>
      </c>
      <c r="AB67" s="16">
        <v>6</v>
      </c>
      <c r="AC67" s="14" t="s">
        <v>65</v>
      </c>
      <c r="AD67" s="16">
        <f t="shared" si="21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6" t="s">
        <v>108</v>
      </c>
      <c r="B68" s="16" t="s">
        <v>40</v>
      </c>
      <c r="C68" s="16"/>
      <c r="D68" s="16"/>
      <c r="E68" s="16"/>
      <c r="F68" s="16"/>
      <c r="G68" s="17">
        <v>0</v>
      </c>
      <c r="H68" s="16">
        <v>30</v>
      </c>
      <c r="I68" s="16" t="s">
        <v>34</v>
      </c>
      <c r="J68" s="16"/>
      <c r="K68" s="16">
        <f t="shared" ref="K68:K97" si="33">E68-J68</f>
        <v>0</v>
      </c>
      <c r="L68" s="16"/>
      <c r="M68" s="16"/>
      <c r="N68" s="16"/>
      <c r="O68" s="16">
        <f t="shared" si="3"/>
        <v>0</v>
      </c>
      <c r="P68" s="18"/>
      <c r="Q68" s="18"/>
      <c r="R68" s="18"/>
      <c r="S68" s="16"/>
      <c r="T68" s="16" t="e">
        <f t="shared" si="9"/>
        <v>#DIV/0!</v>
      </c>
      <c r="U68" s="16" t="e">
        <f t="shared" si="6"/>
        <v>#DIV/0!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 t="s">
        <v>48</v>
      </c>
      <c r="AD68" s="16">
        <f t="shared" si="21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40</v>
      </c>
      <c r="C69" s="1">
        <v>95</v>
      </c>
      <c r="D69" s="1">
        <v>132</v>
      </c>
      <c r="E69" s="1">
        <v>95</v>
      </c>
      <c r="F69" s="1">
        <v>82</v>
      </c>
      <c r="G69" s="7">
        <v>0.6</v>
      </c>
      <c r="H69" s="1">
        <v>55</v>
      </c>
      <c r="I69" s="1" t="s">
        <v>34</v>
      </c>
      <c r="J69" s="1">
        <v>100</v>
      </c>
      <c r="K69" s="1">
        <f t="shared" si="33"/>
        <v>-5</v>
      </c>
      <c r="L69" s="1"/>
      <c r="M69" s="1"/>
      <c r="N69" s="1">
        <v>61.399999999999977</v>
      </c>
      <c r="O69" s="1">
        <f t="shared" ref="O69:O98" si="34">E69/5</f>
        <v>19</v>
      </c>
      <c r="P69" s="5">
        <f>12*O69-N69-F69</f>
        <v>84.600000000000023</v>
      </c>
      <c r="Q69" s="5">
        <f>P69</f>
        <v>84.600000000000023</v>
      </c>
      <c r="R69" s="5"/>
      <c r="S69" s="1"/>
      <c r="T69" s="1">
        <f>(F69+N69+Q69)/O69</f>
        <v>12</v>
      </c>
      <c r="U69" s="1">
        <f t="shared" ref="U69:U98" si="35">(F69+N69)/O69</f>
        <v>7.5473684210526306</v>
      </c>
      <c r="V69" s="1">
        <v>19.399999999999999</v>
      </c>
      <c r="W69" s="1">
        <v>17.600000000000001</v>
      </c>
      <c r="X69" s="1">
        <v>19.600000000000001</v>
      </c>
      <c r="Y69" s="1">
        <v>20.8</v>
      </c>
      <c r="Z69" s="1">
        <v>18</v>
      </c>
      <c r="AA69" s="1">
        <v>19.399999999999999</v>
      </c>
      <c r="AB69" s="1">
        <v>21</v>
      </c>
      <c r="AC69" s="1" t="s">
        <v>41</v>
      </c>
      <c r="AD69" s="1">
        <f>ROUND(Q69*G69,0)</f>
        <v>51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6" t="s">
        <v>110</v>
      </c>
      <c r="B70" s="16" t="s">
        <v>40</v>
      </c>
      <c r="C70" s="16"/>
      <c r="D70" s="16"/>
      <c r="E70" s="16"/>
      <c r="F70" s="16"/>
      <c r="G70" s="17">
        <v>0</v>
      </c>
      <c r="H70" s="16">
        <v>40</v>
      </c>
      <c r="I70" s="16" t="s">
        <v>34</v>
      </c>
      <c r="J70" s="16"/>
      <c r="K70" s="16">
        <f t="shared" si="33"/>
        <v>0</v>
      </c>
      <c r="L70" s="16"/>
      <c r="M70" s="16"/>
      <c r="N70" s="16"/>
      <c r="O70" s="16">
        <f t="shared" si="34"/>
        <v>0</v>
      </c>
      <c r="P70" s="18"/>
      <c r="Q70" s="18"/>
      <c r="R70" s="18"/>
      <c r="S70" s="16"/>
      <c r="T70" s="16" t="e">
        <f t="shared" ref="T70:T89" si="36">(F70+N70+P70)/O70</f>
        <v>#DIV/0!</v>
      </c>
      <c r="U70" s="16" t="e">
        <f t="shared" si="35"/>
        <v>#DIV/0!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0.4</v>
      </c>
      <c r="AB70" s="16">
        <v>0.4</v>
      </c>
      <c r="AC70" s="16" t="s">
        <v>48</v>
      </c>
      <c r="AD70" s="16">
        <f t="shared" ref="AD70:AD89" si="37">ROUND(P70*G70,0)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40</v>
      </c>
      <c r="C71" s="1">
        <v>60</v>
      </c>
      <c r="D71" s="1">
        <v>61</v>
      </c>
      <c r="E71" s="1">
        <v>34</v>
      </c>
      <c r="F71" s="1">
        <v>76</v>
      </c>
      <c r="G71" s="7">
        <v>0.4</v>
      </c>
      <c r="H71" s="1">
        <v>50</v>
      </c>
      <c r="I71" s="1" t="s">
        <v>34</v>
      </c>
      <c r="J71" s="1">
        <v>45</v>
      </c>
      <c r="K71" s="1">
        <f t="shared" si="33"/>
        <v>-11</v>
      </c>
      <c r="L71" s="1"/>
      <c r="M71" s="1"/>
      <c r="N71" s="1">
        <v>17.199999999999989</v>
      </c>
      <c r="O71" s="1">
        <f t="shared" si="34"/>
        <v>6.8</v>
      </c>
      <c r="P71" s="5"/>
      <c r="Q71" s="5">
        <f>P71</f>
        <v>0</v>
      </c>
      <c r="R71" s="5"/>
      <c r="S71" s="1"/>
      <c r="T71" s="1">
        <f>(F71+N71+Q71)/O71</f>
        <v>13.705882352941176</v>
      </c>
      <c r="U71" s="1">
        <f t="shared" si="35"/>
        <v>13.705882352941176</v>
      </c>
      <c r="V71" s="1">
        <v>10.199999999999999</v>
      </c>
      <c r="W71" s="1">
        <v>11</v>
      </c>
      <c r="X71" s="1">
        <v>8.4</v>
      </c>
      <c r="Y71" s="1">
        <v>8.1999999999999993</v>
      </c>
      <c r="Z71" s="1">
        <v>7.2</v>
      </c>
      <c r="AA71" s="1">
        <v>6.6</v>
      </c>
      <c r="AB71" s="1">
        <v>14.8</v>
      </c>
      <c r="AC71" s="1" t="s">
        <v>41</v>
      </c>
      <c r="AD71" s="1">
        <f>ROUND(Q71*G71,0)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112</v>
      </c>
      <c r="B72" s="10" t="s">
        <v>40</v>
      </c>
      <c r="C72" s="10"/>
      <c r="D72" s="10"/>
      <c r="E72" s="10">
        <v>-2</v>
      </c>
      <c r="F72" s="10"/>
      <c r="G72" s="11">
        <v>0</v>
      </c>
      <c r="H72" s="10">
        <v>150</v>
      </c>
      <c r="I72" s="10" t="s">
        <v>54</v>
      </c>
      <c r="J72" s="10"/>
      <c r="K72" s="10">
        <f t="shared" si="33"/>
        <v>-2</v>
      </c>
      <c r="L72" s="10"/>
      <c r="M72" s="10"/>
      <c r="N72" s="10"/>
      <c r="O72" s="10">
        <f t="shared" si="34"/>
        <v>-0.4</v>
      </c>
      <c r="P72" s="12"/>
      <c r="Q72" s="12"/>
      <c r="R72" s="12"/>
      <c r="S72" s="10"/>
      <c r="T72" s="10">
        <f t="shared" si="36"/>
        <v>0</v>
      </c>
      <c r="U72" s="10">
        <f t="shared" si="35"/>
        <v>0</v>
      </c>
      <c r="V72" s="10">
        <v>-0.4</v>
      </c>
      <c r="W72" s="10">
        <v>0</v>
      </c>
      <c r="X72" s="10">
        <v>0</v>
      </c>
      <c r="Y72" s="10">
        <v>0</v>
      </c>
      <c r="Z72" s="10">
        <v>-0.4</v>
      </c>
      <c r="AA72" s="10">
        <v>-0.4</v>
      </c>
      <c r="AB72" s="10">
        <v>-0.2</v>
      </c>
      <c r="AC72" s="10" t="s">
        <v>123</v>
      </c>
      <c r="AD72" s="10">
        <f t="shared" si="37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40</v>
      </c>
      <c r="C73" s="1">
        <v>10</v>
      </c>
      <c r="D73" s="1">
        <v>1</v>
      </c>
      <c r="E73" s="1">
        <v>9</v>
      </c>
      <c r="F73" s="1"/>
      <c r="G73" s="7">
        <v>0.06</v>
      </c>
      <c r="H73" s="1">
        <v>60</v>
      </c>
      <c r="I73" s="1" t="s">
        <v>34</v>
      </c>
      <c r="J73" s="1">
        <v>16</v>
      </c>
      <c r="K73" s="1">
        <f t="shared" si="33"/>
        <v>-7</v>
      </c>
      <c r="L73" s="1"/>
      <c r="M73" s="1"/>
      <c r="N73" s="1">
        <v>10</v>
      </c>
      <c r="O73" s="1">
        <f t="shared" si="34"/>
        <v>1.8</v>
      </c>
      <c r="P73" s="5">
        <f>12*O73-N73-F73</f>
        <v>11.600000000000001</v>
      </c>
      <c r="Q73" s="5">
        <f t="shared" ref="Q73:Q76" si="38">P73</f>
        <v>11.600000000000001</v>
      </c>
      <c r="R73" s="5"/>
      <c r="S73" s="1"/>
      <c r="T73" s="1">
        <f t="shared" ref="T73:T76" si="39">(F73+N73+Q73)/O73</f>
        <v>12</v>
      </c>
      <c r="U73" s="1">
        <f t="shared" si="35"/>
        <v>5.5555555555555554</v>
      </c>
      <c r="V73" s="1">
        <v>-0.6</v>
      </c>
      <c r="W73" s="1">
        <v>-0.2</v>
      </c>
      <c r="X73" s="1">
        <v>0.8</v>
      </c>
      <c r="Y73" s="1">
        <v>2.2000000000000002</v>
      </c>
      <c r="Z73" s="1">
        <v>4.2</v>
      </c>
      <c r="AA73" s="1">
        <v>3.2</v>
      </c>
      <c r="AB73" s="1">
        <v>2.6</v>
      </c>
      <c r="AC73" s="1"/>
      <c r="AD73" s="1">
        <f t="shared" ref="AD73:AD76" si="40">ROUND(Q73*G73,0)</f>
        <v>1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40</v>
      </c>
      <c r="C74" s="1">
        <v>40</v>
      </c>
      <c r="D74" s="1">
        <v>20</v>
      </c>
      <c r="E74" s="1">
        <v>14</v>
      </c>
      <c r="F74" s="1">
        <v>46</v>
      </c>
      <c r="G74" s="7">
        <v>0.15</v>
      </c>
      <c r="H74" s="1">
        <v>60</v>
      </c>
      <c r="I74" s="1" t="s">
        <v>34</v>
      </c>
      <c r="J74" s="1">
        <v>14</v>
      </c>
      <c r="K74" s="1">
        <f t="shared" si="33"/>
        <v>0</v>
      </c>
      <c r="L74" s="1"/>
      <c r="M74" s="1"/>
      <c r="N74" s="1"/>
      <c r="O74" s="1">
        <f t="shared" si="34"/>
        <v>2.8</v>
      </c>
      <c r="P74" s="5"/>
      <c r="Q74" s="5">
        <v>20</v>
      </c>
      <c r="R74" s="5">
        <v>20</v>
      </c>
      <c r="S74" s="1" t="s">
        <v>149</v>
      </c>
      <c r="T74" s="1">
        <f t="shared" si="39"/>
        <v>23.571428571428573</v>
      </c>
      <c r="U74" s="1">
        <f t="shared" si="35"/>
        <v>16.428571428571431</v>
      </c>
      <c r="V74" s="1">
        <v>0.6</v>
      </c>
      <c r="W74" s="1">
        <v>1.8</v>
      </c>
      <c r="X74" s="1">
        <v>3</v>
      </c>
      <c r="Y74" s="1">
        <v>1.6</v>
      </c>
      <c r="Z74" s="1">
        <v>1.4</v>
      </c>
      <c r="AA74" s="1">
        <v>1.8</v>
      </c>
      <c r="AB74" s="1">
        <v>1</v>
      </c>
      <c r="AC74" s="21" t="s">
        <v>92</v>
      </c>
      <c r="AD74" s="1">
        <f t="shared" si="40"/>
        <v>3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40</v>
      </c>
      <c r="C75" s="1">
        <v>15</v>
      </c>
      <c r="D75" s="1"/>
      <c r="E75" s="1">
        <v>4</v>
      </c>
      <c r="F75" s="1">
        <v>11</v>
      </c>
      <c r="G75" s="7">
        <v>0.4</v>
      </c>
      <c r="H75" s="1">
        <v>55</v>
      </c>
      <c r="I75" s="1" t="s">
        <v>34</v>
      </c>
      <c r="J75" s="1">
        <v>4</v>
      </c>
      <c r="K75" s="1">
        <f t="shared" si="33"/>
        <v>0</v>
      </c>
      <c r="L75" s="1"/>
      <c r="M75" s="1"/>
      <c r="N75" s="1"/>
      <c r="O75" s="1">
        <f t="shared" si="34"/>
        <v>0.8</v>
      </c>
      <c r="P75" s="5"/>
      <c r="Q75" s="5">
        <f t="shared" si="38"/>
        <v>0</v>
      </c>
      <c r="R75" s="5"/>
      <c r="S75" s="1"/>
      <c r="T75" s="1">
        <f t="shared" si="39"/>
        <v>13.75</v>
      </c>
      <c r="U75" s="1">
        <f t="shared" si="35"/>
        <v>13.75</v>
      </c>
      <c r="V75" s="1">
        <v>0.6</v>
      </c>
      <c r="W75" s="1">
        <v>0.4</v>
      </c>
      <c r="X75" s="1">
        <v>1.4</v>
      </c>
      <c r="Y75" s="1">
        <v>1.6</v>
      </c>
      <c r="Z75" s="1">
        <v>1.6</v>
      </c>
      <c r="AA75" s="1">
        <v>1.4</v>
      </c>
      <c r="AB75" s="1">
        <v>1.6</v>
      </c>
      <c r="AC75" s="21" t="s">
        <v>92</v>
      </c>
      <c r="AD75" s="1">
        <f t="shared" si="40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116</v>
      </c>
      <c r="B76" s="1" t="s">
        <v>33</v>
      </c>
      <c r="C76" s="1">
        <v>16.097999999999999</v>
      </c>
      <c r="D76" s="1">
        <v>10.874000000000001</v>
      </c>
      <c r="E76" s="1">
        <v>6.7050000000000001</v>
      </c>
      <c r="F76" s="1">
        <v>17.279</v>
      </c>
      <c r="G76" s="7">
        <v>1</v>
      </c>
      <c r="H76" s="1">
        <v>55</v>
      </c>
      <c r="I76" s="1" t="s">
        <v>34</v>
      </c>
      <c r="J76" s="1">
        <v>6.8</v>
      </c>
      <c r="K76" s="1">
        <f t="shared" si="33"/>
        <v>-9.4999999999999751E-2</v>
      </c>
      <c r="L76" s="1"/>
      <c r="M76" s="1"/>
      <c r="N76" s="1">
        <v>9.1300000000000008</v>
      </c>
      <c r="O76" s="1">
        <f t="shared" si="34"/>
        <v>1.341</v>
      </c>
      <c r="P76" s="5"/>
      <c r="Q76" s="5">
        <f t="shared" si="38"/>
        <v>0</v>
      </c>
      <c r="R76" s="5"/>
      <c r="S76" s="1"/>
      <c r="T76" s="1">
        <f t="shared" si="39"/>
        <v>19.693512304250557</v>
      </c>
      <c r="U76" s="1">
        <f t="shared" si="35"/>
        <v>19.693512304250557</v>
      </c>
      <c r="V76" s="1">
        <v>2.1219999999999999</v>
      </c>
      <c r="W76" s="1">
        <v>1.8540000000000001</v>
      </c>
      <c r="X76" s="1">
        <v>0</v>
      </c>
      <c r="Y76" s="1">
        <v>0.57879999999999998</v>
      </c>
      <c r="Z76" s="1">
        <v>0.86639999999999995</v>
      </c>
      <c r="AA76" s="1">
        <v>0.5766</v>
      </c>
      <c r="AB76" s="1">
        <v>2.5512000000000001</v>
      </c>
      <c r="AC76" s="15" t="s">
        <v>146</v>
      </c>
      <c r="AD76" s="1">
        <f t="shared" si="40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117</v>
      </c>
      <c r="B77" s="10" t="s">
        <v>40</v>
      </c>
      <c r="C77" s="10">
        <v>12</v>
      </c>
      <c r="D77" s="10">
        <v>1</v>
      </c>
      <c r="E77" s="10">
        <v>4</v>
      </c>
      <c r="F77" s="10">
        <v>8</v>
      </c>
      <c r="G77" s="11">
        <v>0</v>
      </c>
      <c r="H77" s="10">
        <v>55</v>
      </c>
      <c r="I77" s="10" t="s">
        <v>54</v>
      </c>
      <c r="J77" s="10">
        <v>4</v>
      </c>
      <c r="K77" s="10">
        <f t="shared" si="33"/>
        <v>0</v>
      </c>
      <c r="L77" s="10"/>
      <c r="M77" s="10"/>
      <c r="N77" s="10"/>
      <c r="O77" s="10">
        <f t="shared" si="34"/>
        <v>0.8</v>
      </c>
      <c r="P77" s="12"/>
      <c r="Q77" s="12"/>
      <c r="R77" s="12"/>
      <c r="S77" s="10"/>
      <c r="T77" s="10">
        <f t="shared" si="36"/>
        <v>10</v>
      </c>
      <c r="U77" s="10">
        <f t="shared" si="35"/>
        <v>10</v>
      </c>
      <c r="V77" s="10">
        <v>0.8</v>
      </c>
      <c r="W77" s="10">
        <v>0.8</v>
      </c>
      <c r="X77" s="10">
        <v>1.4</v>
      </c>
      <c r="Y77" s="10">
        <v>1.6</v>
      </c>
      <c r="Z77" s="10">
        <v>1.2</v>
      </c>
      <c r="AA77" s="10">
        <v>1</v>
      </c>
      <c r="AB77" s="10">
        <v>2</v>
      </c>
      <c r="AC77" s="15" t="s">
        <v>143</v>
      </c>
      <c r="AD77" s="10">
        <f t="shared" si="37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33</v>
      </c>
      <c r="C78" s="1">
        <v>158.81299999999999</v>
      </c>
      <c r="D78" s="1">
        <v>11.12</v>
      </c>
      <c r="E78" s="1">
        <v>76.322000000000003</v>
      </c>
      <c r="F78" s="1">
        <v>77.569000000000003</v>
      </c>
      <c r="G78" s="7">
        <v>1</v>
      </c>
      <c r="H78" s="1">
        <v>50</v>
      </c>
      <c r="I78" s="1" t="s">
        <v>34</v>
      </c>
      <c r="J78" s="1">
        <v>73.400000000000006</v>
      </c>
      <c r="K78" s="1">
        <f t="shared" si="33"/>
        <v>2.921999999999997</v>
      </c>
      <c r="L78" s="1"/>
      <c r="M78" s="1"/>
      <c r="N78" s="1">
        <v>11.011000000000021</v>
      </c>
      <c r="O78" s="1">
        <f t="shared" si="34"/>
        <v>15.2644</v>
      </c>
      <c r="P78" s="5">
        <f>12*O78-N78-F78</f>
        <v>94.592799999999968</v>
      </c>
      <c r="Q78" s="5">
        <f t="shared" ref="Q78:Q81" si="41">P78</f>
        <v>94.592799999999968</v>
      </c>
      <c r="R78" s="5"/>
      <c r="S78" s="1"/>
      <c r="T78" s="1">
        <f t="shared" ref="T78:T81" si="42">(F78+N78+Q78)/O78</f>
        <v>12</v>
      </c>
      <c r="U78" s="1">
        <f t="shared" si="35"/>
        <v>5.8030449935798343</v>
      </c>
      <c r="V78" s="1">
        <v>13.241</v>
      </c>
      <c r="W78" s="1">
        <v>15.2898</v>
      </c>
      <c r="X78" s="1">
        <v>17.5154</v>
      </c>
      <c r="Y78" s="1">
        <v>15.890599999999999</v>
      </c>
      <c r="Z78" s="1">
        <v>18.025400000000001</v>
      </c>
      <c r="AA78" s="1">
        <v>18.519600000000001</v>
      </c>
      <c r="AB78" s="1">
        <v>15.9604</v>
      </c>
      <c r="AC78" s="1"/>
      <c r="AD78" s="1">
        <f t="shared" ref="AD78:AD81" si="43">ROUND(Q78*G78,0)</f>
        <v>95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119</v>
      </c>
      <c r="B79" s="1" t="s">
        <v>40</v>
      </c>
      <c r="C79" s="1">
        <v>26</v>
      </c>
      <c r="D79" s="1">
        <v>6</v>
      </c>
      <c r="E79" s="1">
        <v>5</v>
      </c>
      <c r="F79" s="1">
        <v>24</v>
      </c>
      <c r="G79" s="7">
        <v>0.2</v>
      </c>
      <c r="H79" s="1">
        <v>40</v>
      </c>
      <c r="I79" s="1" t="s">
        <v>34</v>
      </c>
      <c r="J79" s="1">
        <v>5</v>
      </c>
      <c r="K79" s="1">
        <f t="shared" si="33"/>
        <v>0</v>
      </c>
      <c r="L79" s="1"/>
      <c r="M79" s="1"/>
      <c r="N79" s="1"/>
      <c r="O79" s="1">
        <f t="shared" si="34"/>
        <v>1</v>
      </c>
      <c r="P79" s="5"/>
      <c r="Q79" s="5">
        <f t="shared" si="41"/>
        <v>0</v>
      </c>
      <c r="R79" s="5"/>
      <c r="S79" s="1"/>
      <c r="T79" s="1">
        <f t="shared" si="42"/>
        <v>24</v>
      </c>
      <c r="U79" s="1">
        <f t="shared" si="35"/>
        <v>24</v>
      </c>
      <c r="V79" s="1">
        <v>0.4</v>
      </c>
      <c r="W79" s="1">
        <v>0.6</v>
      </c>
      <c r="X79" s="1">
        <v>0.6</v>
      </c>
      <c r="Y79" s="1">
        <v>0.4</v>
      </c>
      <c r="Z79" s="1">
        <v>1.6</v>
      </c>
      <c r="AA79" s="1">
        <v>2.6</v>
      </c>
      <c r="AB79" s="1">
        <v>1</v>
      </c>
      <c r="AC79" s="21" t="s">
        <v>92</v>
      </c>
      <c r="AD79" s="1">
        <f t="shared" si="43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120</v>
      </c>
      <c r="B80" s="1" t="s">
        <v>40</v>
      </c>
      <c r="C80" s="1">
        <v>39</v>
      </c>
      <c r="D80" s="1">
        <v>2</v>
      </c>
      <c r="E80" s="1">
        <v>15</v>
      </c>
      <c r="F80" s="1">
        <v>21</v>
      </c>
      <c r="G80" s="7">
        <v>0.2</v>
      </c>
      <c r="H80" s="1">
        <v>35</v>
      </c>
      <c r="I80" s="1" t="s">
        <v>34</v>
      </c>
      <c r="J80" s="1">
        <v>16</v>
      </c>
      <c r="K80" s="1">
        <f t="shared" si="33"/>
        <v>-1</v>
      </c>
      <c r="L80" s="1"/>
      <c r="M80" s="1"/>
      <c r="N80" s="1"/>
      <c r="O80" s="1">
        <f t="shared" si="34"/>
        <v>3</v>
      </c>
      <c r="P80" s="5">
        <f t="shared" ref="P80" si="44">10*O80-N80-F80</f>
        <v>9</v>
      </c>
      <c r="Q80" s="5">
        <f t="shared" si="41"/>
        <v>9</v>
      </c>
      <c r="R80" s="5"/>
      <c r="S80" s="1"/>
      <c r="T80" s="1">
        <f t="shared" si="42"/>
        <v>10</v>
      </c>
      <c r="U80" s="1">
        <f t="shared" si="35"/>
        <v>7</v>
      </c>
      <c r="V80" s="1">
        <v>1.4</v>
      </c>
      <c r="W80" s="1">
        <v>0.4</v>
      </c>
      <c r="X80" s="1">
        <v>0.2</v>
      </c>
      <c r="Y80" s="1">
        <v>0.8</v>
      </c>
      <c r="Z80" s="1">
        <v>4.4000000000000004</v>
      </c>
      <c r="AA80" s="1">
        <v>4.5999999999999996</v>
      </c>
      <c r="AB80" s="1">
        <v>2.2000000000000002</v>
      </c>
      <c r="AC80" s="15" t="s">
        <v>45</v>
      </c>
      <c r="AD80" s="1">
        <f t="shared" si="43"/>
        <v>2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121</v>
      </c>
      <c r="B81" s="1" t="s">
        <v>33</v>
      </c>
      <c r="C81" s="1">
        <v>1488.7840000000001</v>
      </c>
      <c r="D81" s="1">
        <v>496.93</v>
      </c>
      <c r="E81" s="1">
        <v>930.98099999999999</v>
      </c>
      <c r="F81" s="1">
        <v>870.89800000000002</v>
      </c>
      <c r="G81" s="7">
        <v>1</v>
      </c>
      <c r="H81" s="1">
        <v>60</v>
      </c>
      <c r="I81" s="1" t="s">
        <v>34</v>
      </c>
      <c r="J81" s="1">
        <v>903.7</v>
      </c>
      <c r="K81" s="1">
        <f t="shared" si="33"/>
        <v>27.280999999999949</v>
      </c>
      <c r="L81" s="1"/>
      <c r="M81" s="1"/>
      <c r="N81" s="1">
        <v>1274.9803999999999</v>
      </c>
      <c r="O81" s="1">
        <f t="shared" si="34"/>
        <v>186.1962</v>
      </c>
      <c r="P81" s="5"/>
      <c r="Q81" s="5">
        <f t="shared" si="41"/>
        <v>0</v>
      </c>
      <c r="R81" s="5"/>
      <c r="S81" s="1"/>
      <c r="T81" s="1">
        <f t="shared" si="42"/>
        <v>11.524823814879143</v>
      </c>
      <c r="U81" s="1">
        <f t="shared" si="35"/>
        <v>11.524823814879143</v>
      </c>
      <c r="V81" s="1">
        <v>212.42179999999999</v>
      </c>
      <c r="W81" s="1">
        <v>180.0454</v>
      </c>
      <c r="X81" s="1">
        <v>277.60500000000002</v>
      </c>
      <c r="Y81" s="1">
        <v>288.07479999999998</v>
      </c>
      <c r="Z81" s="1">
        <v>410.86559999999997</v>
      </c>
      <c r="AA81" s="1">
        <v>418.01319999999998</v>
      </c>
      <c r="AB81" s="1">
        <v>387.0958</v>
      </c>
      <c r="AC81" s="1"/>
      <c r="AD81" s="1">
        <f t="shared" si="43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122</v>
      </c>
      <c r="B82" s="10" t="s">
        <v>40</v>
      </c>
      <c r="C82" s="10">
        <v>7</v>
      </c>
      <c r="D82" s="10">
        <v>1</v>
      </c>
      <c r="E82" s="10"/>
      <c r="F82" s="10"/>
      <c r="G82" s="11">
        <v>0</v>
      </c>
      <c r="H82" s="10">
        <v>40</v>
      </c>
      <c r="I82" s="10" t="s">
        <v>54</v>
      </c>
      <c r="J82" s="10">
        <v>3</v>
      </c>
      <c r="K82" s="10">
        <f t="shared" si="33"/>
        <v>-3</v>
      </c>
      <c r="L82" s="10"/>
      <c r="M82" s="10"/>
      <c r="N82" s="10"/>
      <c r="O82" s="10">
        <f t="shared" si="34"/>
        <v>0</v>
      </c>
      <c r="P82" s="12"/>
      <c r="Q82" s="12"/>
      <c r="R82" s="12"/>
      <c r="S82" s="10"/>
      <c r="T82" s="10" t="e">
        <f t="shared" si="36"/>
        <v>#DIV/0!</v>
      </c>
      <c r="U82" s="10" t="e">
        <f t="shared" si="35"/>
        <v>#DIV/0!</v>
      </c>
      <c r="V82" s="10">
        <v>-0.2</v>
      </c>
      <c r="W82" s="10">
        <v>-0.2</v>
      </c>
      <c r="X82" s="10">
        <v>-0.2</v>
      </c>
      <c r="Y82" s="10">
        <v>-0.4</v>
      </c>
      <c r="Z82" s="10">
        <v>0.6</v>
      </c>
      <c r="AA82" s="10">
        <v>1.4</v>
      </c>
      <c r="AB82" s="10">
        <v>0.6</v>
      </c>
      <c r="AC82" s="10" t="s">
        <v>123</v>
      </c>
      <c r="AD82" s="10">
        <f t="shared" si="37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33</v>
      </c>
      <c r="C83" s="1">
        <v>2258.37</v>
      </c>
      <c r="D83" s="1"/>
      <c r="E83" s="1">
        <v>662.85599999999999</v>
      </c>
      <c r="F83" s="1">
        <v>399.15199999999999</v>
      </c>
      <c r="G83" s="7">
        <v>1</v>
      </c>
      <c r="H83" s="1">
        <v>60</v>
      </c>
      <c r="I83" s="1" t="s">
        <v>34</v>
      </c>
      <c r="J83" s="1">
        <v>643.29999999999995</v>
      </c>
      <c r="K83" s="1">
        <f t="shared" si="33"/>
        <v>19.55600000000004</v>
      </c>
      <c r="L83" s="1"/>
      <c r="M83" s="1"/>
      <c r="N83" s="1">
        <v>559.11200000000008</v>
      </c>
      <c r="O83" s="1">
        <f t="shared" si="34"/>
        <v>132.5712</v>
      </c>
      <c r="P83" s="5">
        <f>12*O83-N83-F83</f>
        <v>632.59040000000005</v>
      </c>
      <c r="Q83" s="5">
        <f t="shared" ref="Q83:Q88" si="45">P83</f>
        <v>632.59040000000005</v>
      </c>
      <c r="R83" s="5"/>
      <c r="S83" s="1"/>
      <c r="T83" s="1">
        <f t="shared" ref="T83:T88" si="46">(F83+N83+Q83)/O83</f>
        <v>12</v>
      </c>
      <c r="U83" s="1">
        <f t="shared" si="35"/>
        <v>7.2282969453395616</v>
      </c>
      <c r="V83" s="1">
        <v>172.29499999999999</v>
      </c>
      <c r="W83" s="1">
        <v>147.84780000000001</v>
      </c>
      <c r="X83" s="1">
        <v>165.69200000000001</v>
      </c>
      <c r="Y83" s="1">
        <v>154.27959999999999</v>
      </c>
      <c r="Z83" s="1">
        <v>336.41359999999997</v>
      </c>
      <c r="AA83" s="1">
        <v>358.03339999999997</v>
      </c>
      <c r="AB83" s="1">
        <v>166.91399999999999</v>
      </c>
      <c r="AC83" s="15" t="s">
        <v>45</v>
      </c>
      <c r="AD83" s="1">
        <f t="shared" ref="AD83:AD88" si="47">ROUND(Q83*G83,0)</f>
        <v>633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125</v>
      </c>
      <c r="B84" s="1" t="s">
        <v>33</v>
      </c>
      <c r="C84" s="1">
        <v>5613.2640000000001</v>
      </c>
      <c r="D84" s="1">
        <v>2773.0650000000001</v>
      </c>
      <c r="E84" s="1">
        <v>1276.5060000000001</v>
      </c>
      <c r="F84" s="1">
        <v>6889.5619999999999</v>
      </c>
      <c r="G84" s="7">
        <v>1</v>
      </c>
      <c r="H84" s="1">
        <v>60</v>
      </c>
      <c r="I84" s="1" t="s">
        <v>34</v>
      </c>
      <c r="J84" s="1">
        <v>1197</v>
      </c>
      <c r="K84" s="1">
        <f t="shared" si="33"/>
        <v>79.506000000000085</v>
      </c>
      <c r="L84" s="1"/>
      <c r="M84" s="1"/>
      <c r="N84" s="1"/>
      <c r="O84" s="1">
        <f t="shared" si="34"/>
        <v>255.30120000000002</v>
      </c>
      <c r="P84" s="5"/>
      <c r="Q84" s="5">
        <f t="shared" si="45"/>
        <v>0</v>
      </c>
      <c r="R84" s="5"/>
      <c r="S84" s="1"/>
      <c r="T84" s="1">
        <f t="shared" si="46"/>
        <v>26.986014950184327</v>
      </c>
      <c r="U84" s="1">
        <f t="shared" si="35"/>
        <v>26.986014950184327</v>
      </c>
      <c r="V84" s="1">
        <v>361.04219999999998</v>
      </c>
      <c r="W84" s="1">
        <v>319.47219999999999</v>
      </c>
      <c r="X84" s="1">
        <v>743.30939999999998</v>
      </c>
      <c r="Y84" s="1">
        <v>566.8614</v>
      </c>
      <c r="Z84" s="1">
        <v>489.94880000000001</v>
      </c>
      <c r="AA84" s="1">
        <v>622.63980000000004</v>
      </c>
      <c r="AB84" s="1">
        <v>740.30919999999992</v>
      </c>
      <c r="AC84" s="21" t="s">
        <v>92</v>
      </c>
      <c r="AD84" s="1">
        <f t="shared" si="47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126</v>
      </c>
      <c r="B85" s="1" t="s">
        <v>33</v>
      </c>
      <c r="C85" s="1">
        <v>3053.7559999999999</v>
      </c>
      <c r="D85" s="1">
        <v>4868.2759999999998</v>
      </c>
      <c r="E85" s="1">
        <v>2578.2849999999999</v>
      </c>
      <c r="F85" s="1">
        <v>4732.8770000000004</v>
      </c>
      <c r="G85" s="7">
        <v>1</v>
      </c>
      <c r="H85" s="1">
        <v>60</v>
      </c>
      <c r="I85" s="1" t="s">
        <v>34</v>
      </c>
      <c r="J85" s="1">
        <v>2496.5</v>
      </c>
      <c r="K85" s="1">
        <f t="shared" si="33"/>
        <v>81.784999999999854</v>
      </c>
      <c r="L85" s="1"/>
      <c r="M85" s="1"/>
      <c r="N85" s="1">
        <v>3789.0700000000011</v>
      </c>
      <c r="O85" s="1">
        <f t="shared" si="34"/>
        <v>515.65699999999993</v>
      </c>
      <c r="P85" s="5"/>
      <c r="Q85" s="5">
        <f t="shared" si="45"/>
        <v>0</v>
      </c>
      <c r="R85" s="5"/>
      <c r="S85" s="1"/>
      <c r="T85" s="1">
        <f t="shared" si="46"/>
        <v>16.52638672606016</v>
      </c>
      <c r="U85" s="1">
        <f t="shared" si="35"/>
        <v>16.52638672606016</v>
      </c>
      <c r="V85" s="1">
        <v>794.89440000000002</v>
      </c>
      <c r="W85" s="1">
        <v>765.97360000000003</v>
      </c>
      <c r="X85" s="1">
        <v>651.90199999999993</v>
      </c>
      <c r="Y85" s="1">
        <v>593.55200000000002</v>
      </c>
      <c r="Z85" s="1">
        <v>528.52</v>
      </c>
      <c r="AA85" s="1">
        <v>591.58999999999992</v>
      </c>
      <c r="AB85" s="1">
        <v>663.72</v>
      </c>
      <c r="AC85" s="15" t="s">
        <v>147</v>
      </c>
      <c r="AD85" s="1">
        <f t="shared" si="47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127</v>
      </c>
      <c r="B86" s="1" t="s">
        <v>33</v>
      </c>
      <c r="C86" s="1">
        <v>53.572000000000003</v>
      </c>
      <c r="D86" s="1"/>
      <c r="E86" s="1">
        <v>12.356999999999999</v>
      </c>
      <c r="F86" s="1">
        <v>11.423</v>
      </c>
      <c r="G86" s="7">
        <v>1</v>
      </c>
      <c r="H86" s="1">
        <v>55</v>
      </c>
      <c r="I86" s="1" t="s">
        <v>34</v>
      </c>
      <c r="J86" s="1">
        <v>28.5</v>
      </c>
      <c r="K86" s="1">
        <f t="shared" si="33"/>
        <v>-16.143000000000001</v>
      </c>
      <c r="L86" s="1"/>
      <c r="M86" s="1"/>
      <c r="N86" s="1">
        <v>17.591000000000012</v>
      </c>
      <c r="O86" s="1">
        <f t="shared" si="34"/>
        <v>2.4714</v>
      </c>
      <c r="P86" s="5"/>
      <c r="Q86" s="5">
        <f t="shared" si="45"/>
        <v>0</v>
      </c>
      <c r="R86" s="5"/>
      <c r="S86" s="1"/>
      <c r="T86" s="1">
        <f t="shared" si="46"/>
        <v>11.739904507566566</v>
      </c>
      <c r="U86" s="1">
        <f t="shared" si="35"/>
        <v>11.739904507566566</v>
      </c>
      <c r="V86" s="1">
        <v>5.27</v>
      </c>
      <c r="W86" s="1">
        <v>4.7444000000000006</v>
      </c>
      <c r="X86" s="1">
        <v>1.0680000000000001</v>
      </c>
      <c r="Y86" s="1">
        <v>1.2403999999999999</v>
      </c>
      <c r="Z86" s="1">
        <v>0.9052</v>
      </c>
      <c r="AA86" s="1">
        <v>0.46279999999999999</v>
      </c>
      <c r="AB86" s="1">
        <v>1.762</v>
      </c>
      <c r="AC86" s="14" t="s">
        <v>45</v>
      </c>
      <c r="AD86" s="1">
        <f t="shared" si="47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128</v>
      </c>
      <c r="B87" s="1" t="s">
        <v>33</v>
      </c>
      <c r="C87" s="1">
        <v>73.38</v>
      </c>
      <c r="D87" s="1"/>
      <c r="E87" s="1">
        <v>16.831</v>
      </c>
      <c r="F87" s="1">
        <v>50.9</v>
      </c>
      <c r="G87" s="7">
        <v>1</v>
      </c>
      <c r="H87" s="1">
        <v>55</v>
      </c>
      <c r="I87" s="1" t="s">
        <v>34</v>
      </c>
      <c r="J87" s="1">
        <v>20.7</v>
      </c>
      <c r="K87" s="1">
        <f t="shared" si="33"/>
        <v>-3.8689999999999998</v>
      </c>
      <c r="L87" s="1"/>
      <c r="M87" s="1"/>
      <c r="N87" s="1"/>
      <c r="O87" s="1">
        <f t="shared" si="34"/>
        <v>3.3662000000000001</v>
      </c>
      <c r="P87" s="5"/>
      <c r="Q87" s="5">
        <f t="shared" si="45"/>
        <v>0</v>
      </c>
      <c r="R87" s="5"/>
      <c r="S87" s="1"/>
      <c r="T87" s="1">
        <f t="shared" si="46"/>
        <v>15.120907848612678</v>
      </c>
      <c r="U87" s="1">
        <f t="shared" si="35"/>
        <v>15.120907848612678</v>
      </c>
      <c r="V87" s="1">
        <v>1.9141999999999999</v>
      </c>
      <c r="W87" s="1">
        <v>1.7063999999999999</v>
      </c>
      <c r="X87" s="1">
        <v>1.2012</v>
      </c>
      <c r="Y87" s="1">
        <v>0.93520000000000003</v>
      </c>
      <c r="Z87" s="1">
        <v>0.74320000000000008</v>
      </c>
      <c r="AA87" s="1">
        <v>0.63339999999999996</v>
      </c>
      <c r="AB87" s="1">
        <v>1.3242</v>
      </c>
      <c r="AC87" s="21" t="s">
        <v>92</v>
      </c>
      <c r="AD87" s="1">
        <f t="shared" si="47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33</v>
      </c>
      <c r="C88" s="1">
        <v>122.425</v>
      </c>
      <c r="D88" s="1"/>
      <c r="E88" s="1">
        <v>1.329</v>
      </c>
      <c r="F88" s="1">
        <v>121.096</v>
      </c>
      <c r="G88" s="7">
        <v>1</v>
      </c>
      <c r="H88" s="1">
        <v>55</v>
      </c>
      <c r="I88" s="1" t="s">
        <v>34</v>
      </c>
      <c r="J88" s="1">
        <v>1.3</v>
      </c>
      <c r="K88" s="1">
        <f t="shared" si="33"/>
        <v>2.8999999999999915E-2</v>
      </c>
      <c r="L88" s="1"/>
      <c r="M88" s="1"/>
      <c r="N88" s="1"/>
      <c r="O88" s="1">
        <f t="shared" si="34"/>
        <v>0.26579999999999998</v>
      </c>
      <c r="P88" s="5"/>
      <c r="Q88" s="5">
        <f t="shared" si="45"/>
        <v>0</v>
      </c>
      <c r="R88" s="5"/>
      <c r="S88" s="1"/>
      <c r="T88" s="1">
        <f t="shared" si="46"/>
        <v>455.5906696764485</v>
      </c>
      <c r="U88" s="1">
        <f t="shared" si="35"/>
        <v>455.5906696764485</v>
      </c>
      <c r="V88" s="1">
        <v>0.26979999999999998</v>
      </c>
      <c r="W88" s="1">
        <v>0.54859999999999998</v>
      </c>
      <c r="X88" s="1">
        <v>0.68300000000000005</v>
      </c>
      <c r="Y88" s="1">
        <v>0.80059999999999998</v>
      </c>
      <c r="Z88" s="1">
        <v>3.1198000000000001</v>
      </c>
      <c r="AA88" s="1">
        <v>3.1080000000000001</v>
      </c>
      <c r="AB88" s="1">
        <v>1.0958000000000001</v>
      </c>
      <c r="AC88" s="21" t="s">
        <v>92</v>
      </c>
      <c r="AD88" s="1">
        <f t="shared" si="47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6" t="s">
        <v>130</v>
      </c>
      <c r="B89" s="16" t="s">
        <v>33</v>
      </c>
      <c r="C89" s="16">
        <v>1.613</v>
      </c>
      <c r="D89" s="16"/>
      <c r="E89" s="16"/>
      <c r="F89" s="16"/>
      <c r="G89" s="17">
        <v>0</v>
      </c>
      <c r="H89" s="16">
        <v>60</v>
      </c>
      <c r="I89" s="16" t="s">
        <v>34</v>
      </c>
      <c r="J89" s="16"/>
      <c r="K89" s="16">
        <f t="shared" si="33"/>
        <v>0</v>
      </c>
      <c r="L89" s="16"/>
      <c r="M89" s="16"/>
      <c r="N89" s="16"/>
      <c r="O89" s="16">
        <f t="shared" si="34"/>
        <v>0</v>
      </c>
      <c r="P89" s="18"/>
      <c r="Q89" s="18"/>
      <c r="R89" s="18"/>
      <c r="S89" s="16"/>
      <c r="T89" s="16" t="e">
        <f t="shared" si="36"/>
        <v>#DIV/0!</v>
      </c>
      <c r="U89" s="16" t="e">
        <f t="shared" si="35"/>
        <v>#DIV/0!</v>
      </c>
      <c r="V89" s="16">
        <v>0.157</v>
      </c>
      <c r="W89" s="16">
        <v>0.157</v>
      </c>
      <c r="X89" s="16">
        <v>10.2578</v>
      </c>
      <c r="Y89" s="16">
        <v>7.8430000000000009</v>
      </c>
      <c r="Z89" s="16">
        <v>8.3317999999999994</v>
      </c>
      <c r="AA89" s="16">
        <v>12.6844</v>
      </c>
      <c r="AB89" s="16">
        <v>14.803599999999999</v>
      </c>
      <c r="AC89" s="16" t="s">
        <v>48</v>
      </c>
      <c r="AD89" s="16">
        <f t="shared" si="37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40</v>
      </c>
      <c r="C90" s="1">
        <v>52</v>
      </c>
      <c r="D90" s="1">
        <v>21</v>
      </c>
      <c r="E90" s="1">
        <v>22</v>
      </c>
      <c r="F90" s="1">
        <v>34</v>
      </c>
      <c r="G90" s="7">
        <v>0.3</v>
      </c>
      <c r="H90" s="1">
        <v>40</v>
      </c>
      <c r="I90" s="1" t="s">
        <v>34</v>
      </c>
      <c r="J90" s="1">
        <v>32</v>
      </c>
      <c r="K90" s="1">
        <f t="shared" si="33"/>
        <v>-10</v>
      </c>
      <c r="L90" s="1"/>
      <c r="M90" s="1"/>
      <c r="N90" s="1"/>
      <c r="O90" s="1">
        <f t="shared" si="34"/>
        <v>4.4000000000000004</v>
      </c>
      <c r="P90" s="5">
        <f t="shared" ref="P90:P96" si="48">10*O90-N90-F90</f>
        <v>10</v>
      </c>
      <c r="Q90" s="5">
        <f t="shared" ref="Q90:Q97" si="49">P90</f>
        <v>10</v>
      </c>
      <c r="R90" s="5"/>
      <c r="S90" s="1"/>
      <c r="T90" s="1">
        <f t="shared" ref="T90:T98" si="50">(F90+N90+Q90)/O90</f>
        <v>10</v>
      </c>
      <c r="U90" s="1">
        <f t="shared" si="35"/>
        <v>7.7272727272727266</v>
      </c>
      <c r="V90" s="1">
        <v>4.2</v>
      </c>
      <c r="W90" s="1">
        <v>4.4000000000000004</v>
      </c>
      <c r="X90" s="1">
        <v>7.4</v>
      </c>
      <c r="Y90" s="1">
        <v>7.6</v>
      </c>
      <c r="Z90" s="1">
        <v>7.4</v>
      </c>
      <c r="AA90" s="1">
        <v>10.199999999999999</v>
      </c>
      <c r="AB90" s="1">
        <v>8.8000000000000007</v>
      </c>
      <c r="AC90" s="1"/>
      <c r="AD90" s="1">
        <f t="shared" ref="AD90:AD98" si="51">ROUND(Q90*G90,0)</f>
        <v>3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132</v>
      </c>
      <c r="B91" s="1" t="s">
        <v>40</v>
      </c>
      <c r="C91" s="1">
        <v>69</v>
      </c>
      <c r="D91" s="1">
        <v>40</v>
      </c>
      <c r="E91" s="1">
        <v>19</v>
      </c>
      <c r="F91" s="1">
        <v>79</v>
      </c>
      <c r="G91" s="7">
        <v>0.3</v>
      </c>
      <c r="H91" s="1">
        <v>40</v>
      </c>
      <c r="I91" s="1" t="s">
        <v>34</v>
      </c>
      <c r="J91" s="1">
        <v>27</v>
      </c>
      <c r="K91" s="1">
        <f t="shared" si="33"/>
        <v>-8</v>
      </c>
      <c r="L91" s="1"/>
      <c r="M91" s="1"/>
      <c r="N91" s="1"/>
      <c r="O91" s="1">
        <f t="shared" si="34"/>
        <v>3.8</v>
      </c>
      <c r="P91" s="5"/>
      <c r="Q91" s="5">
        <f t="shared" si="49"/>
        <v>0</v>
      </c>
      <c r="R91" s="5"/>
      <c r="S91" s="1"/>
      <c r="T91" s="1">
        <f t="shared" si="50"/>
        <v>20.789473684210527</v>
      </c>
      <c r="U91" s="1">
        <f t="shared" si="35"/>
        <v>20.789473684210527</v>
      </c>
      <c r="V91" s="1">
        <v>4.8</v>
      </c>
      <c r="W91" s="1">
        <v>4.5999999999999996</v>
      </c>
      <c r="X91" s="1">
        <v>7.8</v>
      </c>
      <c r="Y91" s="1">
        <v>8.4</v>
      </c>
      <c r="Z91" s="1">
        <v>8.8000000000000007</v>
      </c>
      <c r="AA91" s="1">
        <v>10.8</v>
      </c>
      <c r="AB91" s="1">
        <v>9.6</v>
      </c>
      <c r="AC91" s="21" t="s">
        <v>92</v>
      </c>
      <c r="AD91" s="1">
        <f t="shared" si="51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133</v>
      </c>
      <c r="B92" s="1" t="s">
        <v>40</v>
      </c>
      <c r="C92" s="1">
        <v>307</v>
      </c>
      <c r="D92" s="1"/>
      <c r="E92" s="1">
        <v>83</v>
      </c>
      <c r="F92" s="1">
        <v>185</v>
      </c>
      <c r="G92" s="7">
        <v>0.3</v>
      </c>
      <c r="H92" s="1">
        <v>40</v>
      </c>
      <c r="I92" s="1" t="s">
        <v>34</v>
      </c>
      <c r="J92" s="1">
        <v>84</v>
      </c>
      <c r="K92" s="1">
        <f t="shared" si="33"/>
        <v>-1</v>
      </c>
      <c r="L92" s="1"/>
      <c r="M92" s="1"/>
      <c r="N92" s="1"/>
      <c r="O92" s="1">
        <f t="shared" si="34"/>
        <v>16.600000000000001</v>
      </c>
      <c r="P92" s="5"/>
      <c r="Q92" s="5">
        <f t="shared" si="49"/>
        <v>0</v>
      </c>
      <c r="R92" s="5"/>
      <c r="S92" s="1"/>
      <c r="T92" s="1">
        <f t="shared" si="50"/>
        <v>11.14457831325301</v>
      </c>
      <c r="U92" s="1">
        <f t="shared" si="35"/>
        <v>11.14457831325301</v>
      </c>
      <c r="V92" s="1">
        <v>23.4</v>
      </c>
      <c r="W92" s="1">
        <v>25</v>
      </c>
      <c r="X92" s="1">
        <v>32.6</v>
      </c>
      <c r="Y92" s="1">
        <v>31.6</v>
      </c>
      <c r="Z92" s="1">
        <v>5</v>
      </c>
      <c r="AA92" s="1">
        <v>0</v>
      </c>
      <c r="AB92" s="1">
        <v>0</v>
      </c>
      <c r="AC92" s="15" t="s">
        <v>136</v>
      </c>
      <c r="AD92" s="1">
        <f t="shared" si="51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135</v>
      </c>
      <c r="B93" s="1" t="s">
        <v>40</v>
      </c>
      <c r="C93" s="1">
        <v>103</v>
      </c>
      <c r="D93" s="1">
        <v>600</v>
      </c>
      <c r="E93" s="1">
        <v>180</v>
      </c>
      <c r="F93" s="1">
        <v>523</v>
      </c>
      <c r="G93" s="7">
        <v>0.3</v>
      </c>
      <c r="H93" s="1">
        <v>40</v>
      </c>
      <c r="I93" s="1" t="s">
        <v>34</v>
      </c>
      <c r="J93" s="1">
        <v>181</v>
      </c>
      <c r="K93" s="1">
        <f t="shared" si="33"/>
        <v>-1</v>
      </c>
      <c r="L93" s="1"/>
      <c r="M93" s="1"/>
      <c r="N93" s="1"/>
      <c r="O93" s="1">
        <f t="shared" si="34"/>
        <v>36</v>
      </c>
      <c r="P93" s="5"/>
      <c r="Q93" s="5">
        <f t="shared" si="49"/>
        <v>0</v>
      </c>
      <c r="R93" s="5"/>
      <c r="S93" s="1"/>
      <c r="T93" s="1">
        <f t="shared" si="50"/>
        <v>14.527777777777779</v>
      </c>
      <c r="U93" s="1">
        <f t="shared" si="35"/>
        <v>14.527777777777779</v>
      </c>
      <c r="V93" s="1">
        <v>29</v>
      </c>
      <c r="W93" s="1">
        <v>33.4</v>
      </c>
      <c r="X93" s="1">
        <v>71.599999999999994</v>
      </c>
      <c r="Y93" s="1">
        <v>67</v>
      </c>
      <c r="Z93" s="1">
        <v>8</v>
      </c>
      <c r="AA93" s="1">
        <v>0</v>
      </c>
      <c r="AB93" s="1">
        <v>0</v>
      </c>
      <c r="AC93" s="22" t="s">
        <v>134</v>
      </c>
      <c r="AD93" s="1">
        <f t="shared" si="51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137</v>
      </c>
      <c r="B94" s="1" t="s">
        <v>40</v>
      </c>
      <c r="C94" s="1">
        <v>640.18399999999997</v>
      </c>
      <c r="D94" s="1">
        <v>732</v>
      </c>
      <c r="E94" s="1">
        <v>416</v>
      </c>
      <c r="F94" s="1">
        <v>885.18399999999997</v>
      </c>
      <c r="G94" s="7">
        <v>0.3</v>
      </c>
      <c r="H94" s="1">
        <v>40</v>
      </c>
      <c r="I94" s="1" t="s">
        <v>34</v>
      </c>
      <c r="J94" s="1">
        <v>421</v>
      </c>
      <c r="K94" s="1">
        <f t="shared" si="33"/>
        <v>-5</v>
      </c>
      <c r="L94" s="1"/>
      <c r="M94" s="1"/>
      <c r="N94" s="1"/>
      <c r="O94" s="1">
        <f t="shared" si="34"/>
        <v>83.2</v>
      </c>
      <c r="P94" s="5">
        <f>12*O94-N94-F94</f>
        <v>113.21600000000012</v>
      </c>
      <c r="Q94" s="5">
        <f t="shared" si="49"/>
        <v>113.21600000000012</v>
      </c>
      <c r="R94" s="5"/>
      <c r="S94" s="1"/>
      <c r="T94" s="1">
        <f t="shared" si="50"/>
        <v>12</v>
      </c>
      <c r="U94" s="1">
        <f t="shared" si="35"/>
        <v>10.639230769230769</v>
      </c>
      <c r="V94" s="1">
        <v>71.963200000000001</v>
      </c>
      <c r="W94" s="1">
        <v>81.763199999999998</v>
      </c>
      <c r="X94" s="1">
        <v>105.6</v>
      </c>
      <c r="Y94" s="1">
        <v>86</v>
      </c>
      <c r="Z94" s="1">
        <v>7.4</v>
      </c>
      <c r="AA94" s="1">
        <v>0</v>
      </c>
      <c r="AB94" s="1">
        <v>0</v>
      </c>
      <c r="AC94" s="1" t="s">
        <v>138</v>
      </c>
      <c r="AD94" s="1">
        <f t="shared" si="51"/>
        <v>34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139</v>
      </c>
      <c r="B95" s="1" t="s">
        <v>33</v>
      </c>
      <c r="C95" s="1">
        <v>24.795000000000002</v>
      </c>
      <c r="D95" s="1">
        <v>17.097999999999999</v>
      </c>
      <c r="E95" s="1">
        <v>12.693</v>
      </c>
      <c r="F95" s="1">
        <v>29.2</v>
      </c>
      <c r="G95" s="7">
        <v>1</v>
      </c>
      <c r="H95" s="1">
        <v>45</v>
      </c>
      <c r="I95" s="1" t="s">
        <v>34</v>
      </c>
      <c r="J95" s="1">
        <v>11.9</v>
      </c>
      <c r="K95" s="1">
        <f t="shared" si="33"/>
        <v>0.79299999999999926</v>
      </c>
      <c r="L95" s="1"/>
      <c r="M95" s="1"/>
      <c r="N95" s="1"/>
      <c r="O95" s="1">
        <f t="shared" si="34"/>
        <v>2.5385999999999997</v>
      </c>
      <c r="P95" s="23"/>
      <c r="Q95" s="5">
        <f t="shared" si="49"/>
        <v>0</v>
      </c>
      <c r="R95" s="5"/>
      <c r="S95" s="1"/>
      <c r="T95" s="1">
        <f t="shared" si="50"/>
        <v>11.502402899235801</v>
      </c>
      <c r="U95" s="1">
        <f t="shared" si="35"/>
        <v>11.502402899235801</v>
      </c>
      <c r="V95" s="1">
        <v>0.26740000000000003</v>
      </c>
      <c r="W95" s="1">
        <v>0.54379999999999995</v>
      </c>
      <c r="X95" s="1">
        <v>2.9590000000000001</v>
      </c>
      <c r="Y95" s="1">
        <v>2.6825999999999999</v>
      </c>
      <c r="Z95" s="1">
        <v>2.8024</v>
      </c>
      <c r="AA95" s="1">
        <v>2.8024</v>
      </c>
      <c r="AB95" s="1">
        <v>0.26119999999999999</v>
      </c>
      <c r="AC95" s="14" t="s">
        <v>45</v>
      </c>
      <c r="AD95" s="1">
        <f t="shared" si="51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140</v>
      </c>
      <c r="B96" s="1" t="s">
        <v>40</v>
      </c>
      <c r="C96" s="1">
        <v>9</v>
      </c>
      <c r="D96" s="1">
        <v>30</v>
      </c>
      <c r="E96" s="1">
        <v>22</v>
      </c>
      <c r="F96" s="1">
        <v>16</v>
      </c>
      <c r="G96" s="7">
        <v>0.33</v>
      </c>
      <c r="H96" s="1">
        <v>40</v>
      </c>
      <c r="I96" s="1" t="s">
        <v>34</v>
      </c>
      <c r="J96" s="1">
        <v>22</v>
      </c>
      <c r="K96" s="1">
        <f t="shared" si="33"/>
        <v>0</v>
      </c>
      <c r="L96" s="1"/>
      <c r="M96" s="1"/>
      <c r="N96" s="1"/>
      <c r="O96" s="1">
        <f t="shared" si="34"/>
        <v>4.4000000000000004</v>
      </c>
      <c r="P96" s="5">
        <f t="shared" si="48"/>
        <v>28</v>
      </c>
      <c r="Q96" s="5">
        <f t="shared" si="49"/>
        <v>28</v>
      </c>
      <c r="R96" s="5"/>
      <c r="S96" s="1"/>
      <c r="T96" s="1">
        <f t="shared" si="50"/>
        <v>10</v>
      </c>
      <c r="U96" s="1">
        <f t="shared" si="35"/>
        <v>3.6363636363636362</v>
      </c>
      <c r="V96" s="1">
        <v>2.4</v>
      </c>
      <c r="W96" s="1">
        <v>1.8</v>
      </c>
      <c r="X96" s="1">
        <v>3.6</v>
      </c>
      <c r="Y96" s="1">
        <v>4.2</v>
      </c>
      <c r="Z96" s="1">
        <v>2.8</v>
      </c>
      <c r="AA96" s="1">
        <v>1.6</v>
      </c>
      <c r="AB96" s="1">
        <v>3</v>
      </c>
      <c r="AC96" s="1"/>
      <c r="AD96" s="1">
        <f t="shared" si="51"/>
        <v>9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141</v>
      </c>
      <c r="B97" s="1" t="s">
        <v>40</v>
      </c>
      <c r="C97" s="1">
        <v>28</v>
      </c>
      <c r="D97" s="1"/>
      <c r="E97" s="1">
        <v>2</v>
      </c>
      <c r="F97" s="1">
        <v>25</v>
      </c>
      <c r="G97" s="7">
        <v>0.33</v>
      </c>
      <c r="H97" s="1">
        <v>50</v>
      </c>
      <c r="I97" s="1" t="s">
        <v>34</v>
      </c>
      <c r="J97" s="1">
        <v>2</v>
      </c>
      <c r="K97" s="1">
        <f t="shared" si="33"/>
        <v>0</v>
      </c>
      <c r="L97" s="1"/>
      <c r="M97" s="1"/>
      <c r="N97" s="1"/>
      <c r="O97" s="1">
        <f t="shared" si="34"/>
        <v>0.4</v>
      </c>
      <c r="P97" s="5"/>
      <c r="Q97" s="5">
        <f t="shared" si="49"/>
        <v>0</v>
      </c>
      <c r="R97" s="5"/>
      <c r="S97" s="1"/>
      <c r="T97" s="1">
        <f t="shared" si="50"/>
        <v>62.5</v>
      </c>
      <c r="U97" s="1">
        <f t="shared" si="35"/>
        <v>62.5</v>
      </c>
      <c r="V97" s="1">
        <v>0.4</v>
      </c>
      <c r="W97" s="1">
        <v>0.4</v>
      </c>
      <c r="X97" s="1">
        <v>0.2</v>
      </c>
      <c r="Y97" s="1">
        <v>0.2</v>
      </c>
      <c r="Z97" s="1">
        <v>1.8</v>
      </c>
      <c r="AA97" s="1">
        <v>2</v>
      </c>
      <c r="AB97" s="1">
        <v>2.6</v>
      </c>
      <c r="AC97" s="21" t="s">
        <v>92</v>
      </c>
      <c r="AD97" s="1">
        <f t="shared" si="51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24" t="s">
        <v>150</v>
      </c>
      <c r="B98" s="24" t="s">
        <v>40</v>
      </c>
      <c r="C98" s="24"/>
      <c r="D98" s="24"/>
      <c r="E98" s="24"/>
      <c r="F98" s="24"/>
      <c r="G98" s="25">
        <v>0.11</v>
      </c>
      <c r="H98" s="24">
        <v>150</v>
      </c>
      <c r="I98" s="24" t="s">
        <v>34</v>
      </c>
      <c r="J98" s="24"/>
      <c r="K98" s="24"/>
      <c r="L98" s="24"/>
      <c r="M98" s="24"/>
      <c r="N98" s="24"/>
      <c r="O98" s="24">
        <f t="shared" si="34"/>
        <v>0</v>
      </c>
      <c r="P98" s="26"/>
      <c r="Q98" s="26">
        <v>36</v>
      </c>
      <c r="R98" s="26"/>
      <c r="S98" s="24"/>
      <c r="T98" s="1" t="e">
        <f t="shared" si="50"/>
        <v>#DIV/0!</v>
      </c>
      <c r="U98" s="24" t="e">
        <f t="shared" si="35"/>
        <v>#DIV/0!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 t="s">
        <v>134</v>
      </c>
      <c r="AD98" s="1">
        <f t="shared" si="51"/>
        <v>4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D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2024-12-18T13:05:11Z</dcterms:created>
  <dcterms:modified xsi:type="dcterms:W3CDTF">2024-12-19T07:51:25Z</dcterms:modified>
</cp:coreProperties>
</file>