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141EB84-DDBB-4D82-9C6C-B639739414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Y592" i="1" s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Y568" i="1" s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Y529" i="1" s="1"/>
  <c r="P524" i="1"/>
  <c r="BP523" i="1"/>
  <c r="BO523" i="1"/>
  <c r="BN523" i="1"/>
  <c r="BM523" i="1"/>
  <c r="Z523" i="1"/>
  <c r="Y523" i="1"/>
  <c r="Y530" i="1" s="1"/>
  <c r="X521" i="1"/>
  <c r="X520" i="1"/>
  <c r="BO519" i="1"/>
  <c r="BM519" i="1"/>
  <c r="Y519" i="1"/>
  <c r="Y521" i="1" s="1"/>
  <c r="P519" i="1"/>
  <c r="X516" i="1"/>
  <c r="X515" i="1"/>
  <c r="BO514" i="1"/>
  <c r="BM514" i="1"/>
  <c r="Y514" i="1"/>
  <c r="Y516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Y506" i="1" s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Y468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Y467" i="1" s="1"/>
  <c r="X460" i="1"/>
  <c r="X459" i="1"/>
  <c r="BO458" i="1"/>
  <c r="BM458" i="1"/>
  <c r="Y458" i="1"/>
  <c r="Y460" i="1" s="1"/>
  <c r="P458" i="1"/>
  <c r="BP457" i="1"/>
  <c r="BO457" i="1"/>
  <c r="BN457" i="1"/>
  <c r="BM457" i="1"/>
  <c r="Z457" i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X673" i="1" s="1"/>
  <c r="P446" i="1"/>
  <c r="X443" i="1"/>
  <c r="X442" i="1"/>
  <c r="BO441" i="1"/>
  <c r="BM441" i="1"/>
  <c r="Y441" i="1"/>
  <c r="Y443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Y434" i="1" s="1"/>
  <c r="P432" i="1"/>
  <c r="BP431" i="1"/>
  <c r="BO431" i="1"/>
  <c r="BN431" i="1"/>
  <c r="BM431" i="1"/>
  <c r="Z431" i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Y428" i="1" s="1"/>
  <c r="P418" i="1"/>
  <c r="BP417" i="1"/>
  <c r="BO417" i="1"/>
  <c r="BN417" i="1"/>
  <c r="BM417" i="1"/>
  <c r="Z417" i="1"/>
  <c r="Y417" i="1"/>
  <c r="P417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V673" i="1" s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P398" i="1"/>
  <c r="X396" i="1"/>
  <c r="Y395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3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3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3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3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3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9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3" i="1"/>
  <c r="X664" i="1"/>
  <c r="X665" i="1"/>
  <c r="X667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Z85" i="1"/>
  <c r="BN85" i="1"/>
  <c r="Z87" i="1"/>
  <c r="BN87" i="1"/>
  <c r="Y88" i="1"/>
  <c r="Z91" i="1"/>
  <c r="BN91" i="1"/>
  <c r="BP91" i="1"/>
  <c r="Z93" i="1"/>
  <c r="BN93" i="1"/>
  <c r="Z95" i="1"/>
  <c r="BN95" i="1"/>
  <c r="Y98" i="1"/>
  <c r="Z101" i="1"/>
  <c r="Z103" i="1" s="1"/>
  <c r="BN101" i="1"/>
  <c r="Y104" i="1"/>
  <c r="E673" i="1"/>
  <c r="Z108" i="1"/>
  <c r="Z110" i="1" s="1"/>
  <c r="BN108" i="1"/>
  <c r="Y111" i="1"/>
  <c r="Y119" i="1"/>
  <c r="BP113" i="1"/>
  <c r="BN113" i="1"/>
  <c r="Z113" i="1"/>
  <c r="BP117" i="1"/>
  <c r="BN117" i="1"/>
  <c r="Z117" i="1"/>
  <c r="BP125" i="1"/>
  <c r="BN125" i="1"/>
  <c r="Z125" i="1"/>
  <c r="BP133" i="1"/>
  <c r="BN133" i="1"/>
  <c r="Z133" i="1"/>
  <c r="Y146" i="1"/>
  <c r="BP141" i="1"/>
  <c r="BN141" i="1"/>
  <c r="Z141" i="1"/>
  <c r="BP149" i="1"/>
  <c r="BN149" i="1"/>
  <c r="Z149" i="1"/>
  <c r="Z150" i="1" s="1"/>
  <c r="Y151" i="1"/>
  <c r="G673" i="1"/>
  <c r="Y157" i="1"/>
  <c r="BP154" i="1"/>
  <c r="BN154" i="1"/>
  <c r="Z154" i="1"/>
  <c r="Z156" i="1" s="1"/>
  <c r="Y161" i="1"/>
  <c r="BP175" i="1"/>
  <c r="BN175" i="1"/>
  <c r="Z175" i="1"/>
  <c r="Z179" i="1" s="1"/>
  <c r="Y179" i="1"/>
  <c r="F9" i="1"/>
  <c r="J9" i="1"/>
  <c r="Y54" i="1"/>
  <c r="Y73" i="1"/>
  <c r="Y110" i="1"/>
  <c r="BP115" i="1"/>
  <c r="Y665" i="1" s="1"/>
  <c r="BN115" i="1"/>
  <c r="Z115" i="1"/>
  <c r="BP118" i="1"/>
  <c r="BN118" i="1"/>
  <c r="Y664" i="1" s="1"/>
  <c r="Y666" i="1" s="1"/>
  <c r="Z118" i="1"/>
  <c r="Y120" i="1"/>
  <c r="F673" i="1"/>
  <c r="Y128" i="1"/>
  <c r="Y667" i="1" s="1"/>
  <c r="BP123" i="1"/>
  <c r="BN123" i="1"/>
  <c r="Z123" i="1"/>
  <c r="BP127" i="1"/>
  <c r="BN127" i="1"/>
  <c r="Z127" i="1"/>
  <c r="Y129" i="1"/>
  <c r="Y136" i="1"/>
  <c r="BP131" i="1"/>
  <c r="BN131" i="1"/>
  <c r="Z131" i="1"/>
  <c r="Z135" i="1" s="1"/>
  <c r="Y135" i="1"/>
  <c r="BP139" i="1"/>
  <c r="BN139" i="1"/>
  <c r="Z139" i="1"/>
  <c r="Z145" i="1" s="1"/>
  <c r="BP143" i="1"/>
  <c r="BN143" i="1"/>
  <c r="Z143" i="1"/>
  <c r="BP160" i="1"/>
  <c r="BN160" i="1"/>
  <c r="Z160" i="1"/>
  <c r="Z161" i="1" s="1"/>
  <c r="Y162" i="1"/>
  <c r="Y167" i="1"/>
  <c r="BP164" i="1"/>
  <c r="BN164" i="1"/>
  <c r="Z164" i="1"/>
  <c r="Z166" i="1" s="1"/>
  <c r="BP177" i="1"/>
  <c r="BN177" i="1"/>
  <c r="Z177" i="1"/>
  <c r="Y185" i="1"/>
  <c r="Y191" i="1"/>
  <c r="Y201" i="1"/>
  <c r="Y208" i="1"/>
  <c r="Y212" i="1"/>
  <c r="Y224" i="1"/>
  <c r="Z235" i="1"/>
  <c r="BN235" i="1"/>
  <c r="Y238" i="1"/>
  <c r="Z241" i="1"/>
  <c r="Z246" i="1" s="1"/>
  <c r="BN241" i="1"/>
  <c r="BP241" i="1"/>
  <c r="Z242" i="1"/>
  <c r="BN242" i="1"/>
  <c r="Z244" i="1"/>
  <c r="BN244" i="1"/>
  <c r="K673" i="1"/>
  <c r="Z251" i="1"/>
  <c r="Z258" i="1" s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3" i="1"/>
  <c r="Z299" i="1"/>
  <c r="Z301" i="1" s="1"/>
  <c r="BN299" i="1"/>
  <c r="BP299" i="1"/>
  <c r="Y302" i="1"/>
  <c r="Q673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3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Y381" i="1"/>
  <c r="Z376" i="1"/>
  <c r="Z381" i="1" s="1"/>
  <c r="BN376" i="1"/>
  <c r="BP378" i="1"/>
  <c r="BN378" i="1"/>
  <c r="Z378" i="1"/>
  <c r="BP387" i="1"/>
  <c r="BN387" i="1"/>
  <c r="Z387" i="1"/>
  <c r="Z395" i="1"/>
  <c r="BP393" i="1"/>
  <c r="BN393" i="1"/>
  <c r="Z393" i="1"/>
  <c r="Y402" i="1"/>
  <c r="BP410" i="1"/>
  <c r="BN410" i="1"/>
  <c r="Z410" i="1"/>
  <c r="Z412" i="1" s="1"/>
  <c r="H673" i="1"/>
  <c r="Y172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Y272" i="1"/>
  <c r="Y289" i="1"/>
  <c r="Y317" i="1"/>
  <c r="Y330" i="1"/>
  <c r="Y366" i="1"/>
  <c r="BP380" i="1"/>
  <c r="BN380" i="1"/>
  <c r="Z380" i="1"/>
  <c r="Y382" i="1"/>
  <c r="Y388" i="1"/>
  <c r="BP384" i="1"/>
  <c r="BN384" i="1"/>
  <c r="Z384" i="1"/>
  <c r="Z388" i="1" s="1"/>
  <c r="BP399" i="1"/>
  <c r="BN399" i="1"/>
  <c r="Z399" i="1"/>
  <c r="Z401" i="1" s="1"/>
  <c r="Y407" i="1"/>
  <c r="W673" i="1"/>
  <c r="Z418" i="1"/>
  <c r="Z428" i="1" s="1"/>
  <c r="BN418" i="1"/>
  <c r="BP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BP432" i="1"/>
  <c r="Z441" i="1"/>
  <c r="Z442" i="1" s="1"/>
  <c r="BN441" i="1"/>
  <c r="BP441" i="1"/>
  <c r="Y442" i="1"/>
  <c r="Z446" i="1"/>
  <c r="BN446" i="1"/>
  <c r="BP446" i="1"/>
  <c r="Z448" i="1"/>
  <c r="BN448" i="1"/>
  <c r="Z450" i="1"/>
  <c r="BN450" i="1"/>
  <c r="Z452" i="1"/>
  <c r="BN452" i="1"/>
  <c r="Y455" i="1"/>
  <c r="Z458" i="1"/>
  <c r="Z459" i="1" s="1"/>
  <c r="BN458" i="1"/>
  <c r="BP458" i="1"/>
  <c r="Z464" i="1"/>
  <c r="Z467" i="1" s="1"/>
  <c r="BN464" i="1"/>
  <c r="BP464" i="1"/>
  <c r="Z466" i="1"/>
  <c r="BN466" i="1"/>
  <c r="Y673" i="1"/>
  <c r="Y478" i="1"/>
  <c r="Z480" i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Y505" i="1"/>
  <c r="Z508" i="1"/>
  <c r="Z510" i="1" s="1"/>
  <c r="BN508" i="1"/>
  <c r="BP508" i="1"/>
  <c r="Y511" i="1"/>
  <c r="Z514" i="1"/>
  <c r="Z515" i="1" s="1"/>
  <c r="BN514" i="1"/>
  <c r="BP514" i="1"/>
  <c r="Z519" i="1"/>
  <c r="Z520" i="1" s="1"/>
  <c r="BN519" i="1"/>
  <c r="BP519" i="1"/>
  <c r="Y520" i="1"/>
  <c r="Z524" i="1"/>
  <c r="Z529" i="1" s="1"/>
  <c r="BN524" i="1"/>
  <c r="BP524" i="1"/>
  <c r="Z527" i="1"/>
  <c r="BN527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Z573" i="1" s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Y454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Z567" i="1" s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85" i="1" l="1"/>
  <c r="X666" i="1"/>
  <c r="Z636" i="1"/>
  <c r="Z649" i="1"/>
  <c r="Z615" i="1"/>
  <c r="Z596" i="1"/>
  <c r="Z545" i="1"/>
  <c r="Z505" i="1"/>
  <c r="Z454" i="1"/>
  <c r="Z237" i="1"/>
  <c r="Z201" i="1"/>
  <c r="Z372" i="1"/>
  <c r="Z365" i="1"/>
  <c r="Z289" i="1"/>
  <c r="Z271" i="1"/>
  <c r="Z128" i="1"/>
  <c r="Z119" i="1"/>
  <c r="Z97" i="1"/>
  <c r="Z54" i="1"/>
  <c r="Z668" i="1" s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<sst xmlns="http://schemas.openxmlformats.org/spreadsheetml/2006/main" count="3138" uniqueCount="1080">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</sst>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700</v>
      </c>
      <c r="Y49" s="778">
        <f t="shared" si="6"/>
        <v>702</v>
      </c>
      <c r="Z49" s="36">
        <f>IFERROR(IF(Y49=0,"",ROUNDUP(Y49/H49,0)*0.02175),"")</f>
        <v>1.4137499999999998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731.11111111111109</v>
      </c>
      <c r="BN49" s="64">
        <f t="shared" si="8"/>
        <v>733.19999999999993</v>
      </c>
      <c r="BO49" s="64">
        <f t="shared" si="9"/>
        <v>1.1574074074074072</v>
      </c>
      <c r="BP49" s="64">
        <f t="shared" si="10"/>
        <v>1.1607142857142856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130</v>
      </c>
      <c r="Y51" s="778">
        <f t="shared" si="6"/>
        <v>133.20000000000002</v>
      </c>
      <c r="Z51" s="36">
        <f>IFERROR(IF(Y51=0,"",ROUNDUP(Y51/H51,0)*0.00902),"")</f>
        <v>0.32472000000000001</v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137.37837837837839</v>
      </c>
      <c r="BN51" s="64">
        <f t="shared" si="8"/>
        <v>140.76000000000002</v>
      </c>
      <c r="BO51" s="64">
        <f t="shared" si="9"/>
        <v>0.26617526617526621</v>
      </c>
      <c r="BP51" s="64">
        <f t="shared" si="10"/>
        <v>0.27272727272727271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99.949949949949939</v>
      </c>
      <c r="Y54" s="779">
        <f>IFERROR(Y48/H48,"0")+IFERROR(Y49/H49,"0")+IFERROR(Y50/H50,"0")+IFERROR(Y51/H51,"0")+IFERROR(Y52/H52,"0")+IFERROR(Y53/H53,"0")</f>
        <v>101</v>
      </c>
      <c r="Z54" s="779">
        <f>IFERROR(IF(Z48="",0,Z48),"0")+IFERROR(IF(Z49="",0,Z49),"0")+IFERROR(IF(Z50="",0,Z50),"0")+IFERROR(IF(Z51="",0,Z51),"0")+IFERROR(IF(Z52="",0,Z52),"0")+IFERROR(IF(Z53="",0,Z53),"0")</f>
        <v>1.73847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830</v>
      </c>
      <c r="Y55" s="779">
        <f>IFERROR(SUM(Y48:Y53),"0")</f>
        <v>835.2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800</v>
      </c>
      <c r="Y64" s="778">
        <f t="shared" si="11"/>
        <v>810</v>
      </c>
      <c r="Z64" s="36">
        <f>IFERROR(IF(Y64=0,"",ROUNDUP(Y64/H64,0)*0.02175),"")</f>
        <v>1.6312499999999999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835.55555555555554</v>
      </c>
      <c r="BN64" s="64">
        <f t="shared" si="13"/>
        <v>845.99999999999989</v>
      </c>
      <c r="BO64" s="64">
        <f t="shared" si="14"/>
        <v>1.3227513227513228</v>
      </c>
      <c r="BP64" s="64">
        <f t="shared" si="15"/>
        <v>1.3392857142857142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81</v>
      </c>
      <c r="Y68" s="778">
        <f t="shared" si="11"/>
        <v>84</v>
      </c>
      <c r="Z68" s="36">
        <f>IFERROR(IF(Y68=0,"",ROUNDUP(Y68/H68,0)*0.00902),"")</f>
        <v>0.18942000000000001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85.252499999999998</v>
      </c>
      <c r="BN68" s="64">
        <f t="shared" si="13"/>
        <v>88.41</v>
      </c>
      <c r="BO68" s="64">
        <f t="shared" si="14"/>
        <v>0.15340909090909091</v>
      </c>
      <c r="BP68" s="64">
        <f t="shared" si="15"/>
        <v>0.15909090909090909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94.324074074074076</v>
      </c>
      <c r="Y72" s="779">
        <f>IFERROR(Y63/H63,"0")+IFERROR(Y64/H64,"0")+IFERROR(Y65/H65,"0")+IFERROR(Y66/H66,"0")+IFERROR(Y67/H67,"0")+IFERROR(Y68/H68,"0")+IFERROR(Y69/H69,"0")+IFERROR(Y70/H70,"0")+IFERROR(Y71/H71,"0")</f>
        <v>96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1.8206699999999998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881</v>
      </c>
      <c r="Y73" s="779">
        <f>IFERROR(SUM(Y63:Y71),"0")</f>
        <v>894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172</v>
      </c>
      <c r="Y109" s="778">
        <f>IFERROR(IF(X109="",0,CEILING((X109/$H109),1)*$H109),"")</f>
        <v>175.5</v>
      </c>
      <c r="Z109" s="36">
        <f>IFERROR(IF(Y109=0,"",ROUNDUP(Y109/H109,0)*0.00902),"")</f>
        <v>0.35177999999999998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180.02666666666667</v>
      </c>
      <c r="BN109" s="64">
        <f>IFERROR(Y109*I109/H109,"0")</f>
        <v>183.69</v>
      </c>
      <c r="BO109" s="64">
        <f>IFERROR(1/J109*(X109/H109),"0")</f>
        <v>0.28956228956228958</v>
      </c>
      <c r="BP109" s="64">
        <f>IFERROR(1/J109*(Y109/H109),"0")</f>
        <v>0.29545454545454547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38.222222222222221</v>
      </c>
      <c r="Y110" s="779">
        <f>IFERROR(Y107/H107,"0")+IFERROR(Y108/H108,"0")+IFERROR(Y109/H109,"0")</f>
        <v>39</v>
      </c>
      <c r="Z110" s="779">
        <f>IFERROR(IF(Z107="",0,Z107),"0")+IFERROR(IF(Z108="",0,Z108),"0")+IFERROR(IF(Z109="",0,Z109),"0")</f>
        <v>0.35177999999999998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172</v>
      </c>
      <c r="Y111" s="779">
        <f>IFERROR(SUM(Y107:Y109),"0")</f>
        <v>175.5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129</v>
      </c>
      <c r="Y117" s="778">
        <f t="shared" si="26"/>
        <v>129.60000000000002</v>
      </c>
      <c r="Z117" s="36">
        <f>IFERROR(IF(Y117=0,"",ROUNDUP(Y117/H117,0)*0.00902),"")</f>
        <v>0.43296000000000001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142.76</v>
      </c>
      <c r="BN117" s="64">
        <f t="shared" si="28"/>
        <v>143.42400000000001</v>
      </c>
      <c r="BO117" s="64">
        <f t="shared" si="29"/>
        <v>0.36195286195286192</v>
      </c>
      <c r="BP117" s="64">
        <f t="shared" si="30"/>
        <v>0.3636363636363637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47.777777777777771</v>
      </c>
      <c r="Y119" s="779">
        <f>IFERROR(Y113/H113,"0")+IFERROR(Y114/H114,"0")+IFERROR(Y115/H115,"0")+IFERROR(Y116/H116,"0")+IFERROR(Y117/H117,"0")+IFERROR(Y118/H118,"0")</f>
        <v>48.000000000000007</v>
      </c>
      <c r="Z119" s="779">
        <f>IFERROR(IF(Z113="",0,Z113),"0")+IFERROR(IF(Z114="",0,Z114),"0")+IFERROR(IF(Z115="",0,Z115),"0")+IFERROR(IF(Z116="",0,Z116),"0")+IFERROR(IF(Z117="",0,Z117),"0")+IFERROR(IF(Z118="",0,Z118),"0")</f>
        <v>0.43296000000000001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129</v>
      </c>
      <c r="Y120" s="779">
        <f>IFERROR(SUM(Y113:Y118),"0")</f>
        <v>129.60000000000002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500</v>
      </c>
      <c r="Y124" s="778">
        <f>IFERROR(IF(X124="",0,CEILING((X124/$H124),1)*$H124),"")</f>
        <v>503.99999999999994</v>
      </c>
      <c r="Z124" s="36">
        <f>IFERROR(IF(Y124=0,"",ROUNDUP(Y124/H124,0)*0.02175),"")</f>
        <v>0.9787499999999999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521.42857142857144</v>
      </c>
      <c r="BN124" s="64">
        <f>IFERROR(Y124*I124/H124,"0")</f>
        <v>525.6</v>
      </c>
      <c r="BO124" s="64">
        <f>IFERROR(1/J124*(X124/H124),"0")</f>
        <v>0.79719387755102045</v>
      </c>
      <c r="BP124" s="64">
        <f>IFERROR(1/J124*(Y124/H124),"0")</f>
        <v>0.80357142857142849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113</v>
      </c>
      <c r="Y126" s="778">
        <f>IFERROR(IF(X126="",0,CEILING((X126/$H126),1)*$H126),"")</f>
        <v>117</v>
      </c>
      <c r="Z126" s="36">
        <f>IFERROR(IF(Y126=0,"",ROUNDUP(Y126/H126,0)*0.00902),"")</f>
        <v>0.23452000000000001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118.27333333333334</v>
      </c>
      <c r="BN126" s="64">
        <f>IFERROR(Y126*I126/H126,"0")</f>
        <v>122.46000000000001</v>
      </c>
      <c r="BO126" s="64">
        <f>IFERROR(1/J126*(X126/H126),"0")</f>
        <v>0.19023569023569023</v>
      </c>
      <c r="BP126" s="64">
        <f>IFERROR(1/J126*(Y126/H126),"0")</f>
        <v>0.19696969696969696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69.753968253968253</v>
      </c>
      <c r="Y128" s="779">
        <f>IFERROR(Y123/H123,"0")+IFERROR(Y124/H124,"0")+IFERROR(Y125/H125,"0")+IFERROR(Y126/H126,"0")+IFERROR(Y127/H127,"0")</f>
        <v>71</v>
      </c>
      <c r="Z128" s="779">
        <f>IFERROR(IF(Z123="",0,Z123),"0")+IFERROR(IF(Z124="",0,Z124),"0")+IFERROR(IF(Z125="",0,Z125),"0")+IFERROR(IF(Z126="",0,Z126),"0")+IFERROR(IF(Z127="",0,Z127),"0")</f>
        <v>1.2132699999999998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613</v>
      </c>
      <c r="Y129" s="779">
        <f>IFERROR(SUM(Y123:Y127),"0")</f>
        <v>621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90</v>
      </c>
      <c r="Y142" s="778">
        <f t="shared" si="31"/>
        <v>91.800000000000011</v>
      </c>
      <c r="Z142" s="36">
        <f>IFERROR(IF(Y142=0,"",ROUNDUP(Y142/H142,0)*0.00651),"")</f>
        <v>0.22134000000000001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98.399999999999991</v>
      </c>
      <c r="BN142" s="64">
        <f t="shared" si="33"/>
        <v>100.36799999999999</v>
      </c>
      <c r="BO142" s="64">
        <f t="shared" si="34"/>
        <v>0.18315018315018314</v>
      </c>
      <c r="BP142" s="64">
        <f t="shared" si="35"/>
        <v>0.18681318681318682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33.333333333333329</v>
      </c>
      <c r="Y145" s="779">
        <f>IFERROR(Y138/H138,"0")+IFERROR(Y139/H139,"0")+IFERROR(Y140/H140,"0")+IFERROR(Y141/H141,"0")+IFERROR(Y142/H142,"0")+IFERROR(Y143/H143,"0")+IFERROR(Y144/H144,"0")</f>
        <v>34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0.22134000000000001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90</v>
      </c>
      <c r="Y146" s="779">
        <f>IFERROR(SUM(Y138:Y144),"0")</f>
        <v>91.800000000000011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500</v>
      </c>
      <c r="Y193" s="778">
        <f t="shared" ref="Y193:Y200" si="36">IFERROR(IF(X193="",0,CEILING((X193/$H193),1)*$H193),"")</f>
        <v>504</v>
      </c>
      <c r="Z193" s="36">
        <f>IFERROR(IF(Y193=0,"",ROUNDUP(Y193/H193,0)*0.00753),"")</f>
        <v>0.90360000000000007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530.95238095238096</v>
      </c>
      <c r="BN193" s="64">
        <f t="shared" ref="BN193:BN200" si="38">IFERROR(Y193*I193/H193,"0")</f>
        <v>535.20000000000005</v>
      </c>
      <c r="BO193" s="64">
        <f t="shared" ref="BO193:BO200" si="39">IFERROR(1/J193*(X193/H193),"0")</f>
        <v>0.76312576312576308</v>
      </c>
      <c r="BP193" s="64">
        <f t="shared" ref="BP193:BP200" si="40">IFERROR(1/J193*(Y193/H193),"0")</f>
        <v>0.76923076923076916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420</v>
      </c>
      <c r="Y195" s="778">
        <f t="shared" si="36"/>
        <v>420</v>
      </c>
      <c r="Z195" s="36">
        <f>IFERROR(IF(Y195=0,"",ROUNDUP(Y195/H195,0)*0.00753),"")</f>
        <v>0.753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440.00000000000006</v>
      </c>
      <c r="BN195" s="64">
        <f t="shared" si="38"/>
        <v>440.00000000000006</v>
      </c>
      <c r="BO195" s="64">
        <f t="shared" si="39"/>
        <v>0.64102564102564097</v>
      </c>
      <c r="BP195" s="64">
        <f t="shared" si="40"/>
        <v>0.64102564102564097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95</v>
      </c>
      <c r="Y196" s="778">
        <f t="shared" si="36"/>
        <v>96.600000000000009</v>
      </c>
      <c r="Z196" s="36">
        <f>IFERROR(IF(Y196=0,"",ROUNDUP(Y196/H196,0)*0.00502),"")</f>
        <v>0.23092000000000001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100.88095238095238</v>
      </c>
      <c r="BN196" s="64">
        <f t="shared" si="38"/>
        <v>102.58</v>
      </c>
      <c r="BO196" s="64">
        <f t="shared" si="39"/>
        <v>0.19332519332519332</v>
      </c>
      <c r="BP196" s="64">
        <f t="shared" si="40"/>
        <v>0.1965811965811966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264.28571428571428</v>
      </c>
      <c r="Y201" s="779">
        <f>IFERROR(Y193/H193,"0")+IFERROR(Y194/H194,"0")+IFERROR(Y195/H195,"0")+IFERROR(Y196/H196,"0")+IFERROR(Y197/H197,"0")+IFERROR(Y198/H198,"0")+IFERROR(Y199/H199,"0")+IFERROR(Y200/H200,"0")</f>
        <v>266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1.8875200000000001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1015</v>
      </c>
      <c r="Y202" s="779">
        <f>IFERROR(SUM(Y193:Y200),"0")</f>
        <v>1020.6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23</v>
      </c>
      <c r="Y211" s="778">
        <f>IFERROR(IF(X211="",0,CEILING((X211/$H211),1)*$H211),"")</f>
        <v>23.1</v>
      </c>
      <c r="Z211" s="36">
        <f>IFERROR(IF(Y211=0,"",ROUNDUP(Y211/H211,0)*0.00651),"")</f>
        <v>7.1610000000000007E-2</v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24.971428571428568</v>
      </c>
      <c r="BN211" s="64">
        <f>IFERROR(Y211*I211/H211,"0")</f>
        <v>25.08</v>
      </c>
      <c r="BO211" s="64">
        <f>IFERROR(1/J211*(X211/H211),"0")</f>
        <v>6.0177917320774467E-2</v>
      </c>
      <c r="BP211" s="64">
        <f>IFERROR(1/J211*(Y211/H211),"0")</f>
        <v>6.0439560439560447E-2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10.952380952380953</v>
      </c>
      <c r="Y212" s="779">
        <f>IFERROR(Y210/H210,"0")+IFERROR(Y211/H211,"0")</f>
        <v>11</v>
      </c>
      <c r="Z212" s="779">
        <f>IFERROR(IF(Z210="",0,Z210),"0")+IFERROR(IF(Z211="",0,Z211),"0")</f>
        <v>7.1610000000000007E-2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23</v>
      </c>
      <c r="Y213" s="779">
        <f>IFERROR(SUM(Y210:Y211),"0")</f>
        <v>23.1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827</v>
      </c>
      <c r="Y215" s="778">
        <f t="shared" ref="Y215:Y222" si="41">IFERROR(IF(X215="",0,CEILING((X215/$H215),1)*$H215),"")</f>
        <v>831.6</v>
      </c>
      <c r="Z215" s="36">
        <f>IFERROR(IF(Y215=0,"",ROUNDUP(Y215/H215,0)*0.00902),"")</f>
        <v>1.3890800000000001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859.16111111111115</v>
      </c>
      <c r="BN215" s="64">
        <f t="shared" ref="BN215:BN222" si="43">IFERROR(Y215*I215/H215,"0")</f>
        <v>863.94</v>
      </c>
      <c r="BO215" s="64">
        <f t="shared" ref="BO215:BO222" si="44">IFERROR(1/J215*(X215/H215),"0")</f>
        <v>1.1602132435465766</v>
      </c>
      <c r="BP215" s="64">
        <f t="shared" ref="BP215:BP222" si="45">IFERROR(1/J215*(Y215/H215),"0")</f>
        <v>1.1666666666666667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760</v>
      </c>
      <c r="Y216" s="778">
        <f t="shared" si="41"/>
        <v>761.40000000000009</v>
      </c>
      <c r="Z216" s="36">
        <f>IFERROR(IF(Y216=0,"",ROUNDUP(Y216/H216,0)*0.00902),"")</f>
        <v>1.27182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789.55555555555554</v>
      </c>
      <c r="BN216" s="64">
        <f t="shared" si="43"/>
        <v>791.0100000000001</v>
      </c>
      <c r="BO216" s="64">
        <f t="shared" si="44"/>
        <v>1.0662177328843996</v>
      </c>
      <c r="BP216" s="64">
        <f t="shared" si="45"/>
        <v>1.0681818181818181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572</v>
      </c>
      <c r="Y218" s="778">
        <f t="shared" si="41"/>
        <v>572.40000000000009</v>
      </c>
      <c r="Z218" s="36">
        <f>IFERROR(IF(Y218=0,"",ROUNDUP(Y218/H218,0)*0.00902),"")</f>
        <v>0.95612000000000008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594.24444444444441</v>
      </c>
      <c r="BN218" s="64">
        <f t="shared" si="43"/>
        <v>594.66000000000008</v>
      </c>
      <c r="BO218" s="64">
        <f t="shared" si="44"/>
        <v>0.80246913580246915</v>
      </c>
      <c r="BP218" s="64">
        <f t="shared" si="45"/>
        <v>0.80303030303030321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399.81481481481478</v>
      </c>
      <c r="Y223" s="779">
        <f>IFERROR(Y215/H215,"0")+IFERROR(Y216/H216,"0")+IFERROR(Y217/H217,"0")+IFERROR(Y218/H218,"0")+IFERROR(Y219/H219,"0")+IFERROR(Y220/H220,"0")+IFERROR(Y221/H221,"0")+IFERROR(Y222/H222,"0")</f>
        <v>401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3.6170200000000001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2159</v>
      </c>
      <c r="Y224" s="779">
        <f>IFERROR(SUM(Y215:Y222),"0")</f>
        <v>2165.4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200</v>
      </c>
      <c r="Y232" s="778">
        <f t="shared" si="46"/>
        <v>201.6</v>
      </c>
      <c r="Z232" s="36">
        <f t="shared" si="51"/>
        <v>0.54683999999999999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83.333333333333343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200</v>
      </c>
      <c r="Y238" s="779">
        <f>IFERROR(SUM(Y226:Y236),"0")</f>
        <v>201.6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347</v>
      </c>
      <c r="Y262" s="778">
        <f t="shared" ref="Y262:Y270" si="62">IFERROR(IF(X262="",0,CEILING((X262/$H262),1)*$H262),"")</f>
        <v>348</v>
      </c>
      <c r="Z262" s="36">
        <f>IFERROR(IF(Y262=0,"",ROUNDUP(Y262/H262,0)*0.02175),"")</f>
        <v>0.65249999999999997</v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361.3586206896552</v>
      </c>
      <c r="BN262" s="64">
        <f t="shared" ref="BN262:BN270" si="64">IFERROR(Y262*I262/H262,"0")</f>
        <v>362.40000000000003</v>
      </c>
      <c r="BO262" s="64">
        <f t="shared" ref="BO262:BO270" si="65">IFERROR(1/J262*(X262/H262),"0")</f>
        <v>0.53417487684729059</v>
      </c>
      <c r="BP262" s="64">
        <f t="shared" ref="BP262:BP270" si="66">IFERROR(1/J262*(Y262/H262),"0")</f>
        <v>0.5357142857142857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29.913793103448278</v>
      </c>
      <c r="Y271" s="779">
        <f>IFERROR(Y262/H262,"0")+IFERROR(Y263/H263,"0")+IFERROR(Y264/H264,"0")+IFERROR(Y265/H265,"0")+IFERROR(Y266/H266,"0")+IFERROR(Y267/H267,"0")+IFERROR(Y268/H268,"0")+IFERROR(Y269/H269,"0")+IFERROR(Y270/H270,"0")</f>
        <v>30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0.65249999999999997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347</v>
      </c>
      <c r="Y272" s="779">
        <f>IFERROR(SUM(Y262:Y270),"0")</f>
        <v>348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120</v>
      </c>
      <c r="Y309" s="778">
        <f t="shared" si="72"/>
        <v>120</v>
      </c>
      <c r="Z309" s="36">
        <f>IFERROR(IF(Y309=0,"",ROUNDUP(Y309/H309,0)*0.00651),"")</f>
        <v>0.32550000000000001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129.00000000000003</v>
      </c>
      <c r="BN309" s="64">
        <f t="shared" si="74"/>
        <v>129.00000000000003</v>
      </c>
      <c r="BO309" s="64">
        <f t="shared" si="75"/>
        <v>0.27472527472527475</v>
      </c>
      <c r="BP309" s="64">
        <f t="shared" si="76"/>
        <v>0.27472527472527475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50</v>
      </c>
      <c r="Y311" s="779">
        <f>IFERROR(Y305/H305,"0")+IFERROR(Y306/H306,"0")+IFERROR(Y307/H307,"0")+IFERROR(Y308/H308,"0")+IFERROR(Y309/H309,"0")+IFERROR(Y310/H310,"0")</f>
        <v>50</v>
      </c>
      <c r="Z311" s="779">
        <f>IFERROR(IF(Z305="",0,Z305),"0")+IFERROR(IF(Z306="",0,Z306),"0")+IFERROR(IF(Z307="",0,Z307),"0")+IFERROR(IF(Z308="",0,Z308),"0")+IFERROR(IF(Z309="",0,Z309),"0")+IFERROR(IF(Z310="",0,Z310),"0")</f>
        <v>0.32550000000000001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120</v>
      </c>
      <c r="Y312" s="779">
        <f>IFERROR(SUM(Y305:Y310),"0")</f>
        <v>120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100</v>
      </c>
      <c r="Y387" s="778">
        <f>IFERROR(IF(X387="",0,CEILING((X387/$H387),1)*$H387),"")</f>
        <v>100.80000000000001</v>
      </c>
      <c r="Z387" s="36">
        <f>IFERROR(IF(Y387=0,"",ROUNDUP(Y387/H387,0)*0.02175),"")</f>
        <v>0.26100000000000001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106.71428571428572</v>
      </c>
      <c r="BN387" s="64">
        <f>IFERROR(Y387*I387/H387,"0")</f>
        <v>107.56800000000001</v>
      </c>
      <c r="BO387" s="64">
        <f>IFERROR(1/J387*(X387/H387),"0")</f>
        <v>0.21258503401360543</v>
      </c>
      <c r="BP387" s="64">
        <f>IFERROR(1/J387*(Y387/H387),"0")</f>
        <v>0.21428571428571427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11.904761904761905</v>
      </c>
      <c r="Y388" s="779">
        <f>IFERROR(Y384/H384,"0")+IFERROR(Y385/H385,"0")+IFERROR(Y386/H386,"0")+IFERROR(Y387/H387,"0")</f>
        <v>12</v>
      </c>
      <c r="Z388" s="779">
        <f>IFERROR(IF(Z384="",0,Z384),"0")+IFERROR(IF(Z385="",0,Z385),"0")+IFERROR(IF(Z386="",0,Z386),"0")+IFERROR(IF(Z387="",0,Z387),"0")</f>
        <v>0.26100000000000001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100</v>
      </c>
      <c r="Y389" s="779">
        <f>IFERROR(SUM(Y384:Y387),"0")</f>
        <v>100.80000000000001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5</v>
      </c>
      <c r="Y393" s="77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5.7941176470588243</v>
      </c>
      <c r="BN393" s="64">
        <f>IFERROR(Y393*I393/H393,"0")</f>
        <v>5.91</v>
      </c>
      <c r="BO393" s="64">
        <f>IFERROR(1/J393*(X393/H393),"0")</f>
        <v>1.0773540185304893E-2</v>
      </c>
      <c r="BP393" s="64">
        <f>IFERROR(1/J393*(Y393/H393),"0")</f>
        <v>1.098901098901099E-2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68</v>
      </c>
      <c r="Y394" s="778">
        <f>IFERROR(IF(X394="",0,CEILING((X394/$H394),1)*$H394),"")</f>
        <v>68.849999999999994</v>
      </c>
      <c r="Z394" s="36">
        <f>IFERROR(IF(Y394=0,"",ROUNDUP(Y394/H394,0)*0.00651),"")</f>
        <v>0.17577000000000001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76.800000000000011</v>
      </c>
      <c r="BN394" s="64">
        <f>IFERROR(Y394*I394/H394,"0")</f>
        <v>77.760000000000005</v>
      </c>
      <c r="BO394" s="64">
        <f>IFERROR(1/J394*(X394/H394),"0")</f>
        <v>0.14652014652014653</v>
      </c>
      <c r="BP394" s="64">
        <f>IFERROR(1/J394*(Y394/H394),"0")</f>
        <v>0.14835164835164835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28.627450980392158</v>
      </c>
      <c r="Y395" s="779">
        <f>IFERROR(Y391/H391,"0")+IFERROR(Y392/H392,"0")+IFERROR(Y393/H393,"0")+IFERROR(Y394/H394,"0")</f>
        <v>29</v>
      </c>
      <c r="Z395" s="779">
        <f>IFERROR(IF(Z391="",0,Z391),"0")+IFERROR(IF(Z392="",0,Z392),"0")+IFERROR(IF(Z393="",0,Z393),"0")+IFERROR(IF(Z394="",0,Z394),"0")</f>
        <v>0.18879000000000001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73</v>
      </c>
      <c r="Y396" s="779">
        <f>IFERROR(SUM(Y391:Y394),"0")</f>
        <v>73.949999999999989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3300</v>
      </c>
      <c r="Y418" s="778">
        <f t="shared" si="87"/>
        <v>3300</v>
      </c>
      <c r="Z418" s="36">
        <f>IFERROR(IF(Y418=0,"",ROUNDUP(Y418/H418,0)*0.02175),"")</f>
        <v>4.7849999999999993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3405.6</v>
      </c>
      <c r="BN418" s="64">
        <f t="shared" si="89"/>
        <v>3405.6</v>
      </c>
      <c r="BO418" s="64">
        <f t="shared" si="90"/>
        <v>4.583333333333333</v>
      </c>
      <c r="BP418" s="64">
        <f t="shared" si="91"/>
        <v>4.583333333333333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1000</v>
      </c>
      <c r="Y421" s="778">
        <f t="shared" si="87"/>
        <v>1005</v>
      </c>
      <c r="Z421" s="36">
        <f>IFERROR(IF(Y421=0,"",ROUNDUP(Y421/H421,0)*0.02175),"")</f>
        <v>1.4572499999999999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1032</v>
      </c>
      <c r="BN421" s="64">
        <f t="shared" si="89"/>
        <v>1037.1600000000001</v>
      </c>
      <c r="BO421" s="64">
        <f t="shared" si="90"/>
        <v>1.3888888888888888</v>
      </c>
      <c r="BP421" s="64">
        <f t="shared" si="91"/>
        <v>1.3958333333333333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286.66666666666669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287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6.2422499999999994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4300</v>
      </c>
      <c r="Y429" s="779">
        <f>IFERROR(SUM(Y417:Y427),"0")</f>
        <v>4305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3500</v>
      </c>
      <c r="Y431" s="778">
        <f>IFERROR(IF(X431="",0,CEILING((X431/$H431),1)*$H431),"")</f>
        <v>3510</v>
      </c>
      <c r="Z431" s="36">
        <f>IFERROR(IF(Y431=0,"",ROUNDUP(Y431/H431,0)*0.02175),"")</f>
        <v>5.0894999999999992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3612</v>
      </c>
      <c r="BN431" s="64">
        <f>IFERROR(Y431*I431/H431,"0")</f>
        <v>3622.32</v>
      </c>
      <c r="BO431" s="64">
        <f>IFERROR(1/J431*(X431/H431),"0")</f>
        <v>4.8611111111111107</v>
      </c>
      <c r="BP431" s="64">
        <f>IFERROR(1/J431*(Y431/H431),"0")</f>
        <v>4.875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233.33333333333334</v>
      </c>
      <c r="Y433" s="779">
        <f>IFERROR(Y431/H431,"0")+IFERROR(Y432/H432,"0")</f>
        <v>234</v>
      </c>
      <c r="Z433" s="779">
        <f>IFERROR(IF(Z431="",0,Z431),"0")+IFERROR(IF(Z432="",0,Z432),"0")</f>
        <v>5.0894999999999992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3500</v>
      </c>
      <c r="Y434" s="779">
        <f>IFERROR(SUM(Y431:Y432),"0")</f>
        <v>3510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150</v>
      </c>
      <c r="Y441" s="778">
        <f>IFERROR(IF(X441="",0,CEILING((X441/$H441),1)*$H441),"")</f>
        <v>153</v>
      </c>
      <c r="Z441" s="36">
        <f>IFERROR(IF(Y441=0,"",ROUNDUP(Y441/H441,0)*0.02175),"")</f>
        <v>0.36974999999999997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159.39999999999998</v>
      </c>
      <c r="BN441" s="64">
        <f>IFERROR(Y441*I441/H441,"0")</f>
        <v>162.58799999999999</v>
      </c>
      <c r="BO441" s="64">
        <f>IFERROR(1/J441*(X441/H441),"0")</f>
        <v>0.29761904761904762</v>
      </c>
      <c r="BP441" s="64">
        <f>IFERROR(1/J441*(Y441/H441),"0")</f>
        <v>0.30357142857142855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16.666666666666668</v>
      </c>
      <c r="Y442" s="779">
        <f>IFERROR(Y441/H441,"0")</f>
        <v>17</v>
      </c>
      <c r="Z442" s="779">
        <f>IFERROR(IF(Z441="",0,Z441),"0")</f>
        <v>0.36974999999999997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150</v>
      </c>
      <c r="Y443" s="779">
        <f>IFERROR(SUM(Y441:Y441),"0")</f>
        <v>153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150</v>
      </c>
      <c r="Y452" s="778">
        <f t="shared" si="92"/>
        <v>156</v>
      </c>
      <c r="Z452" s="36">
        <f t="shared" si="93"/>
        <v>0.28275</v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156</v>
      </c>
      <c r="BN452" s="64">
        <f t="shared" si="95"/>
        <v>162.24</v>
      </c>
      <c r="BO452" s="64">
        <f t="shared" si="96"/>
        <v>0.2232142857142857</v>
      </c>
      <c r="BP452" s="64">
        <f t="shared" si="97"/>
        <v>0.23214285714285712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12.5</v>
      </c>
      <c r="Y454" s="779">
        <f>IFERROR(Y446/H446,"0")+IFERROR(Y447/H447,"0")+IFERROR(Y448/H448,"0")+IFERROR(Y449/H449,"0")+IFERROR(Y450/H450,"0")+IFERROR(Y451/H451,"0")+IFERROR(Y452/H452,"0")+IFERROR(Y453/H453,"0")</f>
        <v>13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0.28275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150</v>
      </c>
      <c r="Y455" s="779">
        <f>IFERROR(SUM(Y446:Y453),"0")</f>
        <v>156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500</v>
      </c>
      <c r="Y462" s="778">
        <f>IFERROR(IF(X462="",0,CEILING((X462/$H462),1)*$H462),"")</f>
        <v>504</v>
      </c>
      <c r="Z462" s="36">
        <f>IFERROR(IF(Y462=0,"",ROUNDUP(Y462/H462,0)*0.02175),"")</f>
        <v>1.218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531.33333333333337</v>
      </c>
      <c r="BN462" s="64">
        <f>IFERROR(Y462*I462/H462,"0")</f>
        <v>535.58400000000006</v>
      </c>
      <c r="BO462" s="64">
        <f>IFERROR(1/J462*(X462/H462),"0")</f>
        <v>0.99206349206349209</v>
      </c>
      <c r="BP462" s="64">
        <f>IFERROR(1/J462*(Y462/H462),"0")</f>
        <v>1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55.555555555555557</v>
      </c>
      <c r="Y467" s="779">
        <f>IFERROR(Y462/H462,"0")+IFERROR(Y463/H463,"0")+IFERROR(Y464/H464,"0")+IFERROR(Y465/H465,"0")+IFERROR(Y466/H466,"0")</f>
        <v>56</v>
      </c>
      <c r="Z467" s="779">
        <f>IFERROR(IF(Z462="",0,Z462),"0")+IFERROR(IF(Z463="",0,Z463),"0")+IFERROR(IF(Z464="",0,Z464),"0")+IFERROR(IF(Z465="",0,Z465),"0")+IFERROR(IF(Z466="",0,Z466),"0")</f>
        <v>1.218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500</v>
      </c>
      <c r="Y468" s="779">
        <f>IFERROR(SUM(Y462:Y466),"0")</f>
        <v>504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35</v>
      </c>
      <c r="Y500" s="778">
        <f t="shared" si="98"/>
        <v>35.700000000000003</v>
      </c>
      <c r="Z500" s="36">
        <f t="shared" si="103"/>
        <v>8.5339999999999999E-2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37.166666666666664</v>
      </c>
      <c r="BN500" s="64">
        <f t="shared" si="100"/>
        <v>37.910000000000004</v>
      </c>
      <c r="BO500" s="64">
        <f t="shared" si="101"/>
        <v>7.1225071225071226E-2</v>
      </c>
      <c r="BP500" s="64">
        <f t="shared" si="102"/>
        <v>7.2649572649572655E-2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16.666666666666664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17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8.5339999999999999E-2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35</v>
      </c>
      <c r="Y506" s="779">
        <f>IFERROR(SUM(Y480:Y504),"0")</f>
        <v>35.700000000000003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4</v>
      </c>
      <c r="Y513" s="778">
        <f>IFERROR(IF(X513="",0,CEILING((X513/$H513),1)*$H513),"")</f>
        <v>4.8</v>
      </c>
      <c r="Z513" s="36">
        <f>IFERROR(IF(Y513=0,"",ROUNDUP(Y513/H513,0)*0.00627),"")</f>
        <v>2.5080000000000002E-2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6</v>
      </c>
      <c r="BN513" s="64">
        <f>IFERROR(Y513*I513/H513,"0")</f>
        <v>7.2000000000000011</v>
      </c>
      <c r="BO513" s="64">
        <f>IFERROR(1/J513*(X513/H513),"0")</f>
        <v>1.6666666666666666E-2</v>
      </c>
      <c r="BP513" s="64">
        <f>IFERROR(1/J513*(Y513/H513),"0")</f>
        <v>0.02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4</v>
      </c>
      <c r="Y514" s="778">
        <f>IFERROR(IF(X514="",0,CEILING((X514/$H514),1)*$H514),"")</f>
        <v>5.28</v>
      </c>
      <c r="Z514" s="36">
        <f>IFERROR(IF(Y514=0,"",ROUNDUP(Y514/H514,0)*0.00627),"")</f>
        <v>2.5080000000000002E-2</v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5.6969696969696964</v>
      </c>
      <c r="BN514" s="64">
        <f>IFERROR(Y514*I514/H514,"0")</f>
        <v>7.5199999999999987</v>
      </c>
      <c r="BO514" s="64">
        <f>IFERROR(1/J514*(X514/H514),"0")</f>
        <v>1.5151515151515152E-2</v>
      </c>
      <c r="BP514" s="64">
        <f>IFERROR(1/J514*(Y514/H514),"0")</f>
        <v>0.02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6.3636363636363633</v>
      </c>
      <c r="Y515" s="779">
        <f>IFERROR(Y513/H513,"0")+IFERROR(Y514/H514,"0")</f>
        <v>8</v>
      </c>
      <c r="Z515" s="779">
        <f>IFERROR(IF(Z513="",0,Z513),"0")+IFERROR(IF(Z514="",0,Z514),"0")</f>
        <v>5.0160000000000003E-2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8</v>
      </c>
      <c r="Y516" s="779">
        <f>IFERROR(SUM(Y513:Y514),"0")</f>
        <v>10.08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59</v>
      </c>
      <c r="Y524" s="778">
        <f t="shared" si="104"/>
        <v>63</v>
      </c>
      <c r="Z524" s="36">
        <f>IFERROR(IF(Y524=0,"",ROUNDUP(Y524/H524,0)*0.00753),"")</f>
        <v>0.11295000000000001</v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62.230952380952381</v>
      </c>
      <c r="BN524" s="64">
        <f t="shared" si="106"/>
        <v>66.449999999999989</v>
      </c>
      <c r="BO524" s="64">
        <f t="shared" si="107"/>
        <v>9.0048840048840048E-2</v>
      </c>
      <c r="BP524" s="64">
        <f t="shared" si="108"/>
        <v>9.6153846153846145E-2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14.047619047619047</v>
      </c>
      <c r="Y529" s="779">
        <f>IFERROR(Y523/H523,"0")+IFERROR(Y524/H524,"0")+IFERROR(Y525/H525,"0")+IFERROR(Y526/H526,"0")+IFERROR(Y527/H527,"0")+IFERROR(Y528/H528,"0")</f>
        <v>15</v>
      </c>
      <c r="Z529" s="779">
        <f>IFERROR(IF(Z523="",0,Z523),"0")+IFERROR(IF(Z524="",0,Z524),"0")+IFERROR(IF(Z525="",0,Z525),"0")+IFERROR(IF(Z526="",0,Z526),"0")+IFERROR(IF(Z527="",0,Z527),"0")+IFERROR(IF(Z528="",0,Z528),"0")</f>
        <v>0.11295000000000001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59</v>
      </c>
      <c r="Y530" s="779">
        <f>IFERROR(SUM(Y523:Y528),"0")</f>
        <v>63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3</v>
      </c>
      <c r="Y536" s="778">
        <f>IFERROR(IF(X536="",0,CEILING((X536/$H536),1)*$H536),"")</f>
        <v>3</v>
      </c>
      <c r="Z536" s="36">
        <f>IFERROR(IF(Y536=0,"",ROUNDUP(Y536/H536,0)*0.00627),"")</f>
        <v>6.2700000000000004E-3</v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3.6</v>
      </c>
      <c r="BN536" s="64">
        <f>IFERROR(Y536*I536/H536,"0")</f>
        <v>3.6</v>
      </c>
      <c r="BO536" s="64">
        <f>IFERROR(1/J536*(X536/H536),"0")</f>
        <v>5.0000000000000001E-3</v>
      </c>
      <c r="BP536" s="64">
        <f>IFERROR(1/J536*(Y536/H536),"0")</f>
        <v>5.0000000000000001E-3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1</v>
      </c>
      <c r="Y537" s="779">
        <f>IFERROR(Y536/H536,"0")</f>
        <v>1</v>
      </c>
      <c r="Z537" s="779">
        <f>IFERROR(IF(Z536="",0,Z536),"0")</f>
        <v>6.2700000000000004E-3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3</v>
      </c>
      <c r="Y538" s="779">
        <f>IFERROR(SUM(Y536:Y536),"0")</f>
        <v>3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315</v>
      </c>
      <c r="Y556" s="778">
        <f t="shared" si="109"/>
        <v>316.8</v>
      </c>
      <c r="Z556" s="36">
        <f t="shared" ref="Z556:Z561" si="114">IFERROR(IF(Y556=0,"",ROUNDUP(Y556/H556,0)*0.01196),"")</f>
        <v>0.71760000000000002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336.47727272727269</v>
      </c>
      <c r="BN556" s="64">
        <f t="shared" si="111"/>
        <v>338.4</v>
      </c>
      <c r="BO556" s="64">
        <f t="shared" si="112"/>
        <v>0.5736451048951049</v>
      </c>
      <c r="BP556" s="64">
        <f t="shared" si="113"/>
        <v>0.57692307692307698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1000</v>
      </c>
      <c r="Y559" s="778">
        <f t="shared" si="109"/>
        <v>1003.2</v>
      </c>
      <c r="Z559" s="36">
        <f t="shared" si="114"/>
        <v>2.2724000000000002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1068.1818181818182</v>
      </c>
      <c r="BN559" s="64">
        <f t="shared" si="111"/>
        <v>1071.5999999999999</v>
      </c>
      <c r="BO559" s="64">
        <f t="shared" si="112"/>
        <v>1.821095571095571</v>
      </c>
      <c r="BP559" s="64">
        <f t="shared" si="113"/>
        <v>1.8269230769230771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249.05303030303028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250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2.99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1315</v>
      </c>
      <c r="Y568" s="779">
        <f>IFERROR(SUM(Y555:Y566),"0")</f>
        <v>1320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244</v>
      </c>
      <c r="Y572" s="778">
        <f>IFERROR(IF(X572="",0,CEILING((X572/$H572),1)*$H572),"")</f>
        <v>244.8</v>
      </c>
      <c r="Z572" s="36">
        <f>IFERROR(IF(Y572=0,"",ROUNDUP(Y572/H572,0)*0.00902),"")</f>
        <v>0.61336000000000002</v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258.23333333333335</v>
      </c>
      <c r="BN572" s="64">
        <f>IFERROR(Y572*I572/H572,"0")</f>
        <v>259.08000000000004</v>
      </c>
      <c r="BO572" s="64">
        <f>IFERROR(1/J572*(X572/H572),"0")</f>
        <v>0.51346801346801341</v>
      </c>
      <c r="BP572" s="64">
        <f>IFERROR(1/J572*(Y572/H572),"0")</f>
        <v>0.51515151515151514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67.777777777777771</v>
      </c>
      <c r="Y573" s="779">
        <f>IFERROR(Y570/H570,"0")+IFERROR(Y571/H571,"0")+IFERROR(Y572/H572,"0")</f>
        <v>68</v>
      </c>
      <c r="Z573" s="779">
        <f>IFERROR(IF(Z570="",0,Z570),"0")+IFERROR(IF(Z571="",0,Z571),"0")+IFERROR(IF(Z572="",0,Z572),"0")</f>
        <v>0.61336000000000002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244</v>
      </c>
      <c r="Y574" s="779">
        <f>IFERROR(SUM(Y570:Y572),"0")</f>
        <v>244.8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17016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17105.13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17764.539359860839</v>
      </c>
      <c r="Y664" s="779">
        <f>IFERROR(SUM(BN22:BN660),"0")</f>
        <v>17859.04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27</v>
      </c>
      <c r="Y665" s="38">
        <f>ROUNDUP(SUM(BP22:BP660),0)</f>
        <v>27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18439.539359860839</v>
      </c>
      <c r="Y666" s="779">
        <f>GrossWeightTotalR+PalletQtyTotalR*25</f>
        <v>18534.04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2221.8245273671241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2238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30.389599999999994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835.2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894</v>
      </c>
      <c r="E673" s="46">
        <f>IFERROR(Y107*1,"0")+IFERROR(Y108*1,"0")+IFERROR(Y109*1,"0")+IFERROR(Y113*1,"0")+IFERROR(Y114*1,"0")+IFERROR(Y115*1,"0")+IFERROR(Y116*1,"0")+IFERROR(Y117*1,"0")+IFERROR(Y118*1,"0")</f>
        <v>305.10000000000002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712.8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1020.6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2390.1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348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120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174.75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7968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660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45.78</v>
      </c>
      <c r="Z673" s="46">
        <f>IFERROR(Y519*1,"0")+IFERROR(Y523*1,"0")+IFERROR(Y524*1,"0")+IFERROR(Y525*1,"0")+IFERROR(Y526*1,"0")+IFERROR(Y527*1,"0")+IFERROR(Y528*1,"0")+IFERROR(Y532*1,"0")+IFERROR(Y536*1,"0")</f>
        <v>66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1564.8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2024-12-19T07:47:12Z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