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AD70210-2857-4F74-906F-C10A55B0FE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Z122" i="1" s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Z109" i="1" s="1"/>
  <c r="Y103" i="1"/>
  <c r="Y109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Z96" i="1"/>
  <c r="Z99" i="1" s="1"/>
  <c r="Y96" i="1"/>
  <c r="Y99" i="1" s="1"/>
  <c r="P96" i="1"/>
  <c r="X93" i="1"/>
  <c r="X92" i="1"/>
  <c r="BO91" i="1"/>
  <c r="BM91" i="1"/>
  <c r="Z91" i="1"/>
  <c r="Y91" i="1"/>
  <c r="BP91" i="1" s="1"/>
  <c r="BO90" i="1"/>
  <c r="BM90" i="1"/>
  <c r="Z90" i="1"/>
  <c r="Z92" i="1" s="1"/>
  <c r="Y90" i="1"/>
  <c r="Y92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Y76" i="1" s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311" i="1" s="1"/>
  <c r="BO22" i="1"/>
  <c r="X309" i="1" s="1"/>
  <c r="BM22" i="1"/>
  <c r="X308" i="1" s="1"/>
  <c r="Z22" i="1"/>
  <c r="Y22" i="1"/>
  <c r="Y23" i="1" s="1"/>
  <c r="P22" i="1"/>
  <c r="H10" i="1"/>
  <c r="A9" i="1"/>
  <c r="F10" i="1" s="1"/>
  <c r="D7" i="1"/>
  <c r="Q6" i="1"/>
  <c r="P2" i="1"/>
  <c r="BN114" i="1" l="1"/>
  <c r="Y87" i="1"/>
  <c r="X310" i="1"/>
  <c r="BN69" i="1"/>
  <c r="BN48" i="1"/>
  <c r="BN50" i="1"/>
  <c r="BN52" i="1"/>
  <c r="BN54" i="1"/>
  <c r="BN56" i="1"/>
  <c r="BN58" i="1"/>
  <c r="Y59" i="1"/>
  <c r="BN63" i="1"/>
  <c r="BP63" i="1"/>
  <c r="Y66" i="1"/>
  <c r="BP69" i="1"/>
  <c r="Y70" i="1"/>
  <c r="BN74" i="1"/>
  <c r="BP74" i="1"/>
  <c r="Y77" i="1"/>
  <c r="Y86" i="1"/>
  <c r="Y93" i="1"/>
  <c r="Y100" i="1"/>
  <c r="Y110" i="1"/>
  <c r="Y116" i="1"/>
  <c r="BP113" i="1"/>
  <c r="BN113" i="1"/>
  <c r="Y115" i="1"/>
  <c r="BP120" i="1"/>
  <c r="BN120" i="1"/>
  <c r="Y122" i="1"/>
  <c r="BP127" i="1"/>
  <c r="BN127" i="1"/>
  <c r="Y129" i="1"/>
  <c r="H9" i="1"/>
  <c r="A10" i="1"/>
  <c r="Y24" i="1"/>
  <c r="Y32" i="1"/>
  <c r="Y39" i="1"/>
  <c r="Y44" i="1"/>
  <c r="F9" i="1"/>
  <c r="J9" i="1"/>
  <c r="BN22" i="1"/>
  <c r="BP22" i="1"/>
  <c r="X307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75" i="1"/>
  <c r="BN81" i="1"/>
  <c r="BN82" i="1"/>
  <c r="BN84" i="1"/>
  <c r="BN90" i="1"/>
  <c r="BP90" i="1"/>
  <c r="BN91" i="1"/>
  <c r="BN96" i="1"/>
  <c r="BP96" i="1"/>
  <c r="BN98" i="1"/>
  <c r="BN103" i="1"/>
  <c r="BP103" i="1"/>
  <c r="BN105" i="1"/>
  <c r="BP106" i="1"/>
  <c r="BN106" i="1"/>
  <c r="BP108" i="1"/>
  <c r="BN108" i="1"/>
  <c r="Z115" i="1"/>
  <c r="Z312" i="1" s="1"/>
  <c r="Y123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11" i="1" l="1"/>
  <c r="Y308" i="1"/>
  <c r="Y307" i="1"/>
  <c r="Y309" i="1"/>
  <c r="Y310" i="1" l="1"/>
  <c r="C320" i="1" s="1"/>
  <c r="A320" i="1"/>
  <c r="B320" i="1" l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<sst xmlns="http://schemas.openxmlformats.org/spreadsheetml/2006/main" count="1533" uniqueCount="513">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</sst>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299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3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9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9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5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3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7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70</v>
      </c>
      <c r="Y28" s="32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70</v>
      </c>
      <c r="Y29" s="325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70</v>
      </c>
      <c r="Y31" s="325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210</v>
      </c>
      <c r="Y32" s="326">
        <f>IFERROR(SUM(Y28:Y31),"0")</f>
        <v>210</v>
      </c>
      <c r="Z32" s="326">
        <f>IFERROR(IF(Z28="",0,Z28),"0")+IFERROR(IF(Z29="",0,Z29),"0")+IFERROR(IF(Z30="",0,Z30),"0")+IFERROR(IF(Z31="",0,Z31),"0")</f>
        <v>1.9760999999999997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315</v>
      </c>
      <c r="Y33" s="326">
        <f>IFERROR(SUMPRODUCT(Y28:Y31*H28:H31),"0")</f>
        <v>315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60</v>
      </c>
      <c r="Y42" s="325">
        <f>IFERROR(IF(X42="","",X42),"")</f>
        <v>60</v>
      </c>
      <c r="Z42" s="36">
        <f>IFERROR(IF(X42="","",X42*0.0095),"")</f>
        <v>0.56999999999999995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95.50800000000001</v>
      </c>
      <c r="BN42" s="67">
        <f>IFERROR(Y42*I42,"0")</f>
        <v>95.50800000000001</v>
      </c>
      <c r="BO42" s="67">
        <f>IFERROR(X42/J42,"0")</f>
        <v>0.46153846153846156</v>
      </c>
      <c r="BP42" s="67">
        <f>IFERROR(Y42/J42,"0")</f>
        <v>0.46153846153846156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60</v>
      </c>
      <c r="Y43" s="326">
        <f>IFERROR(SUM(Y42:Y42),"0")</f>
        <v>60</v>
      </c>
      <c r="Z43" s="326">
        <f>IFERROR(IF(Z42="",0,Z42),"0")</f>
        <v>0.56999999999999995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72</v>
      </c>
      <c r="Y44" s="326">
        <f>IFERROR(SUMPRODUCT(Y42:Y42*H42:H42),"0")</f>
        <v>72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24</v>
      </c>
      <c r="Y53" s="325">
        <f t="shared" si="0"/>
        <v>24</v>
      </c>
      <c r="Z53" s="36">
        <f t="shared" si="1"/>
        <v>0.372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0</v>
      </c>
      <c r="Y57" s="325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24</v>
      </c>
      <c r="Y59" s="326">
        <f>IFERROR(SUM(Y47:Y58),"0")</f>
        <v>24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172.8</v>
      </c>
      <c r="Y60" s="326">
        <f>IFERROR(SUMPRODUCT(Y47:Y58*H47:H58),"0")</f>
        <v>172.8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42</v>
      </c>
      <c r="Y69" s="325">
        <f>IFERROR(IF(X69="","",X69),"")</f>
        <v>42</v>
      </c>
      <c r="Z69" s="36">
        <f>IFERROR(IF(X69="","",X69*0.01788),"")</f>
        <v>0.75095999999999996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180.75120000000001</v>
      </c>
      <c r="BN69" s="67">
        <f>IFERROR(Y69*I69,"0")</f>
        <v>180.75120000000001</v>
      </c>
      <c r="BO69" s="67">
        <f>IFERROR(X69/J69,"0")</f>
        <v>0.6</v>
      </c>
      <c r="BP69" s="67">
        <f>IFERROR(Y69/J69,"0")</f>
        <v>0.6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42</v>
      </c>
      <c r="Y70" s="326">
        <f>IFERROR(SUM(Y69:Y69),"0")</f>
        <v>42</v>
      </c>
      <c r="Z70" s="326">
        <f>IFERROR(IF(Z69="",0,Z69),"0")</f>
        <v>0.75095999999999996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151.20000000000002</v>
      </c>
      <c r="Y71" s="326">
        <f>IFERROR(SUMPRODUCT(Y69:Y69*H69:H69),"0")</f>
        <v>151.20000000000002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70</v>
      </c>
      <c r="Y74" s="325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70</v>
      </c>
      <c r="Y75" s="325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140</v>
      </c>
      <c r="Y76" s="326">
        <f>IFERROR(SUM(Y74:Y75),"0")</f>
        <v>140</v>
      </c>
      <c r="Z76" s="326">
        <f>IFERROR(IF(Z74="",0,Z74),"0")+IFERROR(IF(Z75="",0,Z75),"0")</f>
        <v>2.5032000000000001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504</v>
      </c>
      <c r="Y77" s="326">
        <f>IFERROR(SUMPRODUCT(Y74:Y75*H74:H75),"0")</f>
        <v>504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56</v>
      </c>
      <c r="Y80" s="325">
        <f t="shared" ref="Y80:Y85" si="6">IFERROR(IF(X80="","",X80),"")</f>
        <v>56</v>
      </c>
      <c r="Z80" s="36">
        <f t="shared" ref="Z80:Z85" si="7">IFERROR(IF(X80="","",X80*0.01788),"")</f>
        <v>1.0012799999999999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241.00160000000002</v>
      </c>
      <c r="BN80" s="67">
        <f t="shared" ref="BN80:BN85" si="9">IFERROR(Y80*I80,"0")</f>
        <v>241.00160000000002</v>
      </c>
      <c r="BO80" s="67">
        <f t="shared" ref="BO80:BO85" si="10">IFERROR(X80/J80,"0")</f>
        <v>0.8</v>
      </c>
      <c r="BP80" s="67">
        <f t="shared" ref="BP80:BP85" si="11">IFERROR(Y80/J80,"0")</f>
        <v>0.8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56</v>
      </c>
      <c r="Y81" s="325">
        <f t="shared" si="6"/>
        <v>56</v>
      </c>
      <c r="Z81" s="36">
        <f t="shared" si="7"/>
        <v>1.0012799999999999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253.63520000000003</v>
      </c>
      <c r="BN81" s="67">
        <f t="shared" si="9"/>
        <v>253.63520000000003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56</v>
      </c>
      <c r="Y82" s="325">
        <f t="shared" si="6"/>
        <v>56</v>
      </c>
      <c r="Z82" s="36">
        <f t="shared" si="7"/>
        <v>1.0012799999999999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0</v>
      </c>
      <c r="Y83" s="325">
        <f t="shared" si="6"/>
        <v>0</v>
      </c>
      <c r="Z83" s="36">
        <f t="shared" si="7"/>
        <v>0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0</v>
      </c>
      <c r="Y84" s="325">
        <f t="shared" si="6"/>
        <v>0</v>
      </c>
      <c r="Z84" s="36">
        <f t="shared" si="7"/>
        <v>0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168</v>
      </c>
      <c r="Y86" s="326">
        <f>IFERROR(SUM(Y80:Y85),"0")</f>
        <v>168</v>
      </c>
      <c r="Z86" s="326">
        <f>IFERROR(IF(Z80="",0,Z80),"0")+IFERROR(IF(Z81="",0,Z81),"0")+IFERROR(IF(Z82="",0,Z82),"0")+IFERROR(IF(Z83="",0,Z83),"0")+IFERROR(IF(Z84="",0,Z84),"0")+IFERROR(IF(Z85="",0,Z85),"0")</f>
        <v>3.0038399999999998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638.4</v>
      </c>
      <c r="Y87" s="326">
        <f>IFERROR(SUMPRODUCT(Y80:Y85*H80:H85),"0")</f>
        <v>638.4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56</v>
      </c>
      <c r="Y97" s="325">
        <f>IFERROR(IF(X97="","",X97),"")</f>
        <v>56</v>
      </c>
      <c r="Z97" s="36">
        <f>IFERROR(IF(X97="","",X97*0.01788),"")</f>
        <v>1.0012799999999999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237.66399999999999</v>
      </c>
      <c r="BN97" s="67">
        <f>IFERROR(Y97*I97,"0")</f>
        <v>237.66399999999999</v>
      </c>
      <c r="BO97" s="67">
        <f>IFERROR(X97/J97,"0")</f>
        <v>0.8</v>
      </c>
      <c r="BP97" s="67">
        <f>IFERROR(Y97/J97,"0")</f>
        <v>0.8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56</v>
      </c>
      <c r="Y99" s="326">
        <f>IFERROR(SUM(Y96:Y98),"0")</f>
        <v>56</v>
      </c>
      <c r="Z99" s="326">
        <f>IFERROR(IF(Z96="",0,Z96),"0")+IFERROR(IF(Z97="",0,Z97),"0")+IFERROR(IF(Z98="",0,Z98),"0")</f>
        <v>1.0012799999999999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201.6</v>
      </c>
      <c r="Y100" s="326">
        <f>IFERROR(SUMPRODUCT(Y96:Y98*H96:H98),"0")</f>
        <v>201.6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0</v>
      </c>
      <c r="Y105" s="325">
        <f t="shared" si="12"/>
        <v>0</v>
      </c>
      <c r="Z105" s="36">
        <f t="shared" si="13"/>
        <v>0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0</v>
      </c>
      <c r="Y109" s="326">
        <f>IFERROR(SUM(Y103:Y108),"0")</f>
        <v>0</v>
      </c>
      <c r="Z109" s="326">
        <f>IFERROR(IF(Z103="",0,Z103),"0")+IFERROR(IF(Z104="",0,Z104),"0")+IFERROR(IF(Z105="",0,Z105),"0")+IFERROR(IF(Z106="",0,Z106),"0")+IFERROR(IF(Z107="",0,Z107),"0")+IFERROR(IF(Z108="",0,Z108),"0")</f>
        <v>0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0</v>
      </c>
      <c r="Y110" s="326">
        <f>IFERROR(SUMPRODUCT(Y103:Y108*H103:H108),"0")</f>
        <v>0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70</v>
      </c>
      <c r="Y113" s="325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70</v>
      </c>
      <c r="Y114" s="325">
        <f>IFERROR(IF(X114="","",X114),"")</f>
        <v>70</v>
      </c>
      <c r="Z114" s="36">
        <f>IFERROR(IF(X114="","",X114*0.01788),"")</f>
        <v>1.2516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140</v>
      </c>
      <c r="Y115" s="326">
        <f>IFERROR(SUM(Y113:Y114),"0")</f>
        <v>140</v>
      </c>
      <c r="Z115" s="326">
        <f>IFERROR(IF(Z113="",0,Z113),"0")+IFERROR(IF(Z114="",0,Z114),"0")</f>
        <v>2.5032000000000001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420</v>
      </c>
      <c r="Y116" s="326">
        <f>IFERROR(SUMPRODUCT(Y113:Y114*H113:H114),"0")</f>
        <v>420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70</v>
      </c>
      <c r="Y121" s="325">
        <f>IFERROR(IF(X121="","",X121),"")</f>
        <v>70</v>
      </c>
      <c r="Z121" s="36">
        <f>IFERROR(IF(X121="","",X121*0.01788),"")</f>
        <v>1.2516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70</v>
      </c>
      <c r="Y122" s="326">
        <f>IFERROR(SUM(Y119:Y121),"0")</f>
        <v>70</v>
      </c>
      <c r="Z122" s="326">
        <f>IFERROR(IF(Z119="",0,Z119),"0")+IFERROR(IF(Z120="",0,Z120),"0")+IFERROR(IF(Z121="",0,Z121),"0")</f>
        <v>1.2516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210</v>
      </c>
      <c r="Y123" s="326">
        <f>IFERROR(SUMPRODUCT(Y119:Y121*H119:H121),"0")</f>
        <v>210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42</v>
      </c>
      <c r="Y126" s="325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137.76</v>
      </c>
      <c r="BN126" s="67">
        <f>IFERROR(Y126*I126,"0")</f>
        <v>137.76</v>
      </c>
      <c r="BO126" s="67">
        <f>IFERROR(X126/J126,"0")</f>
        <v>0.6</v>
      </c>
      <c r="BP126" s="67">
        <f>IFERROR(Y126/J126,"0")</f>
        <v>0.6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42</v>
      </c>
      <c r="Y127" s="325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84</v>
      </c>
      <c r="Y128" s="326">
        <f>IFERROR(SUM(Y126:Y127),"0")</f>
        <v>84</v>
      </c>
      <c r="Z128" s="326">
        <f>IFERROR(IF(Z126="",0,Z126),"0")+IFERROR(IF(Z127="",0,Z127),"0")</f>
        <v>1.5019199999999999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252</v>
      </c>
      <c r="Y129" s="326">
        <f>IFERROR(SUMPRODUCT(Y126:Y127*H126:H127),"0")</f>
        <v>252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7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28</v>
      </c>
      <c r="Y132" s="325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28</v>
      </c>
      <c r="Y133" s="326">
        <f>IFERROR(SUM(Y132:Y132),"0")</f>
        <v>28</v>
      </c>
      <c r="Z133" s="326">
        <f>IFERROR(IF(Z132="",0,Z132),"0")</f>
        <v>0.50063999999999997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84</v>
      </c>
      <c r="Y134" s="326">
        <f>IFERROR(SUMPRODUCT(Y132:Y132*H132:H132),"0")</f>
        <v>84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8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56</v>
      </c>
      <c r="Y148" s="325">
        <f>IFERROR(IF(X148="","",X148),"")</f>
        <v>56</v>
      </c>
      <c r="Z148" s="36">
        <f>IFERROR(IF(X148="","",X148*0.00941),"")</f>
        <v>0.52695999999999998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117.70079999999999</v>
      </c>
      <c r="BN148" s="67">
        <f>IFERROR(Y148*I148,"0")</f>
        <v>117.70079999999999</v>
      </c>
      <c r="BO148" s="67">
        <f>IFERROR(X148/J148,"0")</f>
        <v>0.4</v>
      </c>
      <c r="BP148" s="67">
        <f>IFERROR(Y148/J148,"0")</f>
        <v>0.4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56</v>
      </c>
      <c r="Y149" s="326">
        <f>IFERROR(SUM(Y148:Y148),"0")</f>
        <v>56</v>
      </c>
      <c r="Z149" s="326">
        <f>IFERROR(IF(Z148="",0,Z148),"0")</f>
        <v>0.52695999999999998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94.08</v>
      </c>
      <c r="Y150" s="326">
        <f>IFERROR(SUMPRODUCT(Y148:Y148*H148:H148),"0")</f>
        <v>94.08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0</v>
      </c>
      <c r="Y196" s="326">
        <f>IFERROR(SUM(Y193:Y195),"0")</f>
        <v>0</v>
      </c>
      <c r="Z196" s="326">
        <f>IFERROR(IF(Z193="",0,Z193),"0")+IFERROR(IF(Z194="",0,Z194),"0")+IFERROR(IF(Z195="",0,Z195),"0")</f>
        <v>0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0</v>
      </c>
      <c r="Y197" s="326">
        <f>IFERROR(SUMPRODUCT(Y193:Y195*H193:H195),"0")</f>
        <v>0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84</v>
      </c>
      <c r="Y241" s="325">
        <f>IFERROR(IF(X241="","",X241),"")</f>
        <v>84</v>
      </c>
      <c r="Z241" s="36">
        <f>IFERROR(IF(X241="","",X241*0.0155),"")</f>
        <v>1.302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442.00799999999998</v>
      </c>
      <c r="BN241" s="67">
        <f>IFERROR(Y241*I241,"0")</f>
        <v>442.00799999999998</v>
      </c>
      <c r="BO241" s="67">
        <f>IFERROR(X241/J241,"0")</f>
        <v>1</v>
      </c>
      <c r="BP241" s="67">
        <f>IFERROR(Y241/J241,"0")</f>
        <v>1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84</v>
      </c>
      <c r="Y243" s="326">
        <f>IFERROR(SUM(Y241:Y242),"0")</f>
        <v>84</v>
      </c>
      <c r="Z243" s="326">
        <f>IFERROR(IF(Z241="",0,Z241),"0")+IFERROR(IF(Z242="",0,Z242),"0")</f>
        <v>1.302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420</v>
      </c>
      <c r="Y244" s="326">
        <f>IFERROR(SUMPRODUCT(Y241:Y242*H241:H242),"0")</f>
        <v>420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5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15</v>
      </c>
      <c r="Y257" s="325">
        <f>IFERROR(IF(X257="","",X257),"")</f>
        <v>15</v>
      </c>
      <c r="Z257" s="36">
        <f>IFERROR(IF(X257="","",X257*0.01788),"")</f>
        <v>0.26819999999999999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55.553999999999995</v>
      </c>
      <c r="BN257" s="67">
        <f>IFERROR(Y257*I257,"0")</f>
        <v>55.553999999999995</v>
      </c>
      <c r="BO257" s="67">
        <f>IFERROR(X257/J257,"0")</f>
        <v>0.21428571428571427</v>
      </c>
      <c r="BP257" s="67">
        <f>IFERROR(Y257/J257,"0")</f>
        <v>0.21428571428571427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15</v>
      </c>
      <c r="Y258" s="326">
        <f>IFERROR(SUM(Y257:Y257),"0")</f>
        <v>15</v>
      </c>
      <c r="Z258" s="326">
        <f>IFERROR(IF(Z257="",0,Z257),"0")</f>
        <v>0.26819999999999999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45</v>
      </c>
      <c r="Y259" s="326">
        <f>IFERROR(SUMPRODUCT(Y257:Y257*H257:H257),"0")</f>
        <v>45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IFERROR(IF(X269="","",X269*0.00502),"")</f>
        <v>0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0</v>
      </c>
      <c r="Y270" s="326">
        <f>IFERROR(SUM(Y269:Y269),"0")</f>
        <v>0</v>
      </c>
      <c r="Z270" s="326">
        <f>IFERROR(IF(Z269="",0,Z269),"0")</f>
        <v>0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0</v>
      </c>
      <c r="Y271" s="326">
        <f>IFERROR(SUMPRODUCT(Y269:Y269*H269:H269),"0")</f>
        <v>0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1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6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8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20</v>
      </c>
      <c r="Y294" s="325">
        <f t="shared" si="24"/>
        <v>20</v>
      </c>
      <c r="Z294" s="36">
        <f t="shared" si="29"/>
        <v>0.18720000000000001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57.599999999999994</v>
      </c>
      <c r="BN294" s="67">
        <f t="shared" si="26"/>
        <v>57.599999999999994</v>
      </c>
      <c r="BO294" s="67">
        <f t="shared" si="27"/>
        <v>0.15873015873015872</v>
      </c>
      <c r="BP294" s="67">
        <f t="shared" si="28"/>
        <v>0.15873015873015872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4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6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6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20</v>
      </c>
      <c r="Y305" s="326">
        <f>IFERROR(SUM(Y284:Y304),"0")</f>
        <v>20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0.18720000000000001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54</v>
      </c>
      <c r="Y306" s="326">
        <f>IFERROR(SUMPRODUCT(Y284:Y304*H284:H304),"0")</f>
        <v>54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3718.08</v>
      </c>
      <c r="Y307" s="326">
        <f>IFERROR(Y24+Y33+Y39+Y44+Y60+Y66+Y71+Y77+Y87+Y93+Y100+Y110+Y116+Y123+Y129+Y134+Y139+Y145+Y150+Y156+Y164+Y169+Y177+Y181+Y190+Y197+Y207+Y215+Y220+Y225+Y231+Y237+Y244+Y249+Y255+Y259+Y267+Y271+Y276+Y282+Y306,"0")</f>
        <v>3718.08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4368.4112000000005</v>
      </c>
      <c r="Y308" s="326">
        <f>IFERROR(SUM(BN22:BN304),"0")</f>
        <v>4368.4112000000005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15</v>
      </c>
      <c r="Y309" s="38">
        <f>ROUNDUP(SUM(BP22:BP304),0)</f>
        <v>15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4743.4112000000005</v>
      </c>
      <c r="Y310" s="326">
        <f>GrossWeightTotalR+PalletQtyTotalR*25</f>
        <v>4743.4112000000005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1225</v>
      </c>
      <c r="Y311" s="326">
        <f>IFERROR(Y23+Y32+Y38+Y43+Y59+Y65+Y70+Y76+Y86+Y92+Y99+Y109+Y115+Y122+Y128+Y133+Y138+Y144+Y149+Y155+Y163+Y168+Y176+Y180+Y189+Y196+Y206+Y214+Y219+Y224+Y230+Y236+Y243+Y248+Y254+Y258+Y266+Y270+Y275+Y281+Y305,"0")</f>
        <v>1225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18.719740000000002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21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21" t="s">
        <v>357</v>
      </c>
      <c r="AG314" s="343" t="s">
        <v>362</v>
      </c>
      <c r="AH314" s="425"/>
      <c r="AI314" s="321" t="s">
        <v>372</v>
      </c>
      <c r="AJ314" s="321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22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22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315</v>
      </c>
      <c r="D317" s="46">
        <f>IFERROR(X36*H36,"0")+IFERROR(X37*H37,"0")</f>
        <v>0</v>
      </c>
      <c r="E317" s="46">
        <f>IFERROR(X42*H42,"0")</f>
        <v>72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17" s="46">
        <f>IFERROR(X63*H63,"0")+IFERROR(X64*H64,"0")</f>
        <v>0</v>
      </c>
      <c r="H317" s="46">
        <f>IFERROR(X69*H69,"0")</f>
        <v>151.20000000000002</v>
      </c>
      <c r="I317" s="46">
        <f>IFERROR(X74*H74,"0")+IFERROR(X75*H75,"0")</f>
        <v>504</v>
      </c>
      <c r="J317" s="46">
        <f>IFERROR(X80*H80,"0")+IFERROR(X81*H81,"0")+IFERROR(X82*H82,"0")+IFERROR(X83*H83,"0")+IFERROR(X84*H84,"0")+IFERROR(X85*H85,"0")</f>
        <v>638.4</v>
      </c>
      <c r="K317" s="46">
        <f>IFERROR(X90*H90,"0")+IFERROR(X91*H91,"0")</f>
        <v>0</v>
      </c>
      <c r="L317" s="46">
        <f>IFERROR(X96*H96,"0")+IFERROR(X97*H97,"0")+IFERROR(X98*H98,"0")</f>
        <v>201.6</v>
      </c>
      <c r="M317" s="46">
        <f>IFERROR(X103*H103,"0")+IFERROR(X104*H104,"0")+IFERROR(X105*H105,"0")+IFERROR(X106*H106,"0")+IFERROR(X107*H107,"0")+IFERROR(X108*H108,"0")</f>
        <v>0</v>
      </c>
      <c r="N317" s="322"/>
      <c r="O317" s="46">
        <f>IFERROR(X113*H113,"0")+IFERROR(X114*H114,"0")</f>
        <v>420</v>
      </c>
      <c r="P317" s="46">
        <f>IFERROR(X119*H119,"0")+IFERROR(X120*H120,"0")+IFERROR(X121*H121,"0")</f>
        <v>210</v>
      </c>
      <c r="Q317" s="46">
        <f>IFERROR(X126*H126,"0")+IFERROR(X127*H127,"0")</f>
        <v>252</v>
      </c>
      <c r="R317" s="46">
        <f>IFERROR(X132*H132,"0")</f>
        <v>84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94.08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0</v>
      </c>
      <c r="X317" s="46">
        <f>IFERROR(X173*H173,"0")+IFERROR(X174*H174,"0")+IFERROR(X175*H175,"0")+IFERROR(X179*H179,"0")</f>
        <v>84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0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420</v>
      </c>
      <c r="AH317" s="46">
        <f>IFERROR(X247*H247,"0")</f>
        <v>0</v>
      </c>
      <c r="AI317" s="46">
        <f>IFERROR(X253*H253,"0")+IFERROR(X257*H257,"0")</f>
        <v>45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54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592.79999999999995</v>
      </c>
      <c r="B320" s="60">
        <f>SUMPRODUCT(--(BB:BB="ПГП"),--(W:W="кор"),H:H,Y:Y)+SUMPRODUCT(--(BB:BB="ПГП"),--(W:W="кг"),Y:Y)</f>
        <v>3125.2799999999997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A305:O306"/>
    <mergeCell ref="D292:E292"/>
    <mergeCell ref="A243:O244"/>
    <mergeCell ref="A9:C9"/>
    <mergeCell ref="D202:E202"/>
    <mergeCell ref="D58:E58"/>
    <mergeCell ref="A236:O237"/>
    <mergeCell ref="D294:E294"/>
    <mergeCell ref="P39:V39"/>
    <mergeCell ref="P70:V70"/>
    <mergeCell ref="P107:T107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281:V281"/>
    <mergeCell ref="P138:V138"/>
    <mergeCell ref="D97:E97"/>
    <mergeCell ref="P76:V76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AA17:AA18"/>
    <mergeCell ref="AC17:AC18"/>
    <mergeCell ref="H10:M10"/>
    <mergeCell ref="P279:T279"/>
    <mergeCell ref="P108:T108"/>
    <mergeCell ref="A72:Z72"/>
    <mergeCell ref="A199:Z199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X315:X316"/>
    <mergeCell ref="A65:O66"/>
    <mergeCell ref="D193:E193"/>
    <mergeCell ref="D127:E127"/>
    <mergeCell ref="D56:E56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A40:Z40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12:M12"/>
    <mergeCell ref="A240:Z240"/>
    <mergeCell ref="P74:T74"/>
    <mergeCell ref="P243:V243"/>
    <mergeCell ref="A68:Z68"/>
    <mergeCell ref="A19:Z19"/>
    <mergeCell ref="A117:Z117"/>
    <mergeCell ref="A14:M14"/>
    <mergeCell ref="D280:E280"/>
    <mergeCell ref="A111:Z111"/>
    <mergeCell ref="A272:Z272"/>
    <mergeCell ref="P51:T51"/>
    <mergeCell ref="H17:H18"/>
    <mergeCell ref="A146:Z146"/>
    <mergeCell ref="P90:T90"/>
    <mergeCell ref="D204:E204"/>
    <mergeCell ref="P161:T161"/>
    <mergeCell ref="D269:E269"/>
    <mergeCell ref="P275:V275"/>
    <mergeCell ref="A252:Z252"/>
    <mergeCell ref="P154:T154"/>
    <mergeCell ref="D75:E75"/>
    <mergeCell ref="A158:Z158"/>
    <mergeCell ref="P91:T91"/>
    <mergeCell ref="A38:O39"/>
    <mergeCell ref="D96:E96"/>
    <mergeCell ref="P306:V306"/>
    <mergeCell ref="D52:E52"/>
    <mergeCell ref="P110:V110"/>
    <mergeCell ref="A138:O139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D161:E161"/>
    <mergeCell ref="P264:T264"/>
    <mergeCell ref="Y314:AE314"/>
    <mergeCell ref="P315:P316"/>
    <mergeCell ref="P303:T303"/>
    <mergeCell ref="P132:T132"/>
    <mergeCell ref="A122:O123"/>
    <mergeCell ref="D63:E63"/>
    <mergeCell ref="P181:V181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P99:V99"/>
    <mergeCell ref="A141:Z141"/>
    <mergeCell ref="A144:O145"/>
    <mergeCell ref="B315:B316"/>
    <mergeCell ref="P212:T212"/>
    <mergeCell ref="A135:Z135"/>
    <mergeCell ref="D315:D316"/>
    <mergeCell ref="AJ315:AJ316"/>
    <mergeCell ref="P267:V267"/>
    <mergeCell ref="A95:Z9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P280:T280"/>
    <mergeCell ref="Q12:R12"/>
    <mergeCell ref="D90:E90"/>
    <mergeCell ref="P196:V196"/>
    <mergeCell ref="P119:T119"/>
    <mergeCell ref="A43:O44"/>
    <mergeCell ref="P133:V133"/>
    <mergeCell ref="A250:Z250"/>
    <mergeCell ref="Q315:Q316"/>
    <mergeCell ref="D179:E179"/>
    <mergeCell ref="D166:E166"/>
    <mergeCell ref="P128:V128"/>
    <mergeCell ref="F315:F316"/>
    <mergeCell ref="P223:T223"/>
    <mergeCell ref="P52:T52"/>
    <mergeCell ref="D160:E160"/>
    <mergeCell ref="P139:V139"/>
    <mergeCell ref="I17:I18"/>
    <mergeCell ref="P176:V176"/>
    <mergeCell ref="P287:T287"/>
    <mergeCell ref="P276:V276"/>
    <mergeCell ref="D235:E235"/>
    <mergeCell ref="A239:Z239"/>
    <mergeCell ref="P270:V270"/>
    <mergeCell ref="P214:V214"/>
    <mergeCell ref="P195:T195"/>
    <mergeCell ref="P300:T300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D187:E187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