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12,24 ПОКОМ КИ филиалы\"/>
    </mc:Choice>
  </mc:AlternateContent>
  <xr:revisionPtr revIDLastSave="0" documentId="13_ncr:1_{69BE88C3-2850-48BF-8C5B-5EB5A20A31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4" i="1" l="1"/>
  <c r="AD97" i="1"/>
  <c r="AD96" i="1"/>
  <c r="AD95" i="1"/>
  <c r="AD94" i="1"/>
  <c r="AD93" i="1"/>
  <c r="AD86" i="1"/>
  <c r="AD81" i="1"/>
  <c r="AD79" i="1"/>
  <c r="AD77" i="1"/>
  <c r="AD63" i="1"/>
  <c r="AD59" i="1"/>
  <c r="AD58" i="1"/>
  <c r="AD53" i="1"/>
  <c r="AD52" i="1"/>
  <c r="AD51" i="1"/>
  <c r="AD46" i="1"/>
  <c r="AD42" i="1"/>
  <c r="AD38" i="1"/>
  <c r="AD37" i="1"/>
  <c r="AD31" i="1"/>
  <c r="AD28" i="1"/>
  <c r="AD26" i="1"/>
  <c r="AD25" i="1"/>
  <c r="AD24" i="1"/>
  <c r="AD23" i="1"/>
  <c r="AD21" i="1"/>
  <c r="AD10" i="1"/>
  <c r="AD8" i="1"/>
  <c r="AD7" i="1"/>
  <c r="Q92" i="1"/>
  <c r="AD92" i="1" s="1"/>
  <c r="Q90" i="1"/>
  <c r="AD90" i="1" s="1"/>
  <c r="Q89" i="1"/>
  <c r="AD89" i="1" s="1"/>
  <c r="Q88" i="1"/>
  <c r="AD88" i="1" s="1"/>
  <c r="Q85" i="1"/>
  <c r="AD85" i="1" s="1"/>
  <c r="Q82" i="1"/>
  <c r="Q80" i="1"/>
  <c r="AD80" i="1" s="1"/>
  <c r="Q78" i="1"/>
  <c r="Q75" i="1"/>
  <c r="AD75" i="1" s="1"/>
  <c r="Q70" i="1"/>
  <c r="Q69" i="1"/>
  <c r="AD69" i="1" s="1"/>
  <c r="Q67" i="1"/>
  <c r="AD67" i="1" s="1"/>
  <c r="Q64" i="1"/>
  <c r="AD64" i="1" s="1"/>
  <c r="Q56" i="1"/>
  <c r="AD55" i="1"/>
  <c r="Q48" i="1"/>
  <c r="AD48" i="1" s="1"/>
  <c r="Q47" i="1"/>
  <c r="AD47" i="1" s="1"/>
  <c r="Q45" i="1"/>
  <c r="Q34" i="1"/>
  <c r="AD34" i="1" s="1"/>
  <c r="Q29" i="1"/>
  <c r="AD22" i="1"/>
  <c r="Q17" i="1"/>
  <c r="AD17" i="1" s="1"/>
  <c r="Q15" i="1"/>
  <c r="AD15" i="1" s="1"/>
  <c r="AD14" i="1"/>
  <c r="Q13" i="1"/>
  <c r="AD13" i="1" s="1"/>
  <c r="Q9" i="1"/>
  <c r="AD45" i="1" l="1"/>
  <c r="AD56" i="1"/>
  <c r="AD70" i="1"/>
  <c r="AD78" i="1"/>
  <c r="AD82" i="1"/>
  <c r="AD9" i="1"/>
  <c r="AD29" i="1"/>
  <c r="O97" i="1"/>
  <c r="T97" i="1" s="1"/>
  <c r="U97" i="1" l="1"/>
  <c r="F52" i="1"/>
  <c r="E52" i="1"/>
  <c r="O52" i="1" s="1"/>
  <c r="AD49" i="1"/>
  <c r="AD74" i="1"/>
  <c r="AD84" i="1"/>
  <c r="AD91" i="1"/>
  <c r="O7" i="1"/>
  <c r="O8" i="1"/>
  <c r="O9" i="1"/>
  <c r="T9" i="1" s="1"/>
  <c r="O10" i="1"/>
  <c r="O11" i="1"/>
  <c r="P11" i="1" s="1"/>
  <c r="O12" i="1"/>
  <c r="O13" i="1"/>
  <c r="T13" i="1" s="1"/>
  <c r="T14" i="1"/>
  <c r="O15" i="1"/>
  <c r="T15" i="1" s="1"/>
  <c r="O16" i="1"/>
  <c r="P16" i="1" s="1"/>
  <c r="O17" i="1"/>
  <c r="T17" i="1" s="1"/>
  <c r="O18" i="1"/>
  <c r="P18" i="1" s="1"/>
  <c r="O19" i="1"/>
  <c r="O20" i="1"/>
  <c r="P20" i="1" s="1"/>
  <c r="O21" i="1"/>
  <c r="T21" i="1" s="1"/>
  <c r="O22" i="1"/>
  <c r="T22" i="1" s="1"/>
  <c r="O23" i="1"/>
  <c r="T23" i="1" s="1"/>
  <c r="O24" i="1"/>
  <c r="T24" i="1" s="1"/>
  <c r="O25" i="1"/>
  <c r="O26" i="1"/>
  <c r="O27" i="1"/>
  <c r="P27" i="1" s="1"/>
  <c r="O28" i="1"/>
  <c r="O29" i="1"/>
  <c r="T29" i="1" s="1"/>
  <c r="O30" i="1"/>
  <c r="P30" i="1" s="1"/>
  <c r="O31" i="1"/>
  <c r="O32" i="1"/>
  <c r="O33" i="1"/>
  <c r="P33" i="1" s="1"/>
  <c r="Q33" i="1" s="1"/>
  <c r="O34" i="1"/>
  <c r="T34" i="1" s="1"/>
  <c r="O35" i="1"/>
  <c r="P35" i="1" s="1"/>
  <c r="O36" i="1"/>
  <c r="P36" i="1" s="1"/>
  <c r="O37" i="1"/>
  <c r="O38" i="1"/>
  <c r="O39" i="1"/>
  <c r="P39" i="1" s="1"/>
  <c r="Q39" i="1" s="1"/>
  <c r="O40" i="1"/>
  <c r="O41" i="1"/>
  <c r="P41" i="1" s="1"/>
  <c r="O42" i="1"/>
  <c r="O43" i="1"/>
  <c r="P43" i="1" s="1"/>
  <c r="O44" i="1"/>
  <c r="P44" i="1" s="1"/>
  <c r="O45" i="1"/>
  <c r="T45" i="1" s="1"/>
  <c r="O46" i="1"/>
  <c r="O47" i="1"/>
  <c r="T47" i="1" s="1"/>
  <c r="O48" i="1"/>
  <c r="T48" i="1" s="1"/>
  <c r="O49" i="1"/>
  <c r="T49" i="1" s="1"/>
  <c r="O50" i="1"/>
  <c r="P50" i="1" s="1"/>
  <c r="Q50" i="1" s="1"/>
  <c r="O51" i="1"/>
  <c r="O53" i="1"/>
  <c r="O54" i="1"/>
  <c r="P54" i="1" s="1"/>
  <c r="O55" i="1"/>
  <c r="T55" i="1" s="1"/>
  <c r="O56" i="1"/>
  <c r="T56" i="1" s="1"/>
  <c r="O57" i="1"/>
  <c r="O58" i="1"/>
  <c r="O59" i="1"/>
  <c r="O60" i="1"/>
  <c r="P60" i="1" s="1"/>
  <c r="Q60" i="1" s="1"/>
  <c r="O61" i="1"/>
  <c r="P61" i="1" s="1"/>
  <c r="Q61" i="1" s="1"/>
  <c r="O62" i="1"/>
  <c r="P62" i="1" s="1"/>
  <c r="Q62" i="1" s="1"/>
  <c r="O63" i="1"/>
  <c r="O64" i="1"/>
  <c r="T64" i="1" s="1"/>
  <c r="O65" i="1"/>
  <c r="O66" i="1"/>
  <c r="O67" i="1"/>
  <c r="T67" i="1" s="1"/>
  <c r="O68" i="1"/>
  <c r="O69" i="1"/>
  <c r="T69" i="1" s="1"/>
  <c r="O70" i="1"/>
  <c r="T70" i="1" s="1"/>
  <c r="O71" i="1"/>
  <c r="O72" i="1"/>
  <c r="O73" i="1"/>
  <c r="O74" i="1"/>
  <c r="T74" i="1" s="1"/>
  <c r="O75" i="1"/>
  <c r="T75" i="1" s="1"/>
  <c r="O76" i="1"/>
  <c r="O77" i="1"/>
  <c r="O78" i="1"/>
  <c r="T78" i="1" s="1"/>
  <c r="O79" i="1"/>
  <c r="O80" i="1"/>
  <c r="T80" i="1" s="1"/>
  <c r="O81" i="1"/>
  <c r="O82" i="1"/>
  <c r="T82" i="1" s="1"/>
  <c r="O83" i="1"/>
  <c r="P83" i="1" s="1"/>
  <c r="O84" i="1"/>
  <c r="T84" i="1" s="1"/>
  <c r="O85" i="1"/>
  <c r="T85" i="1" s="1"/>
  <c r="O86" i="1"/>
  <c r="T86" i="1" s="1"/>
  <c r="O87" i="1"/>
  <c r="O88" i="1"/>
  <c r="T88" i="1" s="1"/>
  <c r="O89" i="1"/>
  <c r="T89" i="1" s="1"/>
  <c r="O90" i="1"/>
  <c r="T90" i="1" s="1"/>
  <c r="O91" i="1"/>
  <c r="T91" i="1" s="1"/>
  <c r="O92" i="1"/>
  <c r="T92" i="1" s="1"/>
  <c r="O93" i="1"/>
  <c r="O94" i="1"/>
  <c r="O95" i="1"/>
  <c r="T95" i="1" s="1"/>
  <c r="O96" i="1"/>
  <c r="O6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T52" i="1" l="1"/>
  <c r="P96" i="1"/>
  <c r="T96" i="1"/>
  <c r="P94" i="1"/>
  <c r="T94" i="1"/>
  <c r="T62" i="1"/>
  <c r="AD62" i="1"/>
  <c r="T60" i="1"/>
  <c r="AD60" i="1"/>
  <c r="P58" i="1"/>
  <c r="T58" i="1"/>
  <c r="T54" i="1"/>
  <c r="AD54" i="1"/>
  <c r="P51" i="1"/>
  <c r="T51" i="1"/>
  <c r="T43" i="1"/>
  <c r="AD43" i="1"/>
  <c r="T41" i="1"/>
  <c r="AD41" i="1"/>
  <c r="T39" i="1"/>
  <c r="AD39" i="1"/>
  <c r="P37" i="1"/>
  <c r="T37" i="1"/>
  <c r="T35" i="1"/>
  <c r="AD35" i="1"/>
  <c r="T33" i="1"/>
  <c r="AD33" i="1"/>
  <c r="P31" i="1"/>
  <c r="T31" i="1"/>
  <c r="T27" i="1"/>
  <c r="AD27" i="1"/>
  <c r="P25" i="1"/>
  <c r="T25" i="1"/>
  <c r="T11" i="1"/>
  <c r="AD11" i="1"/>
  <c r="P7" i="1"/>
  <c r="T7" i="1"/>
  <c r="P93" i="1"/>
  <c r="T93" i="1"/>
  <c r="AD83" i="1"/>
  <c r="T83" i="1"/>
  <c r="P81" i="1"/>
  <c r="T81" i="1"/>
  <c r="P79" i="1"/>
  <c r="T79" i="1"/>
  <c r="P77" i="1"/>
  <c r="T77" i="1"/>
  <c r="P63" i="1"/>
  <c r="T63" i="1"/>
  <c r="AD61" i="1"/>
  <c r="T61" i="1"/>
  <c r="P59" i="1"/>
  <c r="T59" i="1"/>
  <c r="P53" i="1"/>
  <c r="T53" i="1"/>
  <c r="T50" i="1"/>
  <c r="AD50" i="1"/>
  <c r="P46" i="1"/>
  <c r="T46" i="1"/>
  <c r="AD44" i="1"/>
  <c r="T44" i="1"/>
  <c r="P42" i="1"/>
  <c r="T42" i="1"/>
  <c r="P38" i="1"/>
  <c r="T38" i="1"/>
  <c r="AD36" i="1"/>
  <c r="T36" i="1"/>
  <c r="AD30" i="1"/>
  <c r="T30" i="1"/>
  <c r="P28" i="1"/>
  <c r="T28" i="1"/>
  <c r="P26" i="1"/>
  <c r="T26" i="1"/>
  <c r="AD20" i="1"/>
  <c r="T20" i="1"/>
  <c r="AD18" i="1"/>
  <c r="T18" i="1"/>
  <c r="AD16" i="1"/>
  <c r="T16" i="1"/>
  <c r="P10" i="1"/>
  <c r="T10" i="1"/>
  <c r="P8" i="1"/>
  <c r="T8" i="1"/>
  <c r="P6" i="1"/>
  <c r="P52" i="1"/>
  <c r="U95" i="1"/>
  <c r="P95" i="1"/>
  <c r="U93" i="1"/>
  <c r="P87" i="1"/>
  <c r="P73" i="1"/>
  <c r="T71" i="1"/>
  <c r="AD71" i="1"/>
  <c r="P65" i="1"/>
  <c r="P57" i="1"/>
  <c r="P40" i="1"/>
  <c r="P32" i="1"/>
  <c r="P24" i="1"/>
  <c r="U96" i="1"/>
  <c r="U94" i="1"/>
  <c r="U92" i="1"/>
  <c r="P86" i="1"/>
  <c r="P76" i="1"/>
  <c r="P72" i="1"/>
  <c r="P68" i="1"/>
  <c r="P66" i="1"/>
  <c r="P23" i="1"/>
  <c r="P21" i="1"/>
  <c r="P19" i="1"/>
  <c r="P12" i="1"/>
  <c r="K52" i="1"/>
  <c r="K5" i="1" s="1"/>
  <c r="U6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O5" i="1"/>
  <c r="Q12" i="1" l="1"/>
  <c r="Q19" i="1"/>
  <c r="Q66" i="1"/>
  <c r="Q76" i="1"/>
  <c r="Q57" i="1"/>
  <c r="Q73" i="1"/>
  <c r="Q68" i="1"/>
  <c r="Q72" i="1"/>
  <c r="Q65" i="1"/>
  <c r="Q87" i="1"/>
  <c r="P5" i="1"/>
  <c r="T87" i="1" l="1"/>
  <c r="AD87" i="1"/>
  <c r="AD72" i="1"/>
  <c r="T72" i="1"/>
  <c r="T73" i="1"/>
  <c r="AD73" i="1"/>
  <c r="AD40" i="1"/>
  <c r="T40" i="1"/>
  <c r="T76" i="1"/>
  <c r="AD76" i="1"/>
  <c r="T19" i="1"/>
  <c r="AD19" i="1"/>
  <c r="AD6" i="1"/>
  <c r="T6" i="1"/>
  <c r="AD65" i="1"/>
  <c r="T65" i="1"/>
  <c r="T68" i="1"/>
  <c r="AD68" i="1"/>
  <c r="AD57" i="1"/>
  <c r="T57" i="1"/>
  <c r="AD32" i="1"/>
  <c r="T32" i="1"/>
  <c r="T66" i="1"/>
  <c r="AD66" i="1"/>
  <c r="AD12" i="1"/>
  <c r="T12" i="1"/>
  <c r="Q5" i="1"/>
  <c r="AD5" i="1" l="1"/>
</calcChain>
</file>

<file path=xl/sharedStrings.xml><?xml version="1.0" encoding="utf-8"?>
<sst xmlns="http://schemas.openxmlformats.org/spreadsheetml/2006/main" count="430" uniqueCount="164">
  <si>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</si>
  <si>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</si>
  <si>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</si>
  <si>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</si>
  <si>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</si>
  <si>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</si>
  <si>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</si>
  <si>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</si>
  <si>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</si>
  <si>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</si>
  <si>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</si>
  <si>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</si>
  <si>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</si>
  <si>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</si>
  <si>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</si>
  <si>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</si>
  <si>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</si>
  <si>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</si>
  <si>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</si>
  <si>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</si>
  <si>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</si>
  <si>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</si>
  <si>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</si>
  <si>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18,12,</t>
  </si>
  <si>
    <t>12,12,</t>
  </si>
  <si>
    <t>11,12,</t>
  </si>
  <si>
    <t>05,12,</t>
  </si>
  <si>
    <t>04,12,</t>
  </si>
  <si>
    <t>28,11,</t>
  </si>
  <si>
    <t>27,11,</t>
  </si>
  <si>
    <t>21,11,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</si>
  <si>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</si>
  <si>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</si>
  <si>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</si>
  <si>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</si>
  <si>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</si>
  <si>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</si>
  <si>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</si>
  <si>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нет в бланке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</si>
  <si>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</si>
  <si>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</si>
  <si>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</si>
  <si>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</si>
  <si>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</si>
  <si>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</si>
  <si>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</si>
  <si>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</si>
  <si>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нужно увеличить продажи!!!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</si>
  <si>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</si>
  <si>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</si>
  <si>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</si>
  <si>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декабрь</t>
  </si>
  <si>
    <t xml:space="preserve"> 215  Колбаса Докторская ГОСТ Дугушка, ВЕС, ТМ Стародворье ПОКОМ</t>
  </si>
  <si>
    <t>13,12,24 филиал обнулил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</si>
  <si>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</si>
  <si>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</si>
  <si>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</si>
  <si>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</si>
  <si>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</si>
  <si>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</si>
  <si>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</si>
  <si>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</si>
  <si>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</si>
  <si>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>11,12,24 филиал обнулил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</si>
  <si>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</si>
  <si>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</si>
  <si>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</si>
  <si>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>13,12,24 филиал обнулил / ТМА декабрь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</si>
  <si>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</si>
  <si>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</si>
  <si>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</si>
  <si>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</si>
  <si>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</si>
  <si>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</si>
  <si>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</si>
  <si>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</si>
  <si>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</si>
  <si>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</si>
  <si>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</si>
  <si>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</si>
  <si>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</si>
  <si>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</si>
  <si>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</si>
  <si>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</si>
  <si>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</si>
  <si>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</si>
  <si>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</si>
  <si>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>29,11,24 филиал обнулил</t>
  </si>
  <si>
    <t xml:space="preserve"> 318  Сосиски Датские ТМ Зареченские, ВЕС  ПОКОМ</t>
  </si>
  <si>
    <t>нет потребности (филиал постоянно обнуляет)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</si>
  <si>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</si>
  <si>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</si>
  <si>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</si>
  <si>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</si>
  <si>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</si>
  <si>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</si>
  <si>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</si>
  <si>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</si>
  <si>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</si>
  <si>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</si>
  <si>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</si>
  <si>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</si>
  <si>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</si>
  <si>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>27,11,24 филиал обнулил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</si>
  <si>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</si>
  <si>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</si>
  <si>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</si>
  <si>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</si>
  <si>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</si>
  <si>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</si>
  <si>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</si>
  <si>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</si>
  <si>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</si>
  <si>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</si>
  <si>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</si>
  <si>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</si>
  <si>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</si>
  <si>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</si>
  <si>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>не в матрице</t>
  </si>
  <si>
    <t>нужно продавать / ротация на новинку</t>
  </si>
  <si>
    <t xml:space="preserve"> 435  Колбаса Молочная Стародворская  с молоком в оболочке полиамид 0,4 кг.ТМ Стародворье ПОКОМ</t>
  </si>
  <si>
    <t>06,12,24 филиал обнулил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</si>
  <si>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</si>
  <si>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</si>
  <si>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</si>
  <si>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</si>
  <si>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</si>
  <si>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</si>
  <si>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</si>
  <si>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</si>
  <si>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</si>
  <si>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</si>
  <si>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</si>
  <si>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</si>
  <si>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04,12,24 филиал обнулил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</si>
  <si>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</si>
  <si>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</si>
  <si>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</si>
  <si>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</si>
  <si>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</si>
  <si>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</si>
  <si>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</si>
  <si>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</si>
  <si>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</si>
  <si>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</si>
  <si>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нет</t>
  </si>
  <si>
    <t>нужно увеличить продажи / ТК Вояж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</si>
  <si>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</si>
  <si>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t>не пользуется спросом в НГ</t>
  </si>
  <si>
    <t>потребность в НГ, большой срок реализации</t>
  </si>
  <si>
    <t>высокая цена</t>
  </si>
  <si>
    <t>большие остатки</t>
  </si>
  <si>
    <t>слабая реализация</t>
  </si>
  <si>
    <t>ротация на новинку</t>
  </si>
  <si>
    <t>с/к колбасы «Филейбургская с филе сочного окорока» ф/в 0,11 н/о ТМ «Баварушка»</t>
  </si>
  <si>
    <t>новинка</t>
  </si>
  <si>
    <t>18,12,24 филиал обнулил</t>
  </si>
  <si>
    <t>новинка / 18,12,24 филиал обнулил</t>
  </si>
  <si>
    <t>новинка / ТМА декабрь / 18,12,24 филиал обнулил</t>
  </si>
  <si>
    <t>сети / 18,12,24 филиал обнулил</t>
  </si>
  <si>
    <t>есть дубль / 18,12,24 филиал обнулил</t>
  </si>
  <si>
    <t>ТМА декабрь / 18,12,24 филиал обнулил</t>
  </si>
  <si>
    <t>заказ</t>
  </si>
  <si>
    <t>21,12,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</si>
</sst>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7" borderId="2" xfId="1" applyNumberFormat="1" applyFill="1" applyBorder="1"/>
    <xf numFmtId="164" fontId="5" fillId="6" borderId="1" xfId="1" applyNumberFormat="1" applyFont="1" applyFill="1"/>
    <xf numFmtId="164" fontId="1" fillId="0" borderId="1" xfId="1" applyNumberFormat="1" applyFill="1"/>
    <xf numFmtId="164" fontId="1" fillId="9" borderId="2" xfId="1" applyNumberFormat="1" applyFill="1" applyBorder="1"/>
    <xf numFmtId="164" fontId="6" fillId="6" borderId="1" xfId="1" applyNumberFormat="1" applyFont="1" applyFill="1"/>
    <xf numFmtId="164" fontId="4" fillId="6" borderId="1" xfId="1" applyNumberFormat="1" applyFont="1" applyFill="1"/>
    <xf numFmtId="0" fontId="0" fillId="0" borderId="1" xfId="0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1" customWidth="1"/>
    <col min="15" max="16" width="7" customWidth="1"/>
    <col min="17" max="17" width="7" style="25" customWidth="1"/>
    <col min="18" max="18" width="7" customWidth="1"/>
    <col min="19" max="19" width="21" customWidth="1"/>
    <col min="20" max="21" width="5" customWidth="1"/>
    <col min="22" max="28" width="6" customWidth="1"/>
    <col min="29" max="29" width="32.28515625" customWidth="1"/>
    <col min="30" max="30" width="7" customWidth="1"/>
    <col min="31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162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145</v>
      </c>
      <c r="O4" s="1" t="s">
        <v>23</v>
      </c>
      <c r="P4" s="1"/>
      <c r="Q4" s="1" t="s">
        <v>163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39678.929000000004</v>
      </c>
      <c r="F5" s="4">
        <f>SUM(F6:F500)</f>
        <v>68775.236999999994</v>
      </c>
      <c r="G5" s="7"/>
      <c r="H5" s="1"/>
      <c r="I5" s="1"/>
      <c r="J5" s="4">
        <f t="shared" ref="J5:R5" si="0">SUM(J6:J500)</f>
        <v>39749.050000000017</v>
      </c>
      <c r="K5" s="4">
        <f t="shared" si="0"/>
        <v>-70.121000000000322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7935.7858000000024</v>
      </c>
      <c r="P5" s="4">
        <f t="shared" si="0"/>
        <v>18087.475799999997</v>
      </c>
      <c r="Q5" s="4">
        <f t="shared" si="0"/>
        <v>19481.274999999998</v>
      </c>
      <c r="R5" s="4">
        <f t="shared" si="0"/>
        <v>14150</v>
      </c>
      <c r="S5" s="1"/>
      <c r="T5" s="1"/>
      <c r="U5" s="1"/>
      <c r="V5" s="4">
        <f t="shared" ref="V5:AB5" si="1">SUM(V6:V500)</f>
        <v>7564.5099999999993</v>
      </c>
      <c r="W5" s="4">
        <f t="shared" si="1"/>
        <v>7233.4825999999966</v>
      </c>
      <c r="X5" s="4">
        <f t="shared" si="1"/>
        <v>7852.9970000000003</v>
      </c>
      <c r="Y5" s="4">
        <f t="shared" si="1"/>
        <v>7389.5857999999998</v>
      </c>
      <c r="Z5" s="4">
        <f t="shared" si="1"/>
        <v>6679.3790000000026</v>
      </c>
      <c r="AA5" s="4">
        <f t="shared" si="1"/>
        <v>7382.8569999999991</v>
      </c>
      <c r="AB5" s="4">
        <f t="shared" si="1"/>
        <v>8171.1163999999981</v>
      </c>
      <c r="AC5" s="1"/>
      <c r="AD5" s="4">
        <f>SUM(AD6:AD500)</f>
        <v>17136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1130.721</v>
      </c>
      <c r="D6" s="1">
        <v>3127.364</v>
      </c>
      <c r="E6" s="1">
        <v>1471.126</v>
      </c>
      <c r="F6" s="1">
        <v>2552.8000000000002</v>
      </c>
      <c r="G6" s="7">
        <v>1</v>
      </c>
      <c r="H6" s="1">
        <v>50</v>
      </c>
      <c r="I6" s="1" t="s">
        <v>33</v>
      </c>
      <c r="J6" s="1">
        <v>1379.95</v>
      </c>
      <c r="K6" s="1">
        <f t="shared" ref="K6:K37" si="2">E6-J6</f>
        <v>91.175999999999931</v>
      </c>
      <c r="L6" s="1"/>
      <c r="M6" s="1"/>
      <c r="N6" s="1"/>
      <c r="O6" s="1">
        <f>E6/5</f>
        <v>294.22519999999997</v>
      </c>
      <c r="P6" s="5">
        <f>11*O6-F6</f>
        <v>683.67719999999963</v>
      </c>
      <c r="Q6" s="5">
        <v>700</v>
      </c>
      <c r="R6" s="5"/>
      <c r="S6" s="1"/>
      <c r="T6" s="1">
        <f>(F6+Q6)/O6</f>
        <v>11.055477233085407</v>
      </c>
      <c r="U6" s="1">
        <f>F6/O6</f>
        <v>8.6763472333437122</v>
      </c>
      <c r="V6" s="1">
        <v>277.60140000000001</v>
      </c>
      <c r="W6" s="1">
        <v>249.8494</v>
      </c>
      <c r="X6" s="1">
        <v>239.52719999999999</v>
      </c>
      <c r="Y6" s="1">
        <v>213.006</v>
      </c>
      <c r="Z6" s="1">
        <v>232.5754</v>
      </c>
      <c r="AA6" s="1">
        <v>272.32920000000001</v>
      </c>
      <c r="AB6" s="1">
        <v>228.83840000000001</v>
      </c>
      <c r="AC6" s="1" t="s">
        <v>34</v>
      </c>
      <c r="AD6" s="1">
        <f>ROUND(Q6*G6,0)</f>
        <v>700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32</v>
      </c>
      <c r="C7" s="1">
        <v>257.721</v>
      </c>
      <c r="D7" s="1">
        <v>678.13800000000003</v>
      </c>
      <c r="E7" s="1">
        <v>316.303</v>
      </c>
      <c r="F7" s="1">
        <v>531.14400000000001</v>
      </c>
      <c r="G7" s="7">
        <v>1</v>
      </c>
      <c r="H7" s="1">
        <v>45</v>
      </c>
      <c r="I7" s="1" t="s">
        <v>33</v>
      </c>
      <c r="J7" s="1">
        <v>312.8</v>
      </c>
      <c r="K7" s="1">
        <f t="shared" si="2"/>
        <v>3.5029999999999859</v>
      </c>
      <c r="L7" s="1"/>
      <c r="M7" s="1"/>
      <c r="N7" s="1"/>
      <c r="O7" s="1">
        <f t="shared" ref="O7:O70" si="3">E7/5</f>
        <v>63.260599999999997</v>
      </c>
      <c r="P7" s="22">
        <f>9*O7-F7</f>
        <v>38.201399999999921</v>
      </c>
      <c r="Q7" s="5">
        <v>0</v>
      </c>
      <c r="R7" s="5">
        <v>0</v>
      </c>
      <c r="S7" s="1" t="s">
        <v>148</v>
      </c>
      <c r="T7" s="1">
        <f t="shared" ref="T7:T48" si="4">(F7+Q7)/O7</f>
        <v>8.396126498958278</v>
      </c>
      <c r="U7" s="1">
        <f t="shared" ref="U7:U70" si="5">F7/O7</f>
        <v>8.396126498958278</v>
      </c>
      <c r="V7" s="1">
        <v>73.6374</v>
      </c>
      <c r="W7" s="1">
        <v>69.425399999999996</v>
      </c>
      <c r="X7" s="1">
        <v>62.300199999999997</v>
      </c>
      <c r="Y7" s="1">
        <v>52.056800000000003</v>
      </c>
      <c r="Z7" s="1">
        <v>59.708199999999998</v>
      </c>
      <c r="AA7" s="1">
        <v>68.381600000000006</v>
      </c>
      <c r="AB7" s="1">
        <v>72.180999999999997</v>
      </c>
      <c r="AC7" s="1" t="s">
        <v>156</v>
      </c>
      <c r="AD7" s="1">
        <f t="shared" ref="AD7:AD48" si="6">ROUND(Q7*G7,0)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32</v>
      </c>
      <c r="C8" s="1">
        <v>529.82000000000005</v>
      </c>
      <c r="D8" s="1">
        <v>492.43200000000002</v>
      </c>
      <c r="E8" s="1">
        <v>441.75099999999998</v>
      </c>
      <c r="F8" s="1">
        <v>504.36399999999998</v>
      </c>
      <c r="G8" s="7">
        <v>1</v>
      </c>
      <c r="H8" s="1">
        <v>45</v>
      </c>
      <c r="I8" s="1" t="s">
        <v>33</v>
      </c>
      <c r="J8" s="1">
        <v>435.4</v>
      </c>
      <c r="K8" s="1">
        <f t="shared" si="2"/>
        <v>6.3509999999999991</v>
      </c>
      <c r="L8" s="1"/>
      <c r="M8" s="1"/>
      <c r="N8" s="1"/>
      <c r="O8" s="1">
        <f t="shared" si="3"/>
        <v>88.350200000000001</v>
      </c>
      <c r="P8" s="22">
        <f>9*O8-F8</f>
        <v>290.7878</v>
      </c>
      <c r="Q8" s="5">
        <v>0</v>
      </c>
      <c r="R8" s="5">
        <v>0</v>
      </c>
      <c r="S8" s="1" t="s">
        <v>148</v>
      </c>
      <c r="T8" s="1">
        <f t="shared" si="4"/>
        <v>5.7086910952097449</v>
      </c>
      <c r="U8" s="1">
        <f t="shared" si="5"/>
        <v>5.7086910952097449</v>
      </c>
      <c r="V8" s="1">
        <v>79.618200000000002</v>
      </c>
      <c r="W8" s="1">
        <v>74.427199999999999</v>
      </c>
      <c r="X8" s="1">
        <v>92.408000000000001</v>
      </c>
      <c r="Y8" s="1">
        <v>81.801599999999993</v>
      </c>
      <c r="Z8" s="1">
        <v>69.240399999999994</v>
      </c>
      <c r="AA8" s="1">
        <v>83.686800000000005</v>
      </c>
      <c r="AB8" s="1">
        <v>105.9914</v>
      </c>
      <c r="AC8" s="1" t="s">
        <v>156</v>
      </c>
      <c r="AD8" s="1">
        <f t="shared" si="6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5" t="s">
        <v>37</v>
      </c>
      <c r="B9" s="1" t="s">
        <v>32</v>
      </c>
      <c r="C9" s="1">
        <v>115.044</v>
      </c>
      <c r="D9" s="1"/>
      <c r="E9" s="1">
        <v>87.09</v>
      </c>
      <c r="F9" s="1"/>
      <c r="G9" s="7">
        <v>1</v>
      </c>
      <c r="H9" s="1">
        <v>40</v>
      </c>
      <c r="I9" s="1" t="s">
        <v>33</v>
      </c>
      <c r="J9" s="1">
        <v>132.4</v>
      </c>
      <c r="K9" s="1">
        <f t="shared" si="2"/>
        <v>-45.31</v>
      </c>
      <c r="L9" s="1"/>
      <c r="M9" s="1"/>
      <c r="N9" s="1"/>
      <c r="O9" s="1">
        <f t="shared" si="3"/>
        <v>17.417999999999999</v>
      </c>
      <c r="P9" s="19">
        <v>120</v>
      </c>
      <c r="Q9" s="5">
        <f t="shared" ref="Q9:Q48" si="7">P9</f>
        <v>120</v>
      </c>
      <c r="R9" s="5"/>
      <c r="S9" s="1"/>
      <c r="T9" s="1">
        <f t="shared" si="4"/>
        <v>6.889424733034792</v>
      </c>
      <c r="U9" s="1">
        <f t="shared" si="5"/>
        <v>0</v>
      </c>
      <c r="V9" s="1">
        <v>26.4848</v>
      </c>
      <c r="W9" s="1">
        <v>24.151800000000001</v>
      </c>
      <c r="X9" s="1">
        <v>22.015599999999999</v>
      </c>
      <c r="Y9" s="1">
        <v>18.692799999999998</v>
      </c>
      <c r="Z9" s="1">
        <v>7.0989999999999993</v>
      </c>
      <c r="AA9" s="1">
        <v>12.9674</v>
      </c>
      <c r="AB9" s="1">
        <v>31.8368</v>
      </c>
      <c r="AC9" s="15" t="s">
        <v>38</v>
      </c>
      <c r="AD9" s="1">
        <f t="shared" si="6"/>
        <v>120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40</v>
      </c>
      <c r="C10" s="1">
        <v>266</v>
      </c>
      <c r="D10" s="1">
        <v>462</v>
      </c>
      <c r="E10" s="1">
        <v>260</v>
      </c>
      <c r="F10" s="1">
        <v>421</v>
      </c>
      <c r="G10" s="7">
        <v>0.45</v>
      </c>
      <c r="H10" s="1">
        <v>45</v>
      </c>
      <c r="I10" s="1" t="s">
        <v>33</v>
      </c>
      <c r="J10" s="1">
        <v>272</v>
      </c>
      <c r="K10" s="1">
        <f t="shared" si="2"/>
        <v>-12</v>
      </c>
      <c r="L10" s="1"/>
      <c r="M10" s="1"/>
      <c r="N10" s="1"/>
      <c r="O10" s="1">
        <f t="shared" si="3"/>
        <v>52</v>
      </c>
      <c r="P10" s="22">
        <f t="shared" ref="P10:P11" si="8">9*O10-F10</f>
        <v>47</v>
      </c>
      <c r="Q10" s="5">
        <v>0</v>
      </c>
      <c r="R10" s="5">
        <v>0</v>
      </c>
      <c r="S10" s="1" t="s">
        <v>148</v>
      </c>
      <c r="T10" s="1">
        <f t="shared" si="4"/>
        <v>8.0961538461538467</v>
      </c>
      <c r="U10" s="1">
        <f t="shared" si="5"/>
        <v>8.0961538461538467</v>
      </c>
      <c r="V10" s="1">
        <v>60</v>
      </c>
      <c r="W10" s="1">
        <v>55.4</v>
      </c>
      <c r="X10" s="1">
        <v>51.2</v>
      </c>
      <c r="Y10" s="1">
        <v>50.6</v>
      </c>
      <c r="Z10" s="1">
        <v>50.6</v>
      </c>
      <c r="AA10" s="1">
        <v>57</v>
      </c>
      <c r="AB10" s="1">
        <v>62.4</v>
      </c>
      <c r="AC10" s="1" t="s">
        <v>156</v>
      </c>
      <c r="AD10" s="1">
        <f t="shared" si="6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40</v>
      </c>
      <c r="C11" s="1">
        <v>643</v>
      </c>
      <c r="D11" s="1">
        <v>972</v>
      </c>
      <c r="E11" s="1">
        <v>719</v>
      </c>
      <c r="F11" s="1">
        <v>850</v>
      </c>
      <c r="G11" s="7">
        <v>0.45</v>
      </c>
      <c r="H11" s="1">
        <v>45</v>
      </c>
      <c r="I11" s="1" t="s">
        <v>33</v>
      </c>
      <c r="J11" s="1">
        <v>714</v>
      </c>
      <c r="K11" s="1">
        <f t="shared" si="2"/>
        <v>5</v>
      </c>
      <c r="L11" s="1"/>
      <c r="M11" s="1"/>
      <c r="N11" s="1"/>
      <c r="O11" s="1">
        <f t="shared" si="3"/>
        <v>143.80000000000001</v>
      </c>
      <c r="P11" s="22">
        <f t="shared" si="8"/>
        <v>444.20000000000005</v>
      </c>
      <c r="Q11" s="5">
        <v>200</v>
      </c>
      <c r="R11" s="5">
        <v>200</v>
      </c>
      <c r="S11" s="1" t="s">
        <v>148</v>
      </c>
      <c r="T11" s="1">
        <f t="shared" si="4"/>
        <v>7.3018080667593876</v>
      </c>
      <c r="U11" s="1">
        <f t="shared" si="5"/>
        <v>5.9109874826147424</v>
      </c>
      <c r="V11" s="1">
        <v>127</v>
      </c>
      <c r="W11" s="1">
        <v>122</v>
      </c>
      <c r="X11" s="1">
        <v>111.2</v>
      </c>
      <c r="Y11" s="1">
        <v>121.2</v>
      </c>
      <c r="Z11" s="1">
        <v>127.8</v>
      </c>
      <c r="AA11" s="1">
        <v>109.8</v>
      </c>
      <c r="AB11" s="1">
        <v>118.6</v>
      </c>
      <c r="AC11" s="1"/>
      <c r="AD11" s="1">
        <f t="shared" si="6"/>
        <v>90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40</v>
      </c>
      <c r="C12" s="1">
        <v>41</v>
      </c>
      <c r="D12" s="1">
        <v>165</v>
      </c>
      <c r="E12" s="1">
        <v>78</v>
      </c>
      <c r="F12" s="1">
        <v>124</v>
      </c>
      <c r="G12" s="7">
        <v>0.17</v>
      </c>
      <c r="H12" s="1">
        <v>180</v>
      </c>
      <c r="I12" s="1" t="s">
        <v>33</v>
      </c>
      <c r="J12" s="1">
        <v>106</v>
      </c>
      <c r="K12" s="1">
        <f t="shared" si="2"/>
        <v>-28</v>
      </c>
      <c r="L12" s="1"/>
      <c r="M12" s="1"/>
      <c r="N12" s="1"/>
      <c r="O12" s="1">
        <f t="shared" si="3"/>
        <v>15.6</v>
      </c>
      <c r="P12" s="5">
        <f t="shared" ref="P12:P40" si="9">10*O12-F12</f>
        <v>32</v>
      </c>
      <c r="Q12" s="5">
        <f t="shared" si="7"/>
        <v>32</v>
      </c>
      <c r="R12" s="5"/>
      <c r="S12" s="1"/>
      <c r="T12" s="1">
        <f t="shared" si="4"/>
        <v>10</v>
      </c>
      <c r="U12" s="1">
        <f t="shared" si="5"/>
        <v>7.9487179487179489</v>
      </c>
      <c r="V12" s="1">
        <v>11.8</v>
      </c>
      <c r="W12" s="1">
        <v>24.4</v>
      </c>
      <c r="X12" s="1">
        <v>21.2</v>
      </c>
      <c r="Y12" s="1">
        <v>14.8</v>
      </c>
      <c r="Z12" s="1">
        <v>16.2</v>
      </c>
      <c r="AA12" s="1">
        <v>17.600000000000001</v>
      </c>
      <c r="AB12" s="1">
        <v>28.6</v>
      </c>
      <c r="AC12" s="1"/>
      <c r="AD12" s="1">
        <f t="shared" si="6"/>
        <v>5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40</v>
      </c>
      <c r="C13" s="1">
        <v>275</v>
      </c>
      <c r="D13" s="1">
        <v>258</v>
      </c>
      <c r="E13" s="1">
        <v>107</v>
      </c>
      <c r="F13" s="1">
        <v>410</v>
      </c>
      <c r="G13" s="7">
        <v>0.3</v>
      </c>
      <c r="H13" s="1">
        <v>40</v>
      </c>
      <c r="I13" s="1" t="s">
        <v>33</v>
      </c>
      <c r="J13" s="1">
        <v>98</v>
      </c>
      <c r="K13" s="1">
        <f t="shared" si="2"/>
        <v>9</v>
      </c>
      <c r="L13" s="1"/>
      <c r="M13" s="1"/>
      <c r="N13" s="1"/>
      <c r="O13" s="1">
        <f t="shared" si="3"/>
        <v>21.4</v>
      </c>
      <c r="P13" s="5"/>
      <c r="Q13" s="5">
        <f t="shared" si="7"/>
        <v>0</v>
      </c>
      <c r="R13" s="5"/>
      <c r="S13" s="1"/>
      <c r="T13" s="1">
        <f t="shared" si="4"/>
        <v>19.158878504672899</v>
      </c>
      <c r="U13" s="1">
        <f t="shared" si="5"/>
        <v>19.158878504672899</v>
      </c>
      <c r="V13" s="1">
        <v>18.399999999999999</v>
      </c>
      <c r="W13" s="1">
        <v>15.8</v>
      </c>
      <c r="X13" s="1">
        <v>45</v>
      </c>
      <c r="Y13" s="1">
        <v>34.200000000000003</v>
      </c>
      <c r="Z13" s="1">
        <v>20.2</v>
      </c>
      <c r="AA13" s="1">
        <v>19.2</v>
      </c>
      <c r="AB13" s="1">
        <v>17.399999999999999</v>
      </c>
      <c r="AC13" s="23" t="s">
        <v>47</v>
      </c>
      <c r="AD13" s="1">
        <f t="shared" si="6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40</v>
      </c>
      <c r="C14" s="1">
        <v>49</v>
      </c>
      <c r="D14" s="1">
        <v>870</v>
      </c>
      <c r="E14" s="1">
        <v>170</v>
      </c>
      <c r="F14" s="1">
        <v>728</v>
      </c>
      <c r="G14" s="7">
        <v>0.17</v>
      </c>
      <c r="H14" s="1">
        <v>180</v>
      </c>
      <c r="I14" s="1" t="s">
        <v>33</v>
      </c>
      <c r="J14" s="1">
        <v>252</v>
      </c>
      <c r="K14" s="1">
        <f t="shared" si="2"/>
        <v>-82</v>
      </c>
      <c r="L14" s="1"/>
      <c r="M14" s="1"/>
      <c r="N14" s="1"/>
      <c r="O14" s="1">
        <f t="shared" si="3"/>
        <v>34</v>
      </c>
      <c r="P14" s="5"/>
      <c r="Q14" s="5">
        <v>400</v>
      </c>
      <c r="R14" s="5">
        <v>500</v>
      </c>
      <c r="S14" s="1" t="s">
        <v>149</v>
      </c>
      <c r="T14" s="1">
        <f t="shared" si="4"/>
        <v>33.176470588235297</v>
      </c>
      <c r="U14" s="1">
        <f t="shared" si="5"/>
        <v>21.411764705882351</v>
      </c>
      <c r="V14" s="1">
        <v>30.2</v>
      </c>
      <c r="W14" s="1">
        <v>48.8</v>
      </c>
      <c r="X14" s="1">
        <v>35.4</v>
      </c>
      <c r="Y14" s="1">
        <v>21</v>
      </c>
      <c r="Z14" s="1">
        <v>31.2</v>
      </c>
      <c r="AA14" s="1">
        <v>32</v>
      </c>
      <c r="AB14" s="1">
        <v>45.8</v>
      </c>
      <c r="AC14" s="1"/>
      <c r="AD14" s="1">
        <f t="shared" si="6"/>
        <v>68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40</v>
      </c>
      <c r="C15" s="1">
        <v>56</v>
      </c>
      <c r="D15" s="1">
        <v>12</v>
      </c>
      <c r="E15" s="1">
        <v>13</v>
      </c>
      <c r="F15" s="1">
        <v>42</v>
      </c>
      <c r="G15" s="7">
        <v>0.35</v>
      </c>
      <c r="H15" s="1">
        <v>50</v>
      </c>
      <c r="I15" s="1" t="s">
        <v>33</v>
      </c>
      <c r="J15" s="1">
        <v>21</v>
      </c>
      <c r="K15" s="1">
        <f t="shared" si="2"/>
        <v>-8</v>
      </c>
      <c r="L15" s="1"/>
      <c r="M15" s="1"/>
      <c r="N15" s="1"/>
      <c r="O15" s="1">
        <f t="shared" si="3"/>
        <v>2.6</v>
      </c>
      <c r="P15" s="5"/>
      <c r="Q15" s="5">
        <f t="shared" si="7"/>
        <v>0</v>
      </c>
      <c r="R15" s="5"/>
      <c r="S15" s="1"/>
      <c r="T15" s="1">
        <f t="shared" si="4"/>
        <v>16.153846153846153</v>
      </c>
      <c r="U15" s="1">
        <f t="shared" si="5"/>
        <v>16.153846153846153</v>
      </c>
      <c r="V15" s="1">
        <v>3.2</v>
      </c>
      <c r="W15" s="1">
        <v>4.4000000000000004</v>
      </c>
      <c r="X15" s="1">
        <v>3.4</v>
      </c>
      <c r="Y15" s="1">
        <v>3</v>
      </c>
      <c r="Z15" s="1">
        <v>5</v>
      </c>
      <c r="AA15" s="1">
        <v>6.4</v>
      </c>
      <c r="AB15" s="1">
        <v>11</v>
      </c>
      <c r="AC15" s="23" t="s">
        <v>47</v>
      </c>
      <c r="AD15" s="1">
        <f t="shared" si="6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48</v>
      </c>
      <c r="B16" s="1" t="s">
        <v>40</v>
      </c>
      <c r="C16" s="1">
        <v>119</v>
      </c>
      <c r="D16" s="1"/>
      <c r="E16" s="1">
        <v>102</v>
      </c>
      <c r="F16" s="1">
        <v>2</v>
      </c>
      <c r="G16" s="7">
        <v>0.35</v>
      </c>
      <c r="H16" s="1">
        <v>50</v>
      </c>
      <c r="I16" s="1" t="s">
        <v>33</v>
      </c>
      <c r="J16" s="1">
        <v>114</v>
      </c>
      <c r="K16" s="1">
        <f t="shared" si="2"/>
        <v>-12</v>
      </c>
      <c r="L16" s="1"/>
      <c r="M16" s="1"/>
      <c r="N16" s="1"/>
      <c r="O16" s="1">
        <f t="shared" si="3"/>
        <v>20.399999999999999</v>
      </c>
      <c r="P16" s="5">
        <f>8*O16-F16</f>
        <v>161.19999999999999</v>
      </c>
      <c r="Q16" s="5">
        <v>100</v>
      </c>
      <c r="R16" s="5">
        <v>100</v>
      </c>
      <c r="S16" s="1" t="s">
        <v>150</v>
      </c>
      <c r="T16" s="1">
        <f t="shared" si="4"/>
        <v>5</v>
      </c>
      <c r="U16" s="1">
        <f t="shared" si="5"/>
        <v>9.8039215686274522E-2</v>
      </c>
      <c r="V16" s="1">
        <v>5.8</v>
      </c>
      <c r="W16" s="1">
        <v>5.8</v>
      </c>
      <c r="X16" s="1">
        <v>6</v>
      </c>
      <c r="Y16" s="1">
        <v>6.8</v>
      </c>
      <c r="Z16" s="1">
        <v>15</v>
      </c>
      <c r="AA16" s="1">
        <v>16.600000000000001</v>
      </c>
      <c r="AB16" s="1">
        <v>14.8</v>
      </c>
      <c r="AC16" s="1"/>
      <c r="AD16" s="1">
        <f t="shared" si="6"/>
        <v>35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49</v>
      </c>
      <c r="B17" s="1" t="s">
        <v>32</v>
      </c>
      <c r="C17" s="1">
        <v>844.66099999999994</v>
      </c>
      <c r="D17" s="1">
        <v>1787.9559999999999</v>
      </c>
      <c r="E17" s="1">
        <v>592.08699999999999</v>
      </c>
      <c r="F17" s="1">
        <v>1951.5630000000001</v>
      </c>
      <c r="G17" s="7">
        <v>1</v>
      </c>
      <c r="H17" s="1">
        <v>55</v>
      </c>
      <c r="I17" s="1" t="s">
        <v>33</v>
      </c>
      <c r="J17" s="1">
        <v>576.39</v>
      </c>
      <c r="K17" s="1">
        <f t="shared" si="2"/>
        <v>15.697000000000003</v>
      </c>
      <c r="L17" s="1"/>
      <c r="M17" s="1"/>
      <c r="N17" s="1"/>
      <c r="O17" s="1">
        <f t="shared" si="3"/>
        <v>118.4174</v>
      </c>
      <c r="P17" s="5"/>
      <c r="Q17" s="5">
        <f t="shared" si="7"/>
        <v>0</v>
      </c>
      <c r="R17" s="5"/>
      <c r="S17" s="1"/>
      <c r="T17" s="1">
        <f t="shared" si="4"/>
        <v>16.480373661303155</v>
      </c>
      <c r="U17" s="1">
        <f t="shared" si="5"/>
        <v>16.480373661303155</v>
      </c>
      <c r="V17" s="1">
        <v>109.5206</v>
      </c>
      <c r="W17" s="1">
        <v>99.176000000000002</v>
      </c>
      <c r="X17" s="1">
        <v>136.15639999999999</v>
      </c>
      <c r="Y17" s="1">
        <v>138.73500000000001</v>
      </c>
      <c r="Z17" s="1">
        <v>157.1044</v>
      </c>
      <c r="AA17" s="1">
        <v>173.14439999999999</v>
      </c>
      <c r="AB17" s="1">
        <v>178.73920000000001</v>
      </c>
      <c r="AC17" s="14" t="s">
        <v>44</v>
      </c>
      <c r="AD17" s="1">
        <f t="shared" si="6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32</v>
      </c>
      <c r="C18" s="1">
        <v>2996.4810000000002</v>
      </c>
      <c r="D18" s="1">
        <v>3887.1590000000001</v>
      </c>
      <c r="E18" s="1">
        <v>2402.5079999999998</v>
      </c>
      <c r="F18" s="1">
        <v>4018.384</v>
      </c>
      <c r="G18" s="7">
        <v>1</v>
      </c>
      <c r="H18" s="1">
        <v>50</v>
      </c>
      <c r="I18" s="1" t="s">
        <v>33</v>
      </c>
      <c r="J18" s="1">
        <v>2402.75</v>
      </c>
      <c r="K18" s="1">
        <f t="shared" si="2"/>
        <v>-0.24200000000018917</v>
      </c>
      <c r="L18" s="1"/>
      <c r="M18" s="1"/>
      <c r="N18" s="1"/>
      <c r="O18" s="1">
        <f t="shared" si="3"/>
        <v>480.50159999999994</v>
      </c>
      <c r="P18" s="5">
        <f t="shared" ref="P18" si="10">11*O18-F18</f>
        <v>1267.1335999999992</v>
      </c>
      <c r="Q18" s="5">
        <v>3500</v>
      </c>
      <c r="R18" s="5">
        <v>3500</v>
      </c>
      <c r="S18" s="1" t="s">
        <v>149</v>
      </c>
      <c r="T18" s="1">
        <f t="shared" si="4"/>
        <v>15.646948938359417</v>
      </c>
      <c r="U18" s="1">
        <f t="shared" si="5"/>
        <v>8.3628941089894404</v>
      </c>
      <c r="V18" s="1">
        <v>426.56880000000001</v>
      </c>
      <c r="W18" s="1">
        <v>413.7518</v>
      </c>
      <c r="X18" s="1">
        <v>474.96859999999998</v>
      </c>
      <c r="Y18" s="1">
        <v>416.77499999999998</v>
      </c>
      <c r="Z18" s="1">
        <v>301.81020000000001</v>
      </c>
      <c r="AA18" s="1">
        <v>356.38339999999999</v>
      </c>
      <c r="AB18" s="1">
        <v>423.6268</v>
      </c>
      <c r="AC18" s="1" t="s">
        <v>51</v>
      </c>
      <c r="AD18" s="1">
        <f t="shared" si="6"/>
        <v>3500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32</v>
      </c>
      <c r="C19" s="1">
        <v>120.79600000000001</v>
      </c>
      <c r="D19" s="1">
        <v>90.42</v>
      </c>
      <c r="E19" s="1">
        <v>161.04</v>
      </c>
      <c r="F19" s="1">
        <v>7.1029999999999998</v>
      </c>
      <c r="G19" s="7">
        <v>1</v>
      </c>
      <c r="H19" s="1">
        <v>60</v>
      </c>
      <c r="I19" s="1" t="s">
        <v>33</v>
      </c>
      <c r="J19" s="1">
        <v>185.99</v>
      </c>
      <c r="K19" s="1">
        <f t="shared" si="2"/>
        <v>-24.950000000000017</v>
      </c>
      <c r="L19" s="1"/>
      <c r="M19" s="1"/>
      <c r="N19" s="1"/>
      <c r="O19" s="1">
        <f t="shared" si="3"/>
        <v>32.207999999999998</v>
      </c>
      <c r="P19" s="5">
        <f t="shared" si="9"/>
        <v>314.97699999999998</v>
      </c>
      <c r="Q19" s="5">
        <f t="shared" si="7"/>
        <v>314.97699999999998</v>
      </c>
      <c r="R19" s="5"/>
      <c r="S19" s="1"/>
      <c r="T19" s="1">
        <f t="shared" si="4"/>
        <v>10</v>
      </c>
      <c r="U19" s="1">
        <f t="shared" si="5"/>
        <v>0.22053527074018878</v>
      </c>
      <c r="V19" s="1">
        <v>23.665800000000001</v>
      </c>
      <c r="W19" s="1">
        <v>17.12</v>
      </c>
      <c r="X19" s="1">
        <v>22.2972</v>
      </c>
      <c r="Y19" s="1">
        <v>27.5672</v>
      </c>
      <c r="Z19" s="1">
        <v>8.0109999999999992</v>
      </c>
      <c r="AA19" s="1">
        <v>9.4543999999999997</v>
      </c>
      <c r="AB19" s="1">
        <v>18.557400000000001</v>
      </c>
      <c r="AC19" s="1" t="s">
        <v>53</v>
      </c>
      <c r="AD19" s="1">
        <f t="shared" si="6"/>
        <v>315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32</v>
      </c>
      <c r="C20" s="1">
        <v>1035.588</v>
      </c>
      <c r="D20" s="1">
        <v>507.76100000000002</v>
      </c>
      <c r="E20" s="1">
        <v>582.53700000000003</v>
      </c>
      <c r="F20" s="1">
        <v>914.51099999999997</v>
      </c>
      <c r="G20" s="7">
        <v>1</v>
      </c>
      <c r="H20" s="1">
        <v>60</v>
      </c>
      <c r="I20" s="1" t="s">
        <v>33</v>
      </c>
      <c r="J20" s="1">
        <v>574.65</v>
      </c>
      <c r="K20" s="1">
        <f t="shared" si="2"/>
        <v>7.8870000000000573</v>
      </c>
      <c r="L20" s="1"/>
      <c r="M20" s="1"/>
      <c r="N20" s="1"/>
      <c r="O20" s="1">
        <f t="shared" si="3"/>
        <v>116.5074</v>
      </c>
      <c r="P20" s="5">
        <f>11*O20-F20</f>
        <v>367.07040000000006</v>
      </c>
      <c r="Q20" s="5">
        <v>1000</v>
      </c>
      <c r="R20" s="5">
        <v>1000</v>
      </c>
      <c r="S20" s="1" t="s">
        <v>149</v>
      </c>
      <c r="T20" s="1">
        <f t="shared" si="4"/>
        <v>16.432527032617671</v>
      </c>
      <c r="U20" s="1">
        <f t="shared" si="5"/>
        <v>7.8493812410198833</v>
      </c>
      <c r="V20" s="1">
        <v>36.305</v>
      </c>
      <c r="W20" s="1">
        <v>9.2784000000000013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 t="s">
        <v>55</v>
      </c>
      <c r="AD20" s="1">
        <f t="shared" si="6"/>
        <v>1000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32</v>
      </c>
      <c r="C21" s="1">
        <v>200.25299999999999</v>
      </c>
      <c r="D21" s="1">
        <v>328.44200000000001</v>
      </c>
      <c r="E21" s="1">
        <v>182.60300000000001</v>
      </c>
      <c r="F21" s="1">
        <v>312.233</v>
      </c>
      <c r="G21" s="7">
        <v>1</v>
      </c>
      <c r="H21" s="1">
        <v>60</v>
      </c>
      <c r="I21" s="1" t="s">
        <v>33</v>
      </c>
      <c r="J21" s="1">
        <v>170.71</v>
      </c>
      <c r="K21" s="1">
        <f t="shared" si="2"/>
        <v>11.893000000000001</v>
      </c>
      <c r="L21" s="1"/>
      <c r="M21" s="1"/>
      <c r="N21" s="1"/>
      <c r="O21" s="1">
        <f t="shared" si="3"/>
        <v>36.520600000000002</v>
      </c>
      <c r="P21" s="5">
        <f t="shared" si="9"/>
        <v>52.973000000000013</v>
      </c>
      <c r="Q21" s="5">
        <v>0</v>
      </c>
      <c r="R21" s="5">
        <v>0</v>
      </c>
      <c r="S21" s="1" t="s">
        <v>148</v>
      </c>
      <c r="T21" s="1">
        <f t="shared" si="4"/>
        <v>8.5495035678493778</v>
      </c>
      <c r="U21" s="1">
        <f t="shared" si="5"/>
        <v>8.5495035678493778</v>
      </c>
      <c r="V21" s="1">
        <v>36.531599999999997</v>
      </c>
      <c r="W21" s="1">
        <v>33.874600000000001</v>
      </c>
      <c r="X21" s="1">
        <v>32.051400000000001</v>
      </c>
      <c r="Y21" s="1">
        <v>33.732199999999999</v>
      </c>
      <c r="Z21" s="1">
        <v>34.489199999999997</v>
      </c>
      <c r="AA21" s="1">
        <v>33.9664</v>
      </c>
      <c r="AB21" s="1">
        <v>43.695800000000013</v>
      </c>
      <c r="AC21" s="1" t="s">
        <v>156</v>
      </c>
      <c r="AD21" s="1">
        <f t="shared" si="6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32</v>
      </c>
      <c r="C22" s="1">
        <v>1591.577</v>
      </c>
      <c r="D22" s="1">
        <v>3963.93</v>
      </c>
      <c r="E22" s="1">
        <v>1418.162</v>
      </c>
      <c r="F22" s="1">
        <v>3753.538</v>
      </c>
      <c r="G22" s="7">
        <v>1</v>
      </c>
      <c r="H22" s="1">
        <v>60</v>
      </c>
      <c r="I22" s="1" t="s">
        <v>33</v>
      </c>
      <c r="J22" s="1">
        <v>1367.825</v>
      </c>
      <c r="K22" s="1">
        <f t="shared" si="2"/>
        <v>50.336999999999989</v>
      </c>
      <c r="L22" s="1"/>
      <c r="M22" s="1"/>
      <c r="N22" s="1"/>
      <c r="O22" s="1">
        <f t="shared" si="3"/>
        <v>283.63240000000002</v>
      </c>
      <c r="P22" s="5"/>
      <c r="Q22" s="5">
        <v>1000</v>
      </c>
      <c r="R22" s="5">
        <v>1000</v>
      </c>
      <c r="S22" s="1" t="s">
        <v>149</v>
      </c>
      <c r="T22" s="1">
        <f t="shared" si="4"/>
        <v>16.759502793051851</v>
      </c>
      <c r="U22" s="1">
        <f t="shared" si="5"/>
        <v>13.233812498149012</v>
      </c>
      <c r="V22" s="1">
        <v>293.0684</v>
      </c>
      <c r="W22" s="1">
        <v>275.26920000000001</v>
      </c>
      <c r="X22" s="1">
        <v>247.0402</v>
      </c>
      <c r="Y22" s="1">
        <v>234.97219999999999</v>
      </c>
      <c r="Z22" s="1">
        <v>206.08260000000001</v>
      </c>
      <c r="AA22" s="1">
        <v>229.547</v>
      </c>
      <c r="AB22" s="1">
        <v>224.34479999999999</v>
      </c>
      <c r="AC22" s="1" t="s">
        <v>51</v>
      </c>
      <c r="AD22" s="1">
        <f t="shared" si="6"/>
        <v>1000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32</v>
      </c>
      <c r="C23" s="1">
        <v>390.02100000000002</v>
      </c>
      <c r="D23" s="1">
        <v>512.79</v>
      </c>
      <c r="E23" s="1">
        <v>297.59300000000002</v>
      </c>
      <c r="F23" s="1">
        <v>550.44000000000005</v>
      </c>
      <c r="G23" s="7">
        <v>1</v>
      </c>
      <c r="H23" s="1">
        <v>60</v>
      </c>
      <c r="I23" s="1" t="s">
        <v>33</v>
      </c>
      <c r="J23" s="1">
        <v>286.12</v>
      </c>
      <c r="K23" s="1">
        <f t="shared" si="2"/>
        <v>11.473000000000013</v>
      </c>
      <c r="L23" s="1"/>
      <c r="M23" s="1"/>
      <c r="N23" s="1"/>
      <c r="O23" s="1">
        <f t="shared" si="3"/>
        <v>59.518600000000006</v>
      </c>
      <c r="P23" s="5">
        <f t="shared" si="9"/>
        <v>44.745999999999981</v>
      </c>
      <c r="Q23" s="5">
        <v>0</v>
      </c>
      <c r="R23" s="5">
        <v>0</v>
      </c>
      <c r="S23" s="1" t="s">
        <v>152</v>
      </c>
      <c r="T23" s="1">
        <f t="shared" si="4"/>
        <v>9.2482014025867549</v>
      </c>
      <c r="U23" s="1">
        <f t="shared" si="5"/>
        <v>9.2482014025867549</v>
      </c>
      <c r="V23" s="1">
        <v>65.324600000000004</v>
      </c>
      <c r="W23" s="1">
        <v>67.076999999999998</v>
      </c>
      <c r="X23" s="1">
        <v>66.385000000000005</v>
      </c>
      <c r="Y23" s="1">
        <v>66.761800000000008</v>
      </c>
      <c r="Z23" s="1">
        <v>34.4666</v>
      </c>
      <c r="AA23" s="1">
        <v>40.601399999999998</v>
      </c>
      <c r="AB23" s="1">
        <v>74.01939999999999</v>
      </c>
      <c r="AC23" s="1" t="s">
        <v>156</v>
      </c>
      <c r="AD23" s="1">
        <f t="shared" si="6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32</v>
      </c>
      <c r="C24" s="1">
        <v>327.202</v>
      </c>
      <c r="D24" s="1">
        <v>515.98099999999999</v>
      </c>
      <c r="E24" s="1">
        <v>310.76100000000002</v>
      </c>
      <c r="F24" s="1">
        <v>483.733</v>
      </c>
      <c r="G24" s="7">
        <v>1</v>
      </c>
      <c r="H24" s="1">
        <v>60</v>
      </c>
      <c r="I24" s="1" t="s">
        <v>33</v>
      </c>
      <c r="J24" s="1">
        <v>299.26</v>
      </c>
      <c r="K24" s="1">
        <f t="shared" si="2"/>
        <v>11.501000000000033</v>
      </c>
      <c r="L24" s="1"/>
      <c r="M24" s="1"/>
      <c r="N24" s="1"/>
      <c r="O24" s="1">
        <f t="shared" si="3"/>
        <v>62.152200000000008</v>
      </c>
      <c r="P24" s="5">
        <f t="shared" si="9"/>
        <v>137.78900000000004</v>
      </c>
      <c r="Q24" s="5">
        <v>0</v>
      </c>
      <c r="R24" s="5">
        <v>0</v>
      </c>
      <c r="S24" s="1" t="s">
        <v>152</v>
      </c>
      <c r="T24" s="1">
        <f t="shared" si="4"/>
        <v>7.7830390557373663</v>
      </c>
      <c r="U24" s="1">
        <f t="shared" si="5"/>
        <v>7.7830390557373663</v>
      </c>
      <c r="V24" s="1">
        <v>59.771400000000007</v>
      </c>
      <c r="W24" s="1">
        <v>60.000999999999998</v>
      </c>
      <c r="X24" s="1">
        <v>62.766599999999997</v>
      </c>
      <c r="Y24" s="1">
        <v>57.933999999999997</v>
      </c>
      <c r="Z24" s="1">
        <v>53.307200000000002</v>
      </c>
      <c r="AA24" s="1">
        <v>61.375599999999999</v>
      </c>
      <c r="AB24" s="1">
        <v>62.360199999999999</v>
      </c>
      <c r="AC24" s="1" t="s">
        <v>156</v>
      </c>
      <c r="AD24" s="1">
        <f t="shared" si="6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32</v>
      </c>
      <c r="C25" s="1">
        <v>1507.4490000000001</v>
      </c>
      <c r="D25" s="1">
        <v>1769.018</v>
      </c>
      <c r="E25" s="1">
        <v>1001.321</v>
      </c>
      <c r="F25" s="1">
        <v>2038.9870000000001</v>
      </c>
      <c r="G25" s="7">
        <v>1</v>
      </c>
      <c r="H25" s="1">
        <v>60</v>
      </c>
      <c r="I25" s="1" t="s">
        <v>33</v>
      </c>
      <c r="J25" s="1">
        <v>960.93</v>
      </c>
      <c r="K25" s="1">
        <f t="shared" si="2"/>
        <v>40.391000000000076</v>
      </c>
      <c r="L25" s="1"/>
      <c r="M25" s="1"/>
      <c r="N25" s="1"/>
      <c r="O25" s="1">
        <f t="shared" si="3"/>
        <v>200.26420000000002</v>
      </c>
      <c r="P25" s="5">
        <f>11*O25-F25</f>
        <v>163.91920000000027</v>
      </c>
      <c r="Q25" s="5">
        <v>0</v>
      </c>
      <c r="R25" s="5">
        <v>0</v>
      </c>
      <c r="S25" s="1" t="s">
        <v>151</v>
      </c>
      <c r="T25" s="1">
        <f t="shared" si="4"/>
        <v>10.181485257974215</v>
      </c>
      <c r="U25" s="1">
        <f t="shared" si="5"/>
        <v>10.181485257974215</v>
      </c>
      <c r="V25" s="1">
        <v>212.56639999999999</v>
      </c>
      <c r="W25" s="1">
        <v>202.9992</v>
      </c>
      <c r="X25" s="1">
        <v>204.22020000000001</v>
      </c>
      <c r="Y25" s="1">
        <v>207.9486</v>
      </c>
      <c r="Z25" s="1">
        <v>168.32919999999999</v>
      </c>
      <c r="AA25" s="1">
        <v>169.4622</v>
      </c>
      <c r="AB25" s="1">
        <v>170.0394</v>
      </c>
      <c r="AC25" s="1" t="s">
        <v>161</v>
      </c>
      <c r="AD25" s="1">
        <f t="shared" si="6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32</v>
      </c>
      <c r="C26" s="1">
        <v>217.78</v>
      </c>
      <c r="D26" s="1">
        <v>412.03800000000001</v>
      </c>
      <c r="E26" s="1">
        <v>264.33600000000001</v>
      </c>
      <c r="F26" s="1">
        <v>295.32600000000002</v>
      </c>
      <c r="G26" s="7">
        <v>1</v>
      </c>
      <c r="H26" s="1">
        <v>30</v>
      </c>
      <c r="I26" s="1" t="s">
        <v>33</v>
      </c>
      <c r="J26" s="1">
        <v>273.60000000000002</v>
      </c>
      <c r="K26" s="1">
        <f t="shared" si="2"/>
        <v>-9.26400000000001</v>
      </c>
      <c r="L26" s="1"/>
      <c r="M26" s="1"/>
      <c r="N26" s="1"/>
      <c r="O26" s="1">
        <f t="shared" si="3"/>
        <v>52.867200000000004</v>
      </c>
      <c r="P26" s="22">
        <f>9*O26-F26</f>
        <v>180.47880000000004</v>
      </c>
      <c r="Q26" s="5">
        <v>0</v>
      </c>
      <c r="R26" s="5">
        <v>0</v>
      </c>
      <c r="S26" s="1" t="s">
        <v>148</v>
      </c>
      <c r="T26" s="1">
        <f t="shared" si="4"/>
        <v>5.5861857635736332</v>
      </c>
      <c r="U26" s="1">
        <f t="shared" si="5"/>
        <v>5.5861857635736332</v>
      </c>
      <c r="V26" s="1">
        <v>49.1434</v>
      </c>
      <c r="W26" s="1">
        <v>49.384799999999998</v>
      </c>
      <c r="X26" s="1">
        <v>42.070999999999998</v>
      </c>
      <c r="Y26" s="1">
        <v>39.614999999999988</v>
      </c>
      <c r="Z26" s="1">
        <v>35.146599999999999</v>
      </c>
      <c r="AA26" s="1">
        <v>37.826000000000001</v>
      </c>
      <c r="AB26" s="1">
        <v>59.0794</v>
      </c>
      <c r="AC26" s="1" t="s">
        <v>156</v>
      </c>
      <c r="AD26" s="1">
        <f t="shared" si="6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32</v>
      </c>
      <c r="C27" s="1">
        <v>256.166</v>
      </c>
      <c r="D27" s="1">
        <v>82.679000000000002</v>
      </c>
      <c r="E27" s="1">
        <v>214.679</v>
      </c>
      <c r="F27" s="1">
        <v>80.070999999999998</v>
      </c>
      <c r="G27" s="7">
        <v>1</v>
      </c>
      <c r="H27" s="1">
        <v>30</v>
      </c>
      <c r="I27" s="1" t="s">
        <v>33</v>
      </c>
      <c r="J27" s="1">
        <v>214</v>
      </c>
      <c r="K27" s="1">
        <f t="shared" si="2"/>
        <v>0.67900000000000205</v>
      </c>
      <c r="L27" s="1"/>
      <c r="M27" s="1"/>
      <c r="N27" s="1"/>
      <c r="O27" s="1">
        <f t="shared" si="3"/>
        <v>42.9358</v>
      </c>
      <c r="P27" s="22">
        <f t="shared" ref="P27:P28" si="11">9*O27-F27</f>
        <v>306.35119999999995</v>
      </c>
      <c r="Q27" s="5">
        <v>150</v>
      </c>
      <c r="R27" s="5">
        <v>150</v>
      </c>
      <c r="S27" s="1" t="s">
        <v>148</v>
      </c>
      <c r="T27" s="1">
        <f t="shared" si="4"/>
        <v>5.3584887203685501</v>
      </c>
      <c r="U27" s="1">
        <f t="shared" si="5"/>
        <v>1.8649006190638115</v>
      </c>
      <c r="V27" s="1">
        <v>38.676000000000002</v>
      </c>
      <c r="W27" s="1">
        <v>34.626199999999997</v>
      </c>
      <c r="X27" s="1">
        <v>38.756599999999999</v>
      </c>
      <c r="Y27" s="1">
        <v>38.4938</v>
      </c>
      <c r="Z27" s="1">
        <v>32.966000000000001</v>
      </c>
      <c r="AA27" s="1">
        <v>33.190600000000003</v>
      </c>
      <c r="AB27" s="1">
        <v>37.082599999999999</v>
      </c>
      <c r="AC27" s="1" t="s">
        <v>63</v>
      </c>
      <c r="AD27" s="1">
        <f t="shared" si="6"/>
        <v>150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64</v>
      </c>
      <c r="B28" s="1" t="s">
        <v>32</v>
      </c>
      <c r="C28" s="1">
        <v>447.77100000000002</v>
      </c>
      <c r="D28" s="1">
        <v>829.53800000000001</v>
      </c>
      <c r="E28" s="1">
        <v>541.30999999999995</v>
      </c>
      <c r="F28" s="1">
        <v>609.54300000000001</v>
      </c>
      <c r="G28" s="7">
        <v>1</v>
      </c>
      <c r="H28" s="1">
        <v>30</v>
      </c>
      <c r="I28" s="1" t="s">
        <v>33</v>
      </c>
      <c r="J28" s="1">
        <v>539.35</v>
      </c>
      <c r="K28" s="1">
        <f t="shared" si="2"/>
        <v>1.9599999999999227</v>
      </c>
      <c r="L28" s="1"/>
      <c r="M28" s="1"/>
      <c r="N28" s="1"/>
      <c r="O28" s="1">
        <f t="shared" si="3"/>
        <v>108.26199999999999</v>
      </c>
      <c r="P28" s="22">
        <f t="shared" si="11"/>
        <v>364.81499999999983</v>
      </c>
      <c r="Q28" s="5">
        <v>0</v>
      </c>
      <c r="R28" s="5">
        <v>0</v>
      </c>
      <c r="S28" s="1" t="s">
        <v>148</v>
      </c>
      <c r="T28" s="1">
        <f t="shared" si="4"/>
        <v>5.6302580776264994</v>
      </c>
      <c r="U28" s="1">
        <f t="shared" si="5"/>
        <v>5.6302580776264994</v>
      </c>
      <c r="V28" s="1">
        <v>101.4766</v>
      </c>
      <c r="W28" s="1">
        <v>97.41040000000001</v>
      </c>
      <c r="X28" s="1">
        <v>80.50800000000001</v>
      </c>
      <c r="Y28" s="1">
        <v>81.654600000000002</v>
      </c>
      <c r="Z28" s="1">
        <v>92.848600000000005</v>
      </c>
      <c r="AA28" s="1">
        <v>91.448599999999999</v>
      </c>
      <c r="AB28" s="1">
        <v>106.8456</v>
      </c>
      <c r="AC28" s="1" t="s">
        <v>156</v>
      </c>
      <c r="AD28" s="1">
        <f t="shared" si="6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65</v>
      </c>
      <c r="B29" s="1" t="s">
        <v>32</v>
      </c>
      <c r="C29" s="1">
        <v>36.281999999999996</v>
      </c>
      <c r="D29" s="1">
        <v>73.626999999999995</v>
      </c>
      <c r="E29" s="1">
        <v>38.06</v>
      </c>
      <c r="F29" s="1">
        <v>65.099000000000004</v>
      </c>
      <c r="G29" s="7">
        <v>1</v>
      </c>
      <c r="H29" s="1">
        <v>45</v>
      </c>
      <c r="I29" s="1" t="s">
        <v>33</v>
      </c>
      <c r="J29" s="1">
        <v>58</v>
      </c>
      <c r="K29" s="1">
        <f t="shared" si="2"/>
        <v>-19.939999999999998</v>
      </c>
      <c r="L29" s="1"/>
      <c r="M29" s="1"/>
      <c r="N29" s="1"/>
      <c r="O29" s="1">
        <f t="shared" si="3"/>
        <v>7.6120000000000001</v>
      </c>
      <c r="P29" s="22"/>
      <c r="Q29" s="5">
        <f t="shared" si="7"/>
        <v>0</v>
      </c>
      <c r="R29" s="5"/>
      <c r="S29" s="1"/>
      <c r="T29" s="1">
        <f t="shared" si="4"/>
        <v>8.5521544929059381</v>
      </c>
      <c r="U29" s="1">
        <f t="shared" si="5"/>
        <v>8.5521544929059381</v>
      </c>
      <c r="V29" s="1">
        <v>9.4957999999999991</v>
      </c>
      <c r="W29" s="1">
        <v>9.0716000000000001</v>
      </c>
      <c r="X29" s="1">
        <v>6.6156000000000006</v>
      </c>
      <c r="Y29" s="1">
        <v>7.3574000000000002</v>
      </c>
      <c r="Z29" s="1">
        <v>6.0057999999999998</v>
      </c>
      <c r="AA29" s="1">
        <v>5.4134000000000002</v>
      </c>
      <c r="AB29" s="1">
        <v>6.6061999999999994</v>
      </c>
      <c r="AC29" s="1" t="s">
        <v>63</v>
      </c>
      <c r="AD29" s="1">
        <f t="shared" si="6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32</v>
      </c>
      <c r="C30" s="1">
        <v>2376.9059999999999</v>
      </c>
      <c r="D30" s="1">
        <v>1508.0709999999999</v>
      </c>
      <c r="E30" s="1">
        <v>1762.2929999999999</v>
      </c>
      <c r="F30" s="1">
        <v>1682.318</v>
      </c>
      <c r="G30" s="7">
        <v>1</v>
      </c>
      <c r="H30" s="1">
        <v>40</v>
      </c>
      <c r="I30" s="1" t="s">
        <v>33</v>
      </c>
      <c r="J30" s="1">
        <v>1709.93</v>
      </c>
      <c r="K30" s="1">
        <f t="shared" si="2"/>
        <v>52.362999999999829</v>
      </c>
      <c r="L30" s="1"/>
      <c r="M30" s="1"/>
      <c r="N30" s="1"/>
      <c r="O30" s="1">
        <f t="shared" si="3"/>
        <v>352.45859999999999</v>
      </c>
      <c r="P30" s="22">
        <f t="shared" ref="P30:P31" si="12">9*O30-F30</f>
        <v>1489.8093999999999</v>
      </c>
      <c r="Q30" s="5">
        <v>500</v>
      </c>
      <c r="R30" s="5">
        <v>500</v>
      </c>
      <c r="S30" s="1" t="s">
        <v>151</v>
      </c>
      <c r="T30" s="1">
        <f t="shared" si="4"/>
        <v>6.1917002450784295</v>
      </c>
      <c r="U30" s="1">
        <f t="shared" si="5"/>
        <v>4.7730939179807219</v>
      </c>
      <c r="V30" s="1">
        <v>352.26280000000003</v>
      </c>
      <c r="W30" s="1">
        <v>343.04079999999999</v>
      </c>
      <c r="X30" s="1">
        <v>338.72460000000001</v>
      </c>
      <c r="Y30" s="1">
        <v>330.60899999999998</v>
      </c>
      <c r="Z30" s="1">
        <v>314.97160000000002</v>
      </c>
      <c r="AA30" s="1">
        <v>324.51600000000002</v>
      </c>
      <c r="AB30" s="1">
        <v>370.51139999999998</v>
      </c>
      <c r="AC30" s="1" t="s">
        <v>67</v>
      </c>
      <c r="AD30" s="1">
        <f t="shared" si="6"/>
        <v>500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68</v>
      </c>
      <c r="B31" s="1" t="s">
        <v>32</v>
      </c>
      <c r="C31" s="1">
        <v>50.457000000000001</v>
      </c>
      <c r="D31" s="1">
        <v>8.7870000000000008</v>
      </c>
      <c r="E31" s="1">
        <v>29.957000000000001</v>
      </c>
      <c r="F31" s="1">
        <v>16.335999999999999</v>
      </c>
      <c r="G31" s="7">
        <v>1</v>
      </c>
      <c r="H31" s="1">
        <v>40</v>
      </c>
      <c r="I31" s="1" t="s">
        <v>33</v>
      </c>
      <c r="J31" s="1">
        <v>33.4</v>
      </c>
      <c r="K31" s="1">
        <f t="shared" si="2"/>
        <v>-3.4429999999999978</v>
      </c>
      <c r="L31" s="1"/>
      <c r="M31" s="1"/>
      <c r="N31" s="1"/>
      <c r="O31" s="1">
        <f t="shared" si="3"/>
        <v>5.9914000000000005</v>
      </c>
      <c r="P31" s="22">
        <f t="shared" si="12"/>
        <v>37.586600000000004</v>
      </c>
      <c r="Q31" s="5">
        <v>0</v>
      </c>
      <c r="R31" s="5">
        <v>0</v>
      </c>
      <c r="S31" s="1" t="s">
        <v>148</v>
      </c>
      <c r="T31" s="1">
        <f t="shared" si="4"/>
        <v>2.7265747571519174</v>
      </c>
      <c r="U31" s="1">
        <f t="shared" si="5"/>
        <v>2.7265747571519174</v>
      </c>
      <c r="V31" s="1">
        <v>4.9480000000000004</v>
      </c>
      <c r="W31" s="1">
        <v>5.2235999999999994</v>
      </c>
      <c r="X31" s="1">
        <v>2.5358000000000001</v>
      </c>
      <c r="Y31" s="1">
        <v>1.9692000000000001</v>
      </c>
      <c r="Z31" s="1">
        <v>5.5267999999999997</v>
      </c>
      <c r="AA31" s="1">
        <v>6.8688000000000002</v>
      </c>
      <c r="AB31" s="1">
        <v>8.9193999999999996</v>
      </c>
      <c r="AC31" s="1" t="s">
        <v>156</v>
      </c>
      <c r="AD31" s="1">
        <f t="shared" si="6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69</v>
      </c>
      <c r="B32" s="1" t="s">
        <v>32</v>
      </c>
      <c r="C32" s="1">
        <v>258.84199999999998</v>
      </c>
      <c r="D32" s="1">
        <v>16.922999999999998</v>
      </c>
      <c r="E32" s="1">
        <v>184.87700000000001</v>
      </c>
      <c r="F32" s="1">
        <v>50.738999999999997</v>
      </c>
      <c r="G32" s="7">
        <v>1</v>
      </c>
      <c r="H32" s="1">
        <v>30</v>
      </c>
      <c r="I32" s="1" t="s">
        <v>33</v>
      </c>
      <c r="J32" s="1">
        <v>179.35</v>
      </c>
      <c r="K32" s="1">
        <f t="shared" si="2"/>
        <v>5.5270000000000152</v>
      </c>
      <c r="L32" s="1"/>
      <c r="M32" s="1"/>
      <c r="N32" s="1"/>
      <c r="O32" s="1">
        <f t="shared" si="3"/>
        <v>36.9754</v>
      </c>
      <c r="P32" s="5">
        <f t="shared" si="9"/>
        <v>319.01500000000004</v>
      </c>
      <c r="Q32" s="5">
        <v>100</v>
      </c>
      <c r="R32" s="5">
        <v>100</v>
      </c>
      <c r="S32" s="1" t="s">
        <v>148</v>
      </c>
      <c r="T32" s="1">
        <f t="shared" si="4"/>
        <v>4.0767375065584144</v>
      </c>
      <c r="U32" s="1">
        <f t="shared" si="5"/>
        <v>1.3722366762766596</v>
      </c>
      <c r="V32" s="1">
        <v>29.041399999999999</v>
      </c>
      <c r="W32" s="1">
        <v>26.642800000000001</v>
      </c>
      <c r="X32" s="1">
        <v>38.744199999999999</v>
      </c>
      <c r="Y32" s="1">
        <v>35.431800000000003</v>
      </c>
      <c r="Z32" s="1">
        <v>25.2804</v>
      </c>
      <c r="AA32" s="1">
        <v>24.865400000000001</v>
      </c>
      <c r="AB32" s="1">
        <v>39.319200000000002</v>
      </c>
      <c r="AC32" s="1"/>
      <c r="AD32" s="1">
        <f t="shared" si="6"/>
        <v>100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32</v>
      </c>
      <c r="C33" s="1">
        <v>71.075999999999993</v>
      </c>
      <c r="D33" s="1">
        <v>54.066000000000003</v>
      </c>
      <c r="E33" s="1">
        <v>61.234999999999999</v>
      </c>
      <c r="F33" s="1">
        <v>51.133000000000003</v>
      </c>
      <c r="G33" s="7">
        <v>1</v>
      </c>
      <c r="H33" s="1">
        <v>50</v>
      </c>
      <c r="I33" s="1" t="s">
        <v>33</v>
      </c>
      <c r="J33" s="1">
        <v>54.85</v>
      </c>
      <c r="K33" s="1">
        <f t="shared" si="2"/>
        <v>6.384999999999998</v>
      </c>
      <c r="L33" s="1"/>
      <c r="M33" s="1"/>
      <c r="N33" s="1"/>
      <c r="O33" s="1">
        <f t="shared" si="3"/>
        <v>12.247</v>
      </c>
      <c r="P33" s="5">
        <f>9*O33-F33</f>
        <v>59.089999999999996</v>
      </c>
      <c r="Q33" s="5">
        <f t="shared" si="7"/>
        <v>59.089999999999996</v>
      </c>
      <c r="R33" s="5"/>
      <c r="S33" s="1"/>
      <c r="T33" s="1">
        <f t="shared" si="4"/>
        <v>9</v>
      </c>
      <c r="U33" s="1">
        <f t="shared" si="5"/>
        <v>4.1751449334530912</v>
      </c>
      <c r="V33" s="1">
        <v>4.4240000000000004</v>
      </c>
      <c r="W33" s="1">
        <v>3.2707999999999999</v>
      </c>
      <c r="X33" s="1">
        <v>22.507200000000001</v>
      </c>
      <c r="Y33" s="1">
        <v>13.978400000000001</v>
      </c>
      <c r="Z33" s="1">
        <v>0.29039999999999999</v>
      </c>
      <c r="AA33" s="1">
        <v>0.57779999999999998</v>
      </c>
      <c r="AB33" s="1">
        <v>7.8810000000000002</v>
      </c>
      <c r="AC33" s="1"/>
      <c r="AD33" s="1">
        <f t="shared" si="6"/>
        <v>59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71</v>
      </c>
      <c r="B34" s="1" t="s">
        <v>32</v>
      </c>
      <c r="C34" s="1">
        <v>57.109000000000002</v>
      </c>
      <c r="D34" s="1">
        <v>30.231999999999999</v>
      </c>
      <c r="E34" s="1">
        <v>20.308</v>
      </c>
      <c r="F34" s="1">
        <v>53.262999999999998</v>
      </c>
      <c r="G34" s="7">
        <v>1</v>
      </c>
      <c r="H34" s="1">
        <v>50</v>
      </c>
      <c r="I34" s="1" t="s">
        <v>33</v>
      </c>
      <c r="J34" s="1">
        <v>24.1</v>
      </c>
      <c r="K34" s="1">
        <f t="shared" si="2"/>
        <v>-3.7920000000000016</v>
      </c>
      <c r="L34" s="1"/>
      <c r="M34" s="1"/>
      <c r="N34" s="1"/>
      <c r="O34" s="1">
        <f t="shared" si="3"/>
        <v>4.0616000000000003</v>
      </c>
      <c r="P34" s="5"/>
      <c r="Q34" s="5">
        <f t="shared" si="7"/>
        <v>0</v>
      </c>
      <c r="R34" s="5"/>
      <c r="S34" s="1"/>
      <c r="T34" s="1">
        <f t="shared" si="4"/>
        <v>13.113797518219419</v>
      </c>
      <c r="U34" s="1">
        <f t="shared" si="5"/>
        <v>13.113797518219419</v>
      </c>
      <c r="V34" s="1">
        <v>5.5157999999999996</v>
      </c>
      <c r="W34" s="1">
        <v>4.3542000000000014</v>
      </c>
      <c r="X34" s="1">
        <v>12.6754</v>
      </c>
      <c r="Y34" s="1">
        <v>10.237</v>
      </c>
      <c r="Z34" s="1">
        <v>3.3483999999999998</v>
      </c>
      <c r="AA34" s="1">
        <v>2.7223999999999999</v>
      </c>
      <c r="AB34" s="1">
        <v>6.6016000000000004</v>
      </c>
      <c r="AC34" s="1"/>
      <c r="AD34" s="1">
        <f t="shared" si="6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72</v>
      </c>
      <c r="B35" s="1" t="s">
        <v>40</v>
      </c>
      <c r="C35" s="1">
        <v>1904</v>
      </c>
      <c r="D35" s="1">
        <v>1554</v>
      </c>
      <c r="E35" s="1">
        <v>1530</v>
      </c>
      <c r="F35" s="1">
        <v>1781</v>
      </c>
      <c r="G35" s="7">
        <v>0.4</v>
      </c>
      <c r="H35" s="1">
        <v>45</v>
      </c>
      <c r="I35" s="1" t="s">
        <v>33</v>
      </c>
      <c r="J35" s="1">
        <v>1523</v>
      </c>
      <c r="K35" s="1">
        <f t="shared" si="2"/>
        <v>7</v>
      </c>
      <c r="L35" s="1"/>
      <c r="M35" s="1"/>
      <c r="N35" s="1"/>
      <c r="O35" s="1">
        <f t="shared" si="3"/>
        <v>306</v>
      </c>
      <c r="P35" s="22">
        <f>9*O35-F35</f>
        <v>973</v>
      </c>
      <c r="Q35" s="5">
        <v>500</v>
      </c>
      <c r="R35" s="5">
        <v>500</v>
      </c>
      <c r="S35" s="1" t="s">
        <v>151</v>
      </c>
      <c r="T35" s="1">
        <f t="shared" si="4"/>
        <v>7.4542483660130721</v>
      </c>
      <c r="U35" s="1">
        <f t="shared" si="5"/>
        <v>5.8202614379084965</v>
      </c>
      <c r="V35" s="1">
        <v>285.2</v>
      </c>
      <c r="W35" s="1">
        <v>286.39999999999998</v>
      </c>
      <c r="X35" s="1">
        <v>311</v>
      </c>
      <c r="Y35" s="1">
        <v>318.60000000000002</v>
      </c>
      <c r="Z35" s="1">
        <v>281.60000000000002</v>
      </c>
      <c r="AA35" s="1">
        <v>265</v>
      </c>
      <c r="AB35" s="1">
        <v>308.8</v>
      </c>
      <c r="AC35" s="1" t="s">
        <v>73</v>
      </c>
      <c r="AD35" s="1">
        <f t="shared" si="6"/>
        <v>200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40</v>
      </c>
      <c r="C36" s="1">
        <v>893</v>
      </c>
      <c r="D36" s="1"/>
      <c r="E36" s="1">
        <v>398</v>
      </c>
      <c r="F36" s="1">
        <v>478</v>
      </c>
      <c r="G36" s="7">
        <v>0.45</v>
      </c>
      <c r="H36" s="1">
        <v>50</v>
      </c>
      <c r="I36" s="1" t="s">
        <v>33</v>
      </c>
      <c r="J36" s="1">
        <v>406</v>
      </c>
      <c r="K36" s="1">
        <f t="shared" si="2"/>
        <v>-8</v>
      </c>
      <c r="L36" s="1"/>
      <c r="M36" s="1"/>
      <c r="N36" s="1"/>
      <c r="O36" s="1">
        <f t="shared" si="3"/>
        <v>79.599999999999994</v>
      </c>
      <c r="P36" s="5">
        <f>9*O36-F36</f>
        <v>238.39999999999998</v>
      </c>
      <c r="Q36" s="5">
        <v>250</v>
      </c>
      <c r="R36" s="5"/>
      <c r="S36" s="1"/>
      <c r="T36" s="1">
        <f t="shared" si="4"/>
        <v>9.1457286432160814</v>
      </c>
      <c r="U36" s="1">
        <f t="shared" si="5"/>
        <v>6.0050251256281415</v>
      </c>
      <c r="V36" s="1">
        <v>37.799999999999997</v>
      </c>
      <c r="W36" s="1">
        <v>54</v>
      </c>
      <c r="X36" s="1">
        <v>64</v>
      </c>
      <c r="Y36" s="1">
        <v>65.8</v>
      </c>
      <c r="Z36" s="1">
        <v>113</v>
      </c>
      <c r="AA36" s="1">
        <v>133</v>
      </c>
      <c r="AB36" s="1">
        <v>97.6</v>
      </c>
      <c r="AC36" s="1"/>
      <c r="AD36" s="1">
        <f t="shared" si="6"/>
        <v>113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40</v>
      </c>
      <c r="C37" s="1">
        <v>1142</v>
      </c>
      <c r="D37" s="1">
        <v>1614</v>
      </c>
      <c r="E37" s="1">
        <v>1102</v>
      </c>
      <c r="F37" s="1">
        <v>1501</v>
      </c>
      <c r="G37" s="7">
        <v>0.4</v>
      </c>
      <c r="H37" s="1">
        <v>45</v>
      </c>
      <c r="I37" s="1" t="s">
        <v>33</v>
      </c>
      <c r="J37" s="1">
        <v>1096</v>
      </c>
      <c r="K37" s="1">
        <f t="shared" si="2"/>
        <v>6</v>
      </c>
      <c r="L37" s="1"/>
      <c r="M37" s="1"/>
      <c r="N37" s="1"/>
      <c r="O37" s="1">
        <f t="shared" si="3"/>
        <v>220.4</v>
      </c>
      <c r="P37" s="22">
        <f t="shared" ref="P37:P39" si="13">9*O37-F37</f>
        <v>482.60000000000014</v>
      </c>
      <c r="Q37" s="5">
        <v>0</v>
      </c>
      <c r="R37" s="5">
        <v>0</v>
      </c>
      <c r="S37" s="1" t="s">
        <v>151</v>
      </c>
      <c r="T37" s="1">
        <f t="shared" si="4"/>
        <v>6.8103448275862064</v>
      </c>
      <c r="U37" s="1">
        <f t="shared" si="5"/>
        <v>6.8103448275862064</v>
      </c>
      <c r="V37" s="1">
        <v>231</v>
      </c>
      <c r="W37" s="1">
        <v>245.6</v>
      </c>
      <c r="X37" s="1">
        <v>230.8</v>
      </c>
      <c r="Y37" s="1">
        <v>221.6</v>
      </c>
      <c r="Z37" s="1">
        <v>225.8</v>
      </c>
      <c r="AA37" s="1">
        <v>263.60000000000002</v>
      </c>
      <c r="AB37" s="1">
        <v>301.39999999999998</v>
      </c>
      <c r="AC37" s="1" t="s">
        <v>159</v>
      </c>
      <c r="AD37" s="1">
        <f t="shared" si="6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76</v>
      </c>
      <c r="B38" s="1" t="s">
        <v>32</v>
      </c>
      <c r="C38" s="1">
        <v>980.03</v>
      </c>
      <c r="D38" s="1">
        <v>996.04600000000005</v>
      </c>
      <c r="E38" s="1">
        <v>785.53300000000002</v>
      </c>
      <c r="F38" s="1">
        <v>1049.002</v>
      </c>
      <c r="G38" s="7">
        <v>1</v>
      </c>
      <c r="H38" s="1">
        <v>45</v>
      </c>
      <c r="I38" s="1" t="s">
        <v>33</v>
      </c>
      <c r="J38" s="1">
        <v>720.58</v>
      </c>
      <c r="K38" s="1">
        <f t="shared" ref="K38:K69" si="14">E38-J38</f>
        <v>64.952999999999975</v>
      </c>
      <c r="L38" s="1"/>
      <c r="M38" s="1"/>
      <c r="N38" s="1"/>
      <c r="O38" s="1">
        <f t="shared" si="3"/>
        <v>157.10660000000001</v>
      </c>
      <c r="P38" s="22">
        <f t="shared" si="13"/>
        <v>364.95740000000023</v>
      </c>
      <c r="Q38" s="5">
        <v>0</v>
      </c>
      <c r="R38" s="5">
        <v>0</v>
      </c>
      <c r="S38" s="1" t="s">
        <v>151</v>
      </c>
      <c r="T38" s="1">
        <f t="shared" si="4"/>
        <v>6.6770078405362971</v>
      </c>
      <c r="U38" s="1">
        <f t="shared" si="5"/>
        <v>6.6770078405362971</v>
      </c>
      <c r="V38" s="1">
        <v>163.69280000000001</v>
      </c>
      <c r="W38" s="1">
        <v>137.5</v>
      </c>
      <c r="X38" s="1">
        <v>155.732</v>
      </c>
      <c r="Y38" s="1">
        <v>152.16800000000001</v>
      </c>
      <c r="Z38" s="1">
        <v>112.90819999999999</v>
      </c>
      <c r="AA38" s="1">
        <v>182.5282</v>
      </c>
      <c r="AB38" s="1">
        <v>198.11859999999999</v>
      </c>
      <c r="AC38" s="1" t="s">
        <v>156</v>
      </c>
      <c r="AD38" s="1">
        <f t="shared" si="6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77</v>
      </c>
      <c r="B39" s="1" t="s">
        <v>40</v>
      </c>
      <c r="C39" s="1">
        <v>685</v>
      </c>
      <c r="D39" s="1">
        <v>436</v>
      </c>
      <c r="E39" s="1">
        <v>483</v>
      </c>
      <c r="F39" s="1">
        <v>583</v>
      </c>
      <c r="G39" s="7">
        <v>0.45</v>
      </c>
      <c r="H39" s="1">
        <v>45</v>
      </c>
      <c r="I39" s="1" t="s">
        <v>33</v>
      </c>
      <c r="J39" s="1">
        <v>489</v>
      </c>
      <c r="K39" s="1">
        <f t="shared" si="14"/>
        <v>-6</v>
      </c>
      <c r="L39" s="1"/>
      <c r="M39" s="1"/>
      <c r="N39" s="1"/>
      <c r="O39" s="1">
        <f t="shared" si="3"/>
        <v>96.6</v>
      </c>
      <c r="P39" s="22">
        <f t="shared" si="13"/>
        <v>286.39999999999998</v>
      </c>
      <c r="Q39" s="5">
        <f t="shared" si="7"/>
        <v>286.39999999999998</v>
      </c>
      <c r="R39" s="5"/>
      <c r="S39" s="1"/>
      <c r="T39" s="1">
        <f t="shared" si="4"/>
        <v>9</v>
      </c>
      <c r="U39" s="1">
        <f t="shared" si="5"/>
        <v>6.0351966873706004</v>
      </c>
      <c r="V39" s="1">
        <v>86.8</v>
      </c>
      <c r="W39" s="1">
        <v>79.599999999999994</v>
      </c>
      <c r="X39" s="1">
        <v>78.400000000000006</v>
      </c>
      <c r="Y39" s="1">
        <v>103.2</v>
      </c>
      <c r="Z39" s="1">
        <v>104.6</v>
      </c>
      <c r="AA39" s="1">
        <v>89.4</v>
      </c>
      <c r="AB39" s="1">
        <v>99</v>
      </c>
      <c r="AC39" s="1"/>
      <c r="AD39" s="1">
        <f t="shared" si="6"/>
        <v>129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78</v>
      </c>
      <c r="B40" s="1" t="s">
        <v>40</v>
      </c>
      <c r="C40" s="1">
        <v>723</v>
      </c>
      <c r="D40" s="1">
        <v>414</v>
      </c>
      <c r="E40" s="1">
        <v>443</v>
      </c>
      <c r="F40" s="1">
        <v>638</v>
      </c>
      <c r="G40" s="7">
        <v>0.35</v>
      </c>
      <c r="H40" s="1">
        <v>40</v>
      </c>
      <c r="I40" s="1" t="s">
        <v>33</v>
      </c>
      <c r="J40" s="1">
        <v>462</v>
      </c>
      <c r="K40" s="1">
        <f t="shared" si="14"/>
        <v>-19</v>
      </c>
      <c r="L40" s="1"/>
      <c r="M40" s="1"/>
      <c r="N40" s="1"/>
      <c r="O40" s="1">
        <f t="shared" si="3"/>
        <v>88.6</v>
      </c>
      <c r="P40" s="5">
        <f t="shared" si="9"/>
        <v>248</v>
      </c>
      <c r="Q40" s="5">
        <v>270</v>
      </c>
      <c r="R40" s="5"/>
      <c r="S40" s="1"/>
      <c r="T40" s="1">
        <f t="shared" si="4"/>
        <v>10.248306997742665</v>
      </c>
      <c r="U40" s="1">
        <f t="shared" si="5"/>
        <v>7.2009029345372468</v>
      </c>
      <c r="V40" s="1">
        <v>78</v>
      </c>
      <c r="W40" s="1">
        <v>69</v>
      </c>
      <c r="X40" s="1">
        <v>71</v>
      </c>
      <c r="Y40" s="1">
        <v>86.4</v>
      </c>
      <c r="Z40" s="1">
        <v>114.6</v>
      </c>
      <c r="AA40" s="1">
        <v>116</v>
      </c>
      <c r="AB40" s="1">
        <v>118</v>
      </c>
      <c r="AC40" s="1" t="s">
        <v>34</v>
      </c>
      <c r="AD40" s="1">
        <f t="shared" si="6"/>
        <v>95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79</v>
      </c>
      <c r="B41" s="1" t="s">
        <v>32</v>
      </c>
      <c r="C41" s="1">
        <v>371.77300000000002</v>
      </c>
      <c r="D41" s="1">
        <v>257.14</v>
      </c>
      <c r="E41" s="1">
        <v>336.49200000000002</v>
      </c>
      <c r="F41" s="1">
        <v>271.005</v>
      </c>
      <c r="G41" s="7">
        <v>1</v>
      </c>
      <c r="H41" s="1">
        <v>40</v>
      </c>
      <c r="I41" s="1" t="s">
        <v>33</v>
      </c>
      <c r="J41" s="1">
        <v>336.9</v>
      </c>
      <c r="K41" s="1">
        <f t="shared" si="14"/>
        <v>-0.40799999999995862</v>
      </c>
      <c r="L41" s="1"/>
      <c r="M41" s="1"/>
      <c r="N41" s="1"/>
      <c r="O41" s="1">
        <f t="shared" si="3"/>
        <v>67.298400000000001</v>
      </c>
      <c r="P41" s="5">
        <f>9*O41-F41</f>
        <v>334.68060000000003</v>
      </c>
      <c r="Q41" s="5">
        <v>500</v>
      </c>
      <c r="R41" s="5">
        <v>500</v>
      </c>
      <c r="S41" s="1" t="s">
        <v>149</v>
      </c>
      <c r="T41" s="1">
        <f t="shared" si="4"/>
        <v>11.45651308203464</v>
      </c>
      <c r="U41" s="1">
        <f t="shared" si="5"/>
        <v>4.0269159445098248</v>
      </c>
      <c r="V41" s="1">
        <v>43.497</v>
      </c>
      <c r="W41" s="1">
        <v>28.904</v>
      </c>
      <c r="X41" s="1">
        <v>61.209799999999987</v>
      </c>
      <c r="Y41" s="1">
        <v>49.669600000000003</v>
      </c>
      <c r="Z41" s="1">
        <v>22.605799999999999</v>
      </c>
      <c r="AA41" s="1">
        <v>35.071199999999997</v>
      </c>
      <c r="AB41" s="1">
        <v>56.327800000000003</v>
      </c>
      <c r="AC41" s="1"/>
      <c r="AD41" s="1">
        <f t="shared" si="6"/>
        <v>500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80</v>
      </c>
      <c r="B42" s="1" t="s">
        <v>40</v>
      </c>
      <c r="C42" s="1">
        <v>515</v>
      </c>
      <c r="D42" s="1">
        <v>522</v>
      </c>
      <c r="E42" s="1">
        <v>435</v>
      </c>
      <c r="F42" s="1">
        <v>529</v>
      </c>
      <c r="G42" s="7">
        <v>0.4</v>
      </c>
      <c r="H42" s="1">
        <v>40</v>
      </c>
      <c r="I42" s="1" t="s">
        <v>33</v>
      </c>
      <c r="J42" s="1">
        <v>442</v>
      </c>
      <c r="K42" s="1">
        <f t="shared" si="14"/>
        <v>-7</v>
      </c>
      <c r="L42" s="1"/>
      <c r="M42" s="1"/>
      <c r="N42" s="1"/>
      <c r="O42" s="1">
        <f t="shared" si="3"/>
        <v>87</v>
      </c>
      <c r="P42" s="22">
        <f t="shared" ref="P42:P43" si="15">9*O42-F42</f>
        <v>254</v>
      </c>
      <c r="Q42" s="5">
        <v>0</v>
      </c>
      <c r="R42" s="5">
        <v>0</v>
      </c>
      <c r="S42" s="1" t="s">
        <v>148</v>
      </c>
      <c r="T42" s="1">
        <f t="shared" si="4"/>
        <v>6.0804597701149428</v>
      </c>
      <c r="U42" s="1">
        <f t="shared" si="5"/>
        <v>6.0804597701149428</v>
      </c>
      <c r="V42" s="1">
        <v>80.8</v>
      </c>
      <c r="W42" s="1">
        <v>97</v>
      </c>
      <c r="X42" s="1">
        <v>100.8</v>
      </c>
      <c r="Y42" s="1">
        <v>91.4</v>
      </c>
      <c r="Z42" s="1">
        <v>85</v>
      </c>
      <c r="AA42" s="1">
        <v>86</v>
      </c>
      <c r="AB42" s="1">
        <v>88.2</v>
      </c>
      <c r="AC42" s="1" t="s">
        <v>156</v>
      </c>
      <c r="AD42" s="1">
        <f t="shared" si="6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81</v>
      </c>
      <c r="B43" s="1" t="s">
        <v>40</v>
      </c>
      <c r="C43" s="1">
        <v>448</v>
      </c>
      <c r="D43" s="1">
        <v>486</v>
      </c>
      <c r="E43" s="1">
        <v>462</v>
      </c>
      <c r="F43" s="1">
        <v>407</v>
      </c>
      <c r="G43" s="7">
        <v>0.4</v>
      </c>
      <c r="H43" s="1">
        <v>45</v>
      </c>
      <c r="I43" s="1" t="s">
        <v>33</v>
      </c>
      <c r="J43" s="1">
        <v>464</v>
      </c>
      <c r="K43" s="1">
        <f t="shared" si="14"/>
        <v>-2</v>
      </c>
      <c r="L43" s="1"/>
      <c r="M43" s="1"/>
      <c r="N43" s="1"/>
      <c r="O43" s="1">
        <f t="shared" si="3"/>
        <v>92.4</v>
      </c>
      <c r="P43" s="22">
        <f t="shared" si="15"/>
        <v>424.6</v>
      </c>
      <c r="Q43" s="5">
        <v>300</v>
      </c>
      <c r="R43" s="5">
        <v>300</v>
      </c>
      <c r="S43" s="1" t="s">
        <v>151</v>
      </c>
      <c r="T43" s="1">
        <f t="shared" si="4"/>
        <v>7.6515151515151514</v>
      </c>
      <c r="U43" s="1">
        <f t="shared" si="5"/>
        <v>4.4047619047619042</v>
      </c>
      <c r="V43" s="1">
        <v>72.599999999999994</v>
      </c>
      <c r="W43" s="1">
        <v>87.4</v>
      </c>
      <c r="X43" s="1">
        <v>89.8</v>
      </c>
      <c r="Y43" s="1">
        <v>84.2</v>
      </c>
      <c r="Z43" s="1">
        <v>93.8</v>
      </c>
      <c r="AA43" s="1">
        <v>88.2</v>
      </c>
      <c r="AB43" s="1">
        <v>85.6</v>
      </c>
      <c r="AC43" s="1" t="s">
        <v>73</v>
      </c>
      <c r="AD43" s="1">
        <f t="shared" si="6"/>
        <v>120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82</v>
      </c>
      <c r="B44" s="1" t="s">
        <v>32</v>
      </c>
      <c r="C44" s="1">
        <v>365.74299999999999</v>
      </c>
      <c r="D44" s="1">
        <v>395.55</v>
      </c>
      <c r="E44" s="1">
        <v>346.82600000000002</v>
      </c>
      <c r="F44" s="1">
        <v>391.40300000000002</v>
      </c>
      <c r="G44" s="7">
        <v>1</v>
      </c>
      <c r="H44" s="1">
        <v>40</v>
      </c>
      <c r="I44" s="1" t="s">
        <v>33</v>
      </c>
      <c r="J44" s="1">
        <v>339.4</v>
      </c>
      <c r="K44" s="1">
        <f t="shared" si="14"/>
        <v>7.4260000000000446</v>
      </c>
      <c r="L44" s="1"/>
      <c r="M44" s="1"/>
      <c r="N44" s="1"/>
      <c r="O44" s="1">
        <f t="shared" si="3"/>
        <v>69.365200000000002</v>
      </c>
      <c r="P44" s="5">
        <f>9*O44-F44</f>
        <v>232.88379999999995</v>
      </c>
      <c r="Q44" s="5">
        <v>420</v>
      </c>
      <c r="R44" s="5">
        <v>500</v>
      </c>
      <c r="S44" s="1" t="s">
        <v>149</v>
      </c>
      <c r="T44" s="1">
        <f t="shared" si="4"/>
        <v>11.697551509979068</v>
      </c>
      <c r="U44" s="1">
        <f t="shared" si="5"/>
        <v>5.6426421317894278</v>
      </c>
      <c r="V44" s="1">
        <v>46.0124</v>
      </c>
      <c r="W44" s="1">
        <v>43.555199999999999</v>
      </c>
      <c r="X44" s="1">
        <v>75.708600000000004</v>
      </c>
      <c r="Y44" s="1">
        <v>56.122</v>
      </c>
      <c r="Z44" s="1">
        <v>38.290799999999997</v>
      </c>
      <c r="AA44" s="1">
        <v>54.592799999999997</v>
      </c>
      <c r="AB44" s="1">
        <v>65.102800000000002</v>
      </c>
      <c r="AC44" s="1"/>
      <c r="AD44" s="1">
        <f t="shared" si="6"/>
        <v>420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83</v>
      </c>
      <c r="B45" s="1" t="s">
        <v>40</v>
      </c>
      <c r="C45" s="1">
        <v>1834</v>
      </c>
      <c r="D45" s="1">
        <v>2904</v>
      </c>
      <c r="E45" s="1">
        <v>1350</v>
      </c>
      <c r="F45" s="1">
        <v>3125</v>
      </c>
      <c r="G45" s="7">
        <v>0.35</v>
      </c>
      <c r="H45" s="1">
        <v>40</v>
      </c>
      <c r="I45" s="1" t="s">
        <v>33</v>
      </c>
      <c r="J45" s="1">
        <v>1375</v>
      </c>
      <c r="K45" s="1">
        <f t="shared" si="14"/>
        <v>-25</v>
      </c>
      <c r="L45" s="1"/>
      <c r="M45" s="1"/>
      <c r="N45" s="1"/>
      <c r="O45" s="1">
        <f t="shared" si="3"/>
        <v>270</v>
      </c>
      <c r="P45" s="5"/>
      <c r="Q45" s="5">
        <f t="shared" si="7"/>
        <v>0</v>
      </c>
      <c r="R45" s="5"/>
      <c r="S45" s="1"/>
      <c r="T45" s="1">
        <f t="shared" si="4"/>
        <v>11.574074074074074</v>
      </c>
      <c r="U45" s="1">
        <f t="shared" si="5"/>
        <v>11.574074074074074</v>
      </c>
      <c r="V45" s="1">
        <v>292.8</v>
      </c>
      <c r="W45" s="1">
        <v>268</v>
      </c>
      <c r="X45" s="1">
        <v>227.4</v>
      </c>
      <c r="Y45" s="1">
        <v>218.8</v>
      </c>
      <c r="Z45" s="1">
        <v>190.6</v>
      </c>
      <c r="AA45" s="1">
        <v>164</v>
      </c>
      <c r="AB45" s="1">
        <v>149.80000000000001</v>
      </c>
      <c r="AC45" s="1" t="s">
        <v>51</v>
      </c>
      <c r="AD45" s="1">
        <f t="shared" si="6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84</v>
      </c>
      <c r="B46" s="1" t="s">
        <v>40</v>
      </c>
      <c r="C46" s="1">
        <v>777</v>
      </c>
      <c r="D46" s="1">
        <v>594</v>
      </c>
      <c r="E46" s="1">
        <v>594</v>
      </c>
      <c r="F46" s="1">
        <v>669</v>
      </c>
      <c r="G46" s="7">
        <v>0.4</v>
      </c>
      <c r="H46" s="1">
        <v>40</v>
      </c>
      <c r="I46" s="1" t="s">
        <v>33</v>
      </c>
      <c r="J46" s="1">
        <v>601</v>
      </c>
      <c r="K46" s="1">
        <f t="shared" si="14"/>
        <v>-7</v>
      </c>
      <c r="L46" s="1"/>
      <c r="M46" s="1"/>
      <c r="N46" s="1"/>
      <c r="O46" s="1">
        <f t="shared" si="3"/>
        <v>118.8</v>
      </c>
      <c r="P46" s="22">
        <f>9*O46-F46</f>
        <v>400.20000000000005</v>
      </c>
      <c r="Q46" s="5">
        <v>0</v>
      </c>
      <c r="R46" s="5">
        <v>0</v>
      </c>
      <c r="S46" s="1" t="s">
        <v>148</v>
      </c>
      <c r="T46" s="1">
        <f t="shared" si="4"/>
        <v>5.6313131313131315</v>
      </c>
      <c r="U46" s="1">
        <f t="shared" si="5"/>
        <v>5.6313131313131315</v>
      </c>
      <c r="V46" s="1">
        <v>115</v>
      </c>
      <c r="W46" s="1">
        <v>111.4</v>
      </c>
      <c r="X46" s="1">
        <v>125.6</v>
      </c>
      <c r="Y46" s="1">
        <v>124.2</v>
      </c>
      <c r="Z46" s="1">
        <v>106.8</v>
      </c>
      <c r="AA46" s="1">
        <v>111.6</v>
      </c>
      <c r="AB46" s="1">
        <v>115.4</v>
      </c>
      <c r="AC46" s="1" t="s">
        <v>156</v>
      </c>
      <c r="AD46" s="1">
        <f t="shared" si="6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85</v>
      </c>
      <c r="B47" s="1" t="s">
        <v>32</v>
      </c>
      <c r="C47" s="1">
        <v>689.81399999999996</v>
      </c>
      <c r="D47" s="1">
        <v>1591.028</v>
      </c>
      <c r="E47" s="1">
        <v>609.29600000000005</v>
      </c>
      <c r="F47" s="1">
        <v>1522.57</v>
      </c>
      <c r="G47" s="7">
        <v>1</v>
      </c>
      <c r="H47" s="1">
        <v>50</v>
      </c>
      <c r="I47" s="1" t="s">
        <v>33</v>
      </c>
      <c r="J47" s="1">
        <v>657.9</v>
      </c>
      <c r="K47" s="1">
        <f t="shared" si="14"/>
        <v>-48.603999999999928</v>
      </c>
      <c r="L47" s="1"/>
      <c r="M47" s="1"/>
      <c r="N47" s="1"/>
      <c r="O47" s="1">
        <f t="shared" si="3"/>
        <v>121.85920000000002</v>
      </c>
      <c r="P47" s="5"/>
      <c r="Q47" s="5">
        <f t="shared" si="7"/>
        <v>0</v>
      </c>
      <c r="R47" s="5"/>
      <c r="S47" s="1"/>
      <c r="T47" s="1">
        <f t="shared" si="4"/>
        <v>12.494501851316928</v>
      </c>
      <c r="U47" s="1">
        <f t="shared" si="5"/>
        <v>12.494501851316928</v>
      </c>
      <c r="V47" s="1">
        <v>150.4272</v>
      </c>
      <c r="W47" s="1">
        <v>130.38220000000001</v>
      </c>
      <c r="X47" s="1">
        <v>125.5962</v>
      </c>
      <c r="Y47" s="1">
        <v>118.342</v>
      </c>
      <c r="Z47" s="1">
        <v>101.929</v>
      </c>
      <c r="AA47" s="1">
        <v>134.54920000000001</v>
      </c>
      <c r="AB47" s="1">
        <v>169.45439999999999</v>
      </c>
      <c r="AC47" s="1"/>
      <c r="AD47" s="1">
        <f t="shared" si="6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86</v>
      </c>
      <c r="B48" s="1" t="s">
        <v>32</v>
      </c>
      <c r="C48" s="1">
        <v>614.16700000000003</v>
      </c>
      <c r="D48" s="1">
        <v>2552.3890000000001</v>
      </c>
      <c r="E48" s="1">
        <v>760.51700000000005</v>
      </c>
      <c r="F48" s="1">
        <v>2217.373</v>
      </c>
      <c r="G48" s="7">
        <v>1</v>
      </c>
      <c r="H48" s="1">
        <v>50</v>
      </c>
      <c r="I48" s="1" t="s">
        <v>33</v>
      </c>
      <c r="J48" s="1">
        <v>760</v>
      </c>
      <c r="K48" s="1">
        <f t="shared" si="14"/>
        <v>0.51700000000005275</v>
      </c>
      <c r="L48" s="1"/>
      <c r="M48" s="1"/>
      <c r="N48" s="1"/>
      <c r="O48" s="1">
        <f t="shared" si="3"/>
        <v>152.10340000000002</v>
      </c>
      <c r="P48" s="5"/>
      <c r="Q48" s="5">
        <f t="shared" si="7"/>
        <v>0</v>
      </c>
      <c r="R48" s="5"/>
      <c r="S48" s="1"/>
      <c r="T48" s="1">
        <f t="shared" si="4"/>
        <v>14.578063343751683</v>
      </c>
      <c r="U48" s="1">
        <f t="shared" si="5"/>
        <v>14.578063343751683</v>
      </c>
      <c r="V48" s="1">
        <v>170.24979999999999</v>
      </c>
      <c r="W48" s="1">
        <v>159.33619999999999</v>
      </c>
      <c r="X48" s="1">
        <v>173.75620000000001</v>
      </c>
      <c r="Y48" s="1">
        <v>170.18039999999999</v>
      </c>
      <c r="Z48" s="1">
        <v>187.15620000000001</v>
      </c>
      <c r="AA48" s="1">
        <v>200.8382</v>
      </c>
      <c r="AB48" s="1">
        <v>227.76599999999999</v>
      </c>
      <c r="AC48" s="1" t="s">
        <v>87</v>
      </c>
      <c r="AD48" s="1">
        <f t="shared" si="6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6" t="s">
        <v>88</v>
      </c>
      <c r="B49" s="16" t="s">
        <v>32</v>
      </c>
      <c r="C49" s="16"/>
      <c r="D49" s="16"/>
      <c r="E49" s="16">
        <v>-3.9420000000000002</v>
      </c>
      <c r="F49" s="16"/>
      <c r="G49" s="17">
        <v>0</v>
      </c>
      <c r="H49" s="16">
        <v>40</v>
      </c>
      <c r="I49" s="16" t="s">
        <v>33</v>
      </c>
      <c r="J49" s="16"/>
      <c r="K49" s="16">
        <f t="shared" si="14"/>
        <v>-3.9420000000000002</v>
      </c>
      <c r="L49" s="16"/>
      <c r="M49" s="16"/>
      <c r="N49" s="16"/>
      <c r="O49" s="16">
        <f t="shared" si="3"/>
        <v>-0.78839999999999999</v>
      </c>
      <c r="P49" s="18"/>
      <c r="Q49" s="18"/>
      <c r="R49" s="18"/>
      <c r="S49" s="16"/>
      <c r="T49" s="16">
        <f t="shared" ref="T49" si="16">(F49+P49)/O49</f>
        <v>0</v>
      </c>
      <c r="U49" s="16">
        <f t="shared" si="5"/>
        <v>0</v>
      </c>
      <c r="V49" s="16">
        <v>-0.14480000000000001</v>
      </c>
      <c r="W49" s="16">
        <v>-0.14480000000000001</v>
      </c>
      <c r="X49" s="16">
        <v>0.16420000000000001</v>
      </c>
      <c r="Y49" s="16">
        <v>0.68720000000000003</v>
      </c>
      <c r="Z49" s="16">
        <v>11.8506</v>
      </c>
      <c r="AA49" s="16">
        <v>19.293399999999998</v>
      </c>
      <c r="AB49" s="16">
        <v>25.340599999999998</v>
      </c>
      <c r="AC49" s="16" t="s">
        <v>89</v>
      </c>
      <c r="AD49" s="16">
        <f t="shared" ref="AD49" si="17">ROUND(P49*G49,0)</f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90</v>
      </c>
      <c r="B50" s="1" t="s">
        <v>40</v>
      </c>
      <c r="C50" s="1">
        <v>512</v>
      </c>
      <c r="D50" s="1">
        <v>880</v>
      </c>
      <c r="E50" s="1">
        <v>532</v>
      </c>
      <c r="F50" s="1">
        <v>788</v>
      </c>
      <c r="G50" s="7">
        <v>0.45</v>
      </c>
      <c r="H50" s="1">
        <v>50</v>
      </c>
      <c r="I50" s="1" t="s">
        <v>33</v>
      </c>
      <c r="J50" s="1">
        <v>550</v>
      </c>
      <c r="K50" s="1">
        <f t="shared" si="14"/>
        <v>-18</v>
      </c>
      <c r="L50" s="1"/>
      <c r="M50" s="1"/>
      <c r="N50" s="1"/>
      <c r="O50" s="1">
        <f t="shared" si="3"/>
        <v>106.4</v>
      </c>
      <c r="P50" s="5">
        <f>11*O50-F50</f>
        <v>382.40000000000009</v>
      </c>
      <c r="Q50" s="5">
        <f t="shared" ref="Q50:Q70" si="18">P50</f>
        <v>382.40000000000009</v>
      </c>
      <c r="R50" s="5"/>
      <c r="S50" s="1"/>
      <c r="T50" s="1">
        <f t="shared" ref="T50:T70" si="19">(F50+Q50)/O50</f>
        <v>11</v>
      </c>
      <c r="U50" s="1">
        <f t="shared" si="5"/>
        <v>7.4060150375939848</v>
      </c>
      <c r="V50" s="1">
        <v>91.4</v>
      </c>
      <c r="W50" s="1">
        <v>107</v>
      </c>
      <c r="X50" s="1">
        <v>102.4</v>
      </c>
      <c r="Y50" s="1">
        <v>96.4</v>
      </c>
      <c r="Z50" s="1">
        <v>105.4</v>
      </c>
      <c r="AA50" s="1">
        <v>90</v>
      </c>
      <c r="AB50" s="1">
        <v>93</v>
      </c>
      <c r="AC50" s="1" t="s">
        <v>91</v>
      </c>
      <c r="AD50" s="1">
        <f t="shared" ref="AD50:AD70" si="20">ROUND(Q50*G50,0)</f>
        <v>172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92</v>
      </c>
      <c r="B51" s="1" t="s">
        <v>32</v>
      </c>
      <c r="C51" s="1">
        <v>368.36099999999999</v>
      </c>
      <c r="D51" s="1">
        <v>406.93299999999999</v>
      </c>
      <c r="E51" s="1">
        <v>281.52100000000002</v>
      </c>
      <c r="F51" s="1">
        <v>439.834</v>
      </c>
      <c r="G51" s="7">
        <v>1</v>
      </c>
      <c r="H51" s="1">
        <v>40</v>
      </c>
      <c r="I51" s="1" t="s">
        <v>33</v>
      </c>
      <c r="J51" s="1">
        <v>281.27999999999997</v>
      </c>
      <c r="K51" s="1">
        <f t="shared" si="14"/>
        <v>0.24100000000004229</v>
      </c>
      <c r="L51" s="1"/>
      <c r="M51" s="1"/>
      <c r="N51" s="1"/>
      <c r="O51" s="1">
        <f t="shared" si="3"/>
        <v>56.304200000000002</v>
      </c>
      <c r="P51" s="22">
        <f>9*O51-F51</f>
        <v>66.90379999999999</v>
      </c>
      <c r="Q51" s="5">
        <v>0</v>
      </c>
      <c r="R51" s="5">
        <v>0</v>
      </c>
      <c r="S51" s="1" t="s">
        <v>151</v>
      </c>
      <c r="T51" s="1">
        <f t="shared" si="19"/>
        <v>7.8117440617218605</v>
      </c>
      <c r="U51" s="1">
        <f t="shared" si="5"/>
        <v>7.8117440617218605</v>
      </c>
      <c r="V51" s="1">
        <v>60.0124</v>
      </c>
      <c r="W51" s="1">
        <v>41.406799999999997</v>
      </c>
      <c r="X51" s="1">
        <v>51.106200000000001</v>
      </c>
      <c r="Y51" s="1">
        <v>52.366600000000012</v>
      </c>
      <c r="Z51" s="1">
        <v>30.1082</v>
      </c>
      <c r="AA51" s="1">
        <v>49.932000000000002</v>
      </c>
      <c r="AB51" s="1">
        <v>67.002600000000001</v>
      </c>
      <c r="AC51" s="1" t="s">
        <v>156</v>
      </c>
      <c r="AD51" s="1">
        <f t="shared" si="20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21" t="s">
        <v>93</v>
      </c>
      <c r="B52" s="1" t="s">
        <v>40</v>
      </c>
      <c r="C52" s="1"/>
      <c r="D52" s="1"/>
      <c r="E52" s="20">
        <f>E91</f>
        <v>146</v>
      </c>
      <c r="F52" s="20">
        <f>F91</f>
        <v>121</v>
      </c>
      <c r="G52" s="7">
        <v>0.4</v>
      </c>
      <c r="H52" s="1">
        <v>40</v>
      </c>
      <c r="I52" s="1" t="s">
        <v>33</v>
      </c>
      <c r="J52" s="1"/>
      <c r="K52" s="1">
        <f t="shared" si="14"/>
        <v>146</v>
      </c>
      <c r="L52" s="1"/>
      <c r="M52" s="1"/>
      <c r="N52" s="1"/>
      <c r="O52" s="1">
        <f t="shared" si="3"/>
        <v>29.2</v>
      </c>
      <c r="P52" s="22">
        <f t="shared" ref="P52:P53" si="21">9*O52-F52</f>
        <v>141.80000000000001</v>
      </c>
      <c r="Q52" s="5">
        <v>0</v>
      </c>
      <c r="R52" s="5">
        <v>0</v>
      </c>
      <c r="S52" s="1" t="s">
        <v>148</v>
      </c>
      <c r="T52" s="1">
        <f t="shared" si="19"/>
        <v>4.1438356164383565</v>
      </c>
      <c r="U52" s="1">
        <f t="shared" si="5"/>
        <v>4.1438356164383565</v>
      </c>
      <c r="V52" s="1">
        <v>35.6</v>
      </c>
      <c r="W52" s="1">
        <v>38.4</v>
      </c>
      <c r="X52" s="1">
        <v>40</v>
      </c>
      <c r="Y52" s="1">
        <v>36.799999999999997</v>
      </c>
      <c r="Z52" s="1">
        <v>37.6</v>
      </c>
      <c r="AA52" s="1">
        <v>34</v>
      </c>
      <c r="AB52" s="1">
        <v>20.6</v>
      </c>
      <c r="AC52" s="1" t="s">
        <v>160</v>
      </c>
      <c r="AD52" s="1">
        <f t="shared" si="20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94</v>
      </c>
      <c r="B53" s="1" t="s">
        <v>40</v>
      </c>
      <c r="C53" s="1">
        <v>160</v>
      </c>
      <c r="D53" s="1">
        <v>78</v>
      </c>
      <c r="E53" s="1">
        <v>89</v>
      </c>
      <c r="F53" s="1">
        <v>121</v>
      </c>
      <c r="G53" s="7">
        <v>0.4</v>
      </c>
      <c r="H53" s="1">
        <v>40</v>
      </c>
      <c r="I53" s="1" t="s">
        <v>33</v>
      </c>
      <c r="J53" s="1">
        <v>101</v>
      </c>
      <c r="K53" s="1">
        <f t="shared" si="14"/>
        <v>-12</v>
      </c>
      <c r="L53" s="1"/>
      <c r="M53" s="1"/>
      <c r="N53" s="1"/>
      <c r="O53" s="1">
        <f t="shared" si="3"/>
        <v>17.8</v>
      </c>
      <c r="P53" s="22">
        <f t="shared" si="21"/>
        <v>39.200000000000017</v>
      </c>
      <c r="Q53" s="5">
        <v>0</v>
      </c>
      <c r="R53" s="5">
        <v>0</v>
      </c>
      <c r="S53" s="1" t="s">
        <v>148</v>
      </c>
      <c r="T53" s="1">
        <f t="shared" si="19"/>
        <v>6.797752808988764</v>
      </c>
      <c r="U53" s="1">
        <f t="shared" si="5"/>
        <v>6.797752808988764</v>
      </c>
      <c r="V53" s="1">
        <v>20.399999999999999</v>
      </c>
      <c r="W53" s="1">
        <v>21.4</v>
      </c>
      <c r="X53" s="1">
        <v>20.6</v>
      </c>
      <c r="Y53" s="1">
        <v>21.8</v>
      </c>
      <c r="Z53" s="1">
        <v>29.8</v>
      </c>
      <c r="AA53" s="1">
        <v>30.4</v>
      </c>
      <c r="AB53" s="1">
        <v>25.4</v>
      </c>
      <c r="AC53" s="1" t="s">
        <v>156</v>
      </c>
      <c r="AD53" s="1">
        <f t="shared" si="20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95</v>
      </c>
      <c r="B54" s="1" t="s">
        <v>32</v>
      </c>
      <c r="C54" s="1">
        <v>403.53800000000001</v>
      </c>
      <c r="D54" s="1">
        <v>673.86</v>
      </c>
      <c r="E54" s="1">
        <v>451.32499999999999</v>
      </c>
      <c r="F54" s="1">
        <v>551.61</v>
      </c>
      <c r="G54" s="7">
        <v>1</v>
      </c>
      <c r="H54" s="1">
        <v>50</v>
      </c>
      <c r="I54" s="1" t="s">
        <v>33</v>
      </c>
      <c r="J54" s="1">
        <v>443.55</v>
      </c>
      <c r="K54" s="1">
        <f t="shared" si="14"/>
        <v>7.7749999999999773</v>
      </c>
      <c r="L54" s="1"/>
      <c r="M54" s="1"/>
      <c r="N54" s="1"/>
      <c r="O54" s="1">
        <f t="shared" si="3"/>
        <v>90.265000000000001</v>
      </c>
      <c r="P54" s="5">
        <f t="shared" ref="P54" si="22">11*O54-F54</f>
        <v>441.30499999999995</v>
      </c>
      <c r="Q54" s="5">
        <v>800</v>
      </c>
      <c r="R54" s="5">
        <v>800</v>
      </c>
      <c r="S54" s="1" t="s">
        <v>149</v>
      </c>
      <c r="T54" s="1">
        <f t="shared" si="19"/>
        <v>14.973799368526008</v>
      </c>
      <c r="U54" s="1">
        <f t="shared" si="5"/>
        <v>6.1110064809172995</v>
      </c>
      <c r="V54" s="1">
        <v>76.060199999999995</v>
      </c>
      <c r="W54" s="1">
        <v>73.390999999999991</v>
      </c>
      <c r="X54" s="1">
        <v>80.6982</v>
      </c>
      <c r="Y54" s="1">
        <v>67.835000000000008</v>
      </c>
      <c r="Z54" s="1">
        <v>47.595999999999997</v>
      </c>
      <c r="AA54" s="1">
        <v>48.192599999999999</v>
      </c>
      <c r="AB54" s="1">
        <v>82.411799999999999</v>
      </c>
      <c r="AC54" s="1"/>
      <c r="AD54" s="1">
        <f t="shared" si="20"/>
        <v>800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96</v>
      </c>
      <c r="B55" s="1" t="s">
        <v>32</v>
      </c>
      <c r="C55" s="1">
        <v>1070.039</v>
      </c>
      <c r="D55" s="1">
        <v>2056.6799999999998</v>
      </c>
      <c r="E55" s="1">
        <v>768.45100000000002</v>
      </c>
      <c r="F55" s="1">
        <v>2174.13</v>
      </c>
      <c r="G55" s="7">
        <v>1</v>
      </c>
      <c r="H55" s="1">
        <v>50</v>
      </c>
      <c r="I55" s="1" t="s">
        <v>33</v>
      </c>
      <c r="J55" s="1">
        <v>745.8</v>
      </c>
      <c r="K55" s="1">
        <f t="shared" si="14"/>
        <v>22.651000000000067</v>
      </c>
      <c r="L55" s="1"/>
      <c r="M55" s="1"/>
      <c r="N55" s="1"/>
      <c r="O55" s="1">
        <f t="shared" si="3"/>
        <v>153.6902</v>
      </c>
      <c r="P55" s="5"/>
      <c r="Q55" s="5">
        <v>500</v>
      </c>
      <c r="R55" s="5">
        <v>500</v>
      </c>
      <c r="S55" s="1" t="s">
        <v>149</v>
      </c>
      <c r="T55" s="1">
        <f t="shared" si="19"/>
        <v>17.399482855770895</v>
      </c>
      <c r="U55" s="1">
        <f t="shared" si="5"/>
        <v>14.146184987722053</v>
      </c>
      <c r="V55" s="1">
        <v>164.3038</v>
      </c>
      <c r="W55" s="1">
        <v>158.4522</v>
      </c>
      <c r="X55" s="1">
        <v>181.12180000000001</v>
      </c>
      <c r="Y55" s="1">
        <v>185.02860000000001</v>
      </c>
      <c r="Z55" s="1">
        <v>224.0222</v>
      </c>
      <c r="AA55" s="1">
        <v>230.44820000000001</v>
      </c>
      <c r="AB55" s="1">
        <v>282.55520000000001</v>
      </c>
      <c r="AC55" s="1" t="s">
        <v>87</v>
      </c>
      <c r="AD55" s="1">
        <f t="shared" si="20"/>
        <v>500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97</v>
      </c>
      <c r="B56" s="1" t="s">
        <v>32</v>
      </c>
      <c r="C56" s="1">
        <v>280.26900000000001</v>
      </c>
      <c r="D56" s="1">
        <v>269.28800000000001</v>
      </c>
      <c r="E56" s="1">
        <v>151.50899999999999</v>
      </c>
      <c r="F56" s="1">
        <v>330.88200000000001</v>
      </c>
      <c r="G56" s="7">
        <v>1</v>
      </c>
      <c r="H56" s="1">
        <v>50</v>
      </c>
      <c r="I56" s="1" t="s">
        <v>33</v>
      </c>
      <c r="J56" s="1">
        <v>147.05000000000001</v>
      </c>
      <c r="K56" s="1">
        <f t="shared" si="14"/>
        <v>4.4589999999999748</v>
      </c>
      <c r="L56" s="1"/>
      <c r="M56" s="1"/>
      <c r="N56" s="1"/>
      <c r="O56" s="1">
        <f t="shared" si="3"/>
        <v>30.301799999999997</v>
      </c>
      <c r="P56" s="5"/>
      <c r="Q56" s="5">
        <f t="shared" si="18"/>
        <v>0</v>
      </c>
      <c r="R56" s="5"/>
      <c r="S56" s="1"/>
      <c r="T56" s="1">
        <f t="shared" si="19"/>
        <v>10.91954933370295</v>
      </c>
      <c r="U56" s="1">
        <f t="shared" si="5"/>
        <v>10.91954933370295</v>
      </c>
      <c r="V56" s="1">
        <v>41.869</v>
      </c>
      <c r="W56" s="1">
        <v>42.512599999999999</v>
      </c>
      <c r="X56" s="1">
        <v>24.183599999999998</v>
      </c>
      <c r="Y56" s="1">
        <v>23.403199999999998</v>
      </c>
      <c r="Z56" s="1">
        <v>29.087199999999999</v>
      </c>
      <c r="AA56" s="1">
        <v>50.9816</v>
      </c>
      <c r="AB56" s="1">
        <v>36.247399999999999</v>
      </c>
      <c r="AC56" s="1"/>
      <c r="AD56" s="1">
        <f t="shared" si="20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98</v>
      </c>
      <c r="B57" s="1" t="s">
        <v>40</v>
      </c>
      <c r="C57" s="1">
        <v>348</v>
      </c>
      <c r="D57" s="1">
        <v>220</v>
      </c>
      <c r="E57" s="1">
        <v>252</v>
      </c>
      <c r="F57" s="1">
        <v>302</v>
      </c>
      <c r="G57" s="7">
        <v>0.4</v>
      </c>
      <c r="H57" s="1">
        <v>50</v>
      </c>
      <c r="I57" s="1" t="s">
        <v>33</v>
      </c>
      <c r="J57" s="1">
        <v>254</v>
      </c>
      <c r="K57" s="1">
        <f t="shared" si="14"/>
        <v>-2</v>
      </c>
      <c r="L57" s="1"/>
      <c r="M57" s="1"/>
      <c r="N57" s="1"/>
      <c r="O57" s="1">
        <f t="shared" si="3"/>
        <v>50.4</v>
      </c>
      <c r="P57" s="5">
        <f t="shared" ref="P57:P73" si="23">10*O57-F57</f>
        <v>202</v>
      </c>
      <c r="Q57" s="5">
        <f t="shared" si="18"/>
        <v>202</v>
      </c>
      <c r="R57" s="5"/>
      <c r="S57" s="1"/>
      <c r="T57" s="1">
        <f t="shared" si="19"/>
        <v>10</v>
      </c>
      <c r="U57" s="1">
        <f t="shared" si="5"/>
        <v>5.9920634920634921</v>
      </c>
      <c r="V57" s="1">
        <v>45.6</v>
      </c>
      <c r="W57" s="1">
        <v>45.2</v>
      </c>
      <c r="X57" s="1">
        <v>51</v>
      </c>
      <c r="Y57" s="1">
        <v>55</v>
      </c>
      <c r="Z57" s="1">
        <v>55.6</v>
      </c>
      <c r="AA57" s="1">
        <v>54.6</v>
      </c>
      <c r="AB57" s="1">
        <v>59.6</v>
      </c>
      <c r="AC57" s="1" t="s">
        <v>99</v>
      </c>
      <c r="AD57" s="1">
        <f t="shared" si="20"/>
        <v>81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100</v>
      </c>
      <c r="B58" s="1" t="s">
        <v>40</v>
      </c>
      <c r="C58" s="1">
        <v>944</v>
      </c>
      <c r="D58" s="1">
        <v>1266</v>
      </c>
      <c r="E58" s="1">
        <v>878</v>
      </c>
      <c r="F58" s="1">
        <v>1172</v>
      </c>
      <c r="G58" s="7">
        <v>0.4</v>
      </c>
      <c r="H58" s="1">
        <v>40</v>
      </c>
      <c r="I58" s="1" t="s">
        <v>33</v>
      </c>
      <c r="J58" s="1">
        <v>886</v>
      </c>
      <c r="K58" s="1">
        <f t="shared" si="14"/>
        <v>-8</v>
      </c>
      <c r="L58" s="1"/>
      <c r="M58" s="1"/>
      <c r="N58" s="1"/>
      <c r="O58" s="1">
        <f t="shared" si="3"/>
        <v>175.6</v>
      </c>
      <c r="P58" s="22">
        <f t="shared" ref="P58:P59" si="24">9*O58-F58</f>
        <v>408.39999999999986</v>
      </c>
      <c r="Q58" s="5">
        <v>0</v>
      </c>
      <c r="R58" s="5">
        <v>0</v>
      </c>
      <c r="S58" s="1" t="s">
        <v>148</v>
      </c>
      <c r="T58" s="1">
        <f t="shared" si="19"/>
        <v>6.6742596810933943</v>
      </c>
      <c r="U58" s="1">
        <f t="shared" si="5"/>
        <v>6.6742596810933943</v>
      </c>
      <c r="V58" s="1">
        <v>190.6</v>
      </c>
      <c r="W58" s="1">
        <v>187.2</v>
      </c>
      <c r="X58" s="1">
        <v>169.6</v>
      </c>
      <c r="Y58" s="1">
        <v>172.4</v>
      </c>
      <c r="Z58" s="1">
        <v>160.6</v>
      </c>
      <c r="AA58" s="1">
        <v>162.6</v>
      </c>
      <c r="AB58" s="1">
        <v>160.4</v>
      </c>
      <c r="AC58" s="1" t="s">
        <v>156</v>
      </c>
      <c r="AD58" s="1">
        <f t="shared" si="20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101</v>
      </c>
      <c r="B59" s="1" t="s">
        <v>40</v>
      </c>
      <c r="C59" s="1">
        <v>982</v>
      </c>
      <c r="D59" s="1">
        <v>810</v>
      </c>
      <c r="E59" s="1">
        <v>749</v>
      </c>
      <c r="F59" s="1">
        <v>910</v>
      </c>
      <c r="G59" s="7">
        <v>0.4</v>
      </c>
      <c r="H59" s="1">
        <v>40</v>
      </c>
      <c r="I59" s="1" t="s">
        <v>33</v>
      </c>
      <c r="J59" s="1">
        <v>753</v>
      </c>
      <c r="K59" s="1">
        <f t="shared" si="14"/>
        <v>-4</v>
      </c>
      <c r="L59" s="1"/>
      <c r="M59" s="1"/>
      <c r="N59" s="1"/>
      <c r="O59" s="1">
        <f t="shared" si="3"/>
        <v>149.80000000000001</v>
      </c>
      <c r="P59" s="22">
        <f t="shared" si="24"/>
        <v>438.20000000000005</v>
      </c>
      <c r="Q59" s="5">
        <v>0</v>
      </c>
      <c r="R59" s="5">
        <v>0</v>
      </c>
      <c r="S59" s="1" t="s">
        <v>148</v>
      </c>
      <c r="T59" s="1">
        <f t="shared" si="19"/>
        <v>6.074766355140186</v>
      </c>
      <c r="U59" s="1">
        <f t="shared" si="5"/>
        <v>6.074766355140186</v>
      </c>
      <c r="V59" s="1">
        <v>152.6</v>
      </c>
      <c r="W59" s="1">
        <v>149</v>
      </c>
      <c r="X59" s="1">
        <v>155.80000000000001</v>
      </c>
      <c r="Y59" s="1">
        <v>159.4</v>
      </c>
      <c r="Z59" s="1">
        <v>132.4</v>
      </c>
      <c r="AA59" s="1">
        <v>137.4</v>
      </c>
      <c r="AB59" s="1">
        <v>144.4</v>
      </c>
      <c r="AC59" s="1" t="s">
        <v>156</v>
      </c>
      <c r="AD59" s="1">
        <f t="shared" si="20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102</v>
      </c>
      <c r="B60" s="1" t="s">
        <v>32</v>
      </c>
      <c r="C60" s="1">
        <v>696.47799999999995</v>
      </c>
      <c r="D60" s="1">
        <v>979.16</v>
      </c>
      <c r="E60" s="1">
        <v>753.26800000000003</v>
      </c>
      <c r="F60" s="1">
        <v>830.29499999999996</v>
      </c>
      <c r="G60" s="7">
        <v>1</v>
      </c>
      <c r="H60" s="1">
        <v>40</v>
      </c>
      <c r="I60" s="1" t="s">
        <v>33</v>
      </c>
      <c r="J60" s="1">
        <v>730.5</v>
      </c>
      <c r="K60" s="1">
        <f t="shared" si="14"/>
        <v>22.768000000000029</v>
      </c>
      <c r="L60" s="1"/>
      <c r="M60" s="1"/>
      <c r="N60" s="1"/>
      <c r="O60" s="1">
        <f t="shared" si="3"/>
        <v>150.65360000000001</v>
      </c>
      <c r="P60" s="5">
        <f t="shared" ref="P60:P62" si="25">11*O60-F60</f>
        <v>826.8946000000002</v>
      </c>
      <c r="Q60" s="5">
        <f t="shared" si="18"/>
        <v>826.8946000000002</v>
      </c>
      <c r="R60" s="5"/>
      <c r="S60" s="1"/>
      <c r="T60" s="1">
        <f t="shared" si="19"/>
        <v>11</v>
      </c>
      <c r="U60" s="1">
        <f t="shared" si="5"/>
        <v>5.5112854920161212</v>
      </c>
      <c r="V60" s="1">
        <v>119.8878</v>
      </c>
      <c r="W60" s="1">
        <v>100.76519999999999</v>
      </c>
      <c r="X60" s="1">
        <v>121.09520000000001</v>
      </c>
      <c r="Y60" s="1">
        <v>111.0506</v>
      </c>
      <c r="Z60" s="1">
        <v>85.404600000000002</v>
      </c>
      <c r="AA60" s="1">
        <v>121.0204</v>
      </c>
      <c r="AB60" s="1">
        <v>149.03739999999999</v>
      </c>
      <c r="AC60" s="1" t="s">
        <v>103</v>
      </c>
      <c r="AD60" s="1">
        <f t="shared" si="20"/>
        <v>827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104</v>
      </c>
      <c r="B61" s="1" t="s">
        <v>32</v>
      </c>
      <c r="C61" s="1">
        <v>652.95899999999995</v>
      </c>
      <c r="D61" s="1">
        <v>647.16099999999994</v>
      </c>
      <c r="E61" s="1">
        <v>621.75699999999995</v>
      </c>
      <c r="F61" s="1">
        <v>607.38300000000004</v>
      </c>
      <c r="G61" s="7">
        <v>1</v>
      </c>
      <c r="H61" s="1">
        <v>40</v>
      </c>
      <c r="I61" s="1" t="s">
        <v>33</v>
      </c>
      <c r="J61" s="1">
        <v>599.67999999999995</v>
      </c>
      <c r="K61" s="1">
        <f t="shared" si="14"/>
        <v>22.076999999999998</v>
      </c>
      <c r="L61" s="1"/>
      <c r="M61" s="1"/>
      <c r="N61" s="1"/>
      <c r="O61" s="1">
        <f t="shared" si="3"/>
        <v>124.35139999999998</v>
      </c>
      <c r="P61" s="5">
        <f t="shared" si="25"/>
        <v>760.48239999999987</v>
      </c>
      <c r="Q61" s="5">
        <f t="shared" si="18"/>
        <v>760.48239999999987</v>
      </c>
      <c r="R61" s="5"/>
      <c r="S61" s="1"/>
      <c r="T61" s="1">
        <f t="shared" si="19"/>
        <v>11</v>
      </c>
      <c r="U61" s="1">
        <f t="shared" si="5"/>
        <v>4.8844082173582297</v>
      </c>
      <c r="V61" s="1">
        <v>91.100200000000001</v>
      </c>
      <c r="W61" s="1">
        <v>74.042400000000001</v>
      </c>
      <c r="X61" s="1">
        <v>106.5488</v>
      </c>
      <c r="Y61" s="1">
        <v>95.011600000000001</v>
      </c>
      <c r="Z61" s="1">
        <v>65.650999999999996</v>
      </c>
      <c r="AA61" s="1">
        <v>91.266199999999998</v>
      </c>
      <c r="AB61" s="1">
        <v>108.3904</v>
      </c>
      <c r="AC61" s="1" t="s">
        <v>103</v>
      </c>
      <c r="AD61" s="1">
        <f t="shared" si="20"/>
        <v>760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105</v>
      </c>
      <c r="B62" s="1" t="s">
        <v>32</v>
      </c>
      <c r="C62" s="1">
        <v>594.99300000000005</v>
      </c>
      <c r="D62" s="1">
        <v>843.38300000000004</v>
      </c>
      <c r="E62" s="1">
        <v>602.03</v>
      </c>
      <c r="F62" s="1">
        <v>752.12300000000005</v>
      </c>
      <c r="G62" s="7">
        <v>1</v>
      </c>
      <c r="H62" s="1">
        <v>40</v>
      </c>
      <c r="I62" s="1" t="s">
        <v>33</v>
      </c>
      <c r="J62" s="1">
        <v>579.38</v>
      </c>
      <c r="K62" s="1">
        <f t="shared" si="14"/>
        <v>22.649999999999977</v>
      </c>
      <c r="L62" s="1"/>
      <c r="M62" s="1"/>
      <c r="N62" s="1"/>
      <c r="O62" s="1">
        <f t="shared" si="3"/>
        <v>120.40599999999999</v>
      </c>
      <c r="P62" s="5">
        <f t="shared" si="25"/>
        <v>572.34299999999985</v>
      </c>
      <c r="Q62" s="5">
        <f t="shared" si="18"/>
        <v>572.34299999999985</v>
      </c>
      <c r="R62" s="5"/>
      <c r="S62" s="1"/>
      <c r="T62" s="1">
        <f t="shared" si="19"/>
        <v>11</v>
      </c>
      <c r="U62" s="1">
        <f t="shared" si="5"/>
        <v>6.2465574805242268</v>
      </c>
      <c r="V62" s="1">
        <v>100.101</v>
      </c>
      <c r="W62" s="1">
        <v>81.641600000000011</v>
      </c>
      <c r="X62" s="1">
        <v>100.2462</v>
      </c>
      <c r="Y62" s="1">
        <v>91.524799999999999</v>
      </c>
      <c r="Z62" s="1">
        <v>72.584599999999995</v>
      </c>
      <c r="AA62" s="1">
        <v>98.537199999999999</v>
      </c>
      <c r="AB62" s="1">
        <v>135.8674</v>
      </c>
      <c r="AC62" s="1" t="s">
        <v>103</v>
      </c>
      <c r="AD62" s="1">
        <f t="shared" si="20"/>
        <v>572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106</v>
      </c>
      <c r="B63" s="1" t="s">
        <v>32</v>
      </c>
      <c r="C63" s="1">
        <v>167.29</v>
      </c>
      <c r="D63" s="1">
        <v>156.20400000000001</v>
      </c>
      <c r="E63" s="1">
        <v>107.339</v>
      </c>
      <c r="F63" s="1">
        <v>181.572</v>
      </c>
      <c r="G63" s="7">
        <v>1</v>
      </c>
      <c r="H63" s="1">
        <v>30</v>
      </c>
      <c r="I63" s="1" t="s">
        <v>33</v>
      </c>
      <c r="J63" s="1">
        <v>129.1</v>
      </c>
      <c r="K63" s="1">
        <f t="shared" si="14"/>
        <v>-21.760999999999996</v>
      </c>
      <c r="L63" s="1"/>
      <c r="M63" s="1"/>
      <c r="N63" s="1"/>
      <c r="O63" s="1">
        <f t="shared" si="3"/>
        <v>21.4678</v>
      </c>
      <c r="P63" s="22">
        <f>9*O63-F63</f>
        <v>11.638200000000012</v>
      </c>
      <c r="Q63" s="5">
        <v>0</v>
      </c>
      <c r="R63" s="5">
        <v>0</v>
      </c>
      <c r="S63" s="1" t="s">
        <v>151</v>
      </c>
      <c r="T63" s="1">
        <f t="shared" si="19"/>
        <v>8.4578764475167461</v>
      </c>
      <c r="U63" s="1">
        <f t="shared" si="5"/>
        <v>8.4578764475167461</v>
      </c>
      <c r="V63" s="1">
        <v>20.624600000000001</v>
      </c>
      <c r="W63" s="1">
        <v>21.7408</v>
      </c>
      <c r="X63" s="1">
        <v>30.385200000000001</v>
      </c>
      <c r="Y63" s="1">
        <v>25.074000000000002</v>
      </c>
      <c r="Z63" s="1">
        <v>26.0716</v>
      </c>
      <c r="AA63" s="1">
        <v>26.9038</v>
      </c>
      <c r="AB63" s="1">
        <v>31.9422</v>
      </c>
      <c r="AC63" s="1" t="s">
        <v>159</v>
      </c>
      <c r="AD63" s="1">
        <f t="shared" si="20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107</v>
      </c>
      <c r="B64" s="1" t="s">
        <v>40</v>
      </c>
      <c r="C64" s="1">
        <v>16</v>
      </c>
      <c r="D64" s="1">
        <v>224</v>
      </c>
      <c r="E64" s="1">
        <v>19</v>
      </c>
      <c r="F64" s="1">
        <v>221</v>
      </c>
      <c r="G64" s="7">
        <v>0.6</v>
      </c>
      <c r="H64" s="1">
        <v>60</v>
      </c>
      <c r="I64" s="1" t="s">
        <v>33</v>
      </c>
      <c r="J64" s="1">
        <v>73</v>
      </c>
      <c r="K64" s="1">
        <f t="shared" si="14"/>
        <v>-54</v>
      </c>
      <c r="L64" s="1"/>
      <c r="M64" s="1"/>
      <c r="N64" s="1"/>
      <c r="O64" s="1">
        <f t="shared" si="3"/>
        <v>3.8</v>
      </c>
      <c r="P64" s="5"/>
      <c r="Q64" s="5">
        <f t="shared" si="18"/>
        <v>0</v>
      </c>
      <c r="R64" s="5"/>
      <c r="S64" s="1"/>
      <c r="T64" s="1">
        <f t="shared" si="19"/>
        <v>58.15789473684211</v>
      </c>
      <c r="U64" s="1">
        <f t="shared" si="5"/>
        <v>58.15789473684211</v>
      </c>
      <c r="V64" s="1">
        <v>7.8</v>
      </c>
      <c r="W64" s="1">
        <v>22.8</v>
      </c>
      <c r="X64" s="1">
        <v>20.399999999999999</v>
      </c>
      <c r="Y64" s="1">
        <v>10.199999999999999</v>
      </c>
      <c r="Z64" s="1">
        <v>11.6</v>
      </c>
      <c r="AA64" s="1">
        <v>13.4</v>
      </c>
      <c r="AB64" s="1">
        <v>10.6</v>
      </c>
      <c r="AC64" s="1"/>
      <c r="AD64" s="1">
        <f t="shared" si="20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108</v>
      </c>
      <c r="B65" s="1" t="s">
        <v>40</v>
      </c>
      <c r="C65" s="1">
        <v>184</v>
      </c>
      <c r="D65" s="1">
        <v>180</v>
      </c>
      <c r="E65" s="1">
        <v>132</v>
      </c>
      <c r="F65" s="1">
        <v>197</v>
      </c>
      <c r="G65" s="7">
        <v>0.35</v>
      </c>
      <c r="H65" s="1">
        <v>50</v>
      </c>
      <c r="I65" s="1" t="s">
        <v>33</v>
      </c>
      <c r="J65" s="1">
        <v>135</v>
      </c>
      <c r="K65" s="1">
        <f t="shared" si="14"/>
        <v>-3</v>
      </c>
      <c r="L65" s="1"/>
      <c r="M65" s="1"/>
      <c r="N65" s="1"/>
      <c r="O65" s="1">
        <f t="shared" si="3"/>
        <v>26.4</v>
      </c>
      <c r="P65" s="5">
        <f t="shared" si="23"/>
        <v>67</v>
      </c>
      <c r="Q65" s="5">
        <f t="shared" si="18"/>
        <v>67</v>
      </c>
      <c r="R65" s="5"/>
      <c r="S65" s="1"/>
      <c r="T65" s="1">
        <f t="shared" si="19"/>
        <v>10</v>
      </c>
      <c r="U65" s="1">
        <f t="shared" si="5"/>
        <v>7.4621212121212128</v>
      </c>
      <c r="V65" s="1">
        <v>24</v>
      </c>
      <c r="W65" s="1">
        <v>32.799999999999997</v>
      </c>
      <c r="X65" s="1">
        <v>36.799999999999997</v>
      </c>
      <c r="Y65" s="1">
        <v>30.8</v>
      </c>
      <c r="Z65" s="1">
        <v>33.6</v>
      </c>
      <c r="AA65" s="1">
        <v>38.200000000000003</v>
      </c>
      <c r="AB65" s="1">
        <v>32.200000000000003</v>
      </c>
      <c r="AC65" s="1"/>
      <c r="AD65" s="1">
        <f t="shared" si="20"/>
        <v>23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109</v>
      </c>
      <c r="B66" s="1" t="s">
        <v>40</v>
      </c>
      <c r="C66" s="1">
        <v>600</v>
      </c>
      <c r="D66" s="1">
        <v>360</v>
      </c>
      <c r="E66" s="1">
        <v>414</v>
      </c>
      <c r="F66" s="1">
        <v>478</v>
      </c>
      <c r="G66" s="7">
        <v>0.37</v>
      </c>
      <c r="H66" s="1">
        <v>50</v>
      </c>
      <c r="I66" s="1" t="s">
        <v>33</v>
      </c>
      <c r="J66" s="1">
        <v>396</v>
      </c>
      <c r="K66" s="1">
        <f t="shared" si="14"/>
        <v>18</v>
      </c>
      <c r="L66" s="1"/>
      <c r="M66" s="1"/>
      <c r="N66" s="1"/>
      <c r="O66" s="1">
        <f t="shared" si="3"/>
        <v>82.8</v>
      </c>
      <c r="P66" s="5">
        <f t="shared" si="23"/>
        <v>350</v>
      </c>
      <c r="Q66" s="5">
        <f t="shared" si="18"/>
        <v>350</v>
      </c>
      <c r="R66" s="5"/>
      <c r="S66" s="1"/>
      <c r="T66" s="1">
        <f t="shared" si="19"/>
        <v>10</v>
      </c>
      <c r="U66" s="1">
        <f t="shared" si="5"/>
        <v>5.7729468599033815</v>
      </c>
      <c r="V66" s="1">
        <v>62.2</v>
      </c>
      <c r="W66" s="1">
        <v>62.8</v>
      </c>
      <c r="X66" s="1">
        <v>54.6</v>
      </c>
      <c r="Y66" s="1">
        <v>50</v>
      </c>
      <c r="Z66" s="1">
        <v>85.6</v>
      </c>
      <c r="AA66" s="1">
        <v>93.6</v>
      </c>
      <c r="AB66" s="1">
        <v>95.4</v>
      </c>
      <c r="AC66" s="1"/>
      <c r="AD66" s="1">
        <f t="shared" si="20"/>
        <v>130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110</v>
      </c>
      <c r="B67" s="1" t="s">
        <v>40</v>
      </c>
      <c r="C67" s="1">
        <v>76</v>
      </c>
      <c r="D67" s="1">
        <v>90</v>
      </c>
      <c r="E67" s="1">
        <v>28</v>
      </c>
      <c r="F67" s="1">
        <v>118</v>
      </c>
      <c r="G67" s="7">
        <v>0.4</v>
      </c>
      <c r="H67" s="1">
        <v>30</v>
      </c>
      <c r="I67" s="1" t="s">
        <v>33</v>
      </c>
      <c r="J67" s="1">
        <v>39</v>
      </c>
      <c r="K67" s="1">
        <f t="shared" si="14"/>
        <v>-11</v>
      </c>
      <c r="L67" s="1"/>
      <c r="M67" s="1"/>
      <c r="N67" s="1"/>
      <c r="O67" s="1">
        <f t="shared" si="3"/>
        <v>5.6</v>
      </c>
      <c r="P67" s="22"/>
      <c r="Q67" s="5">
        <f t="shared" si="18"/>
        <v>0</v>
      </c>
      <c r="R67" s="5"/>
      <c r="S67" s="1"/>
      <c r="T67" s="1">
        <f t="shared" si="19"/>
        <v>21.071428571428573</v>
      </c>
      <c r="U67" s="1">
        <f t="shared" si="5"/>
        <v>21.071428571428573</v>
      </c>
      <c r="V67" s="1">
        <v>8.8000000000000007</v>
      </c>
      <c r="W67" s="1">
        <v>15</v>
      </c>
      <c r="X67" s="1">
        <v>13</v>
      </c>
      <c r="Y67" s="1">
        <v>6</v>
      </c>
      <c r="Z67" s="1">
        <v>14.4</v>
      </c>
      <c r="AA67" s="1">
        <v>16.8</v>
      </c>
      <c r="AB67" s="1">
        <v>9.4</v>
      </c>
      <c r="AC67" s="1"/>
      <c r="AD67" s="1">
        <f t="shared" si="20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111</v>
      </c>
      <c r="B68" s="1" t="s">
        <v>40</v>
      </c>
      <c r="C68" s="1">
        <v>88</v>
      </c>
      <c r="D68" s="1">
        <v>460</v>
      </c>
      <c r="E68" s="1">
        <v>302</v>
      </c>
      <c r="F68" s="1">
        <v>198</v>
      </c>
      <c r="G68" s="7">
        <v>0.6</v>
      </c>
      <c r="H68" s="1">
        <v>55</v>
      </c>
      <c r="I68" s="1" t="s">
        <v>33</v>
      </c>
      <c r="J68" s="1">
        <v>339</v>
      </c>
      <c r="K68" s="1">
        <f t="shared" si="14"/>
        <v>-37</v>
      </c>
      <c r="L68" s="1"/>
      <c r="M68" s="1"/>
      <c r="N68" s="1"/>
      <c r="O68" s="1">
        <f t="shared" si="3"/>
        <v>60.4</v>
      </c>
      <c r="P68" s="5">
        <f t="shared" si="23"/>
        <v>406</v>
      </c>
      <c r="Q68" s="5">
        <f t="shared" si="18"/>
        <v>406</v>
      </c>
      <c r="R68" s="5"/>
      <c r="S68" s="1"/>
      <c r="T68" s="1">
        <f t="shared" si="19"/>
        <v>10</v>
      </c>
      <c r="U68" s="1">
        <f t="shared" si="5"/>
        <v>3.2781456953642385</v>
      </c>
      <c r="V68" s="1">
        <v>28</v>
      </c>
      <c r="W68" s="1">
        <v>39.6</v>
      </c>
      <c r="X68" s="1">
        <v>33.799999999999997</v>
      </c>
      <c r="Y68" s="1">
        <v>24</v>
      </c>
      <c r="Z68" s="1">
        <v>15.8</v>
      </c>
      <c r="AA68" s="1">
        <v>14.8</v>
      </c>
      <c r="AB68" s="1">
        <v>16</v>
      </c>
      <c r="AC68" s="1" t="s">
        <v>73</v>
      </c>
      <c r="AD68" s="1">
        <f t="shared" si="20"/>
        <v>244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112</v>
      </c>
      <c r="B69" s="1" t="s">
        <v>40</v>
      </c>
      <c r="C69" s="1">
        <v>7</v>
      </c>
      <c r="D69" s="1">
        <v>144</v>
      </c>
      <c r="E69" s="1">
        <v>3</v>
      </c>
      <c r="F69" s="1">
        <v>148</v>
      </c>
      <c r="G69" s="7">
        <v>0.45</v>
      </c>
      <c r="H69" s="1">
        <v>40</v>
      </c>
      <c r="I69" s="1" t="s">
        <v>33</v>
      </c>
      <c r="J69" s="1">
        <v>79</v>
      </c>
      <c r="K69" s="1">
        <f t="shared" si="14"/>
        <v>-76</v>
      </c>
      <c r="L69" s="1"/>
      <c r="M69" s="1"/>
      <c r="N69" s="1"/>
      <c r="O69" s="1">
        <f t="shared" si="3"/>
        <v>0.6</v>
      </c>
      <c r="P69" s="22"/>
      <c r="Q69" s="5">
        <f t="shared" si="18"/>
        <v>0</v>
      </c>
      <c r="R69" s="5"/>
      <c r="S69" s="1"/>
      <c r="T69" s="1">
        <f t="shared" si="19"/>
        <v>246.66666666666669</v>
      </c>
      <c r="U69" s="1">
        <f t="shared" si="5"/>
        <v>246.66666666666669</v>
      </c>
      <c r="V69" s="1">
        <v>0.8</v>
      </c>
      <c r="W69" s="1">
        <v>12</v>
      </c>
      <c r="X69" s="1">
        <v>16.2</v>
      </c>
      <c r="Y69" s="1">
        <v>9.6</v>
      </c>
      <c r="Z69" s="1">
        <v>7.8</v>
      </c>
      <c r="AA69" s="1">
        <v>11</v>
      </c>
      <c r="AB69" s="1">
        <v>8.4</v>
      </c>
      <c r="AC69" s="24" t="s">
        <v>146</v>
      </c>
      <c r="AD69" s="1">
        <f t="shared" si="20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113</v>
      </c>
      <c r="B70" s="1" t="s">
        <v>40</v>
      </c>
      <c r="C70" s="1">
        <v>104</v>
      </c>
      <c r="D70" s="1">
        <v>792</v>
      </c>
      <c r="E70" s="1">
        <v>121</v>
      </c>
      <c r="F70" s="1">
        <v>742</v>
      </c>
      <c r="G70" s="7">
        <v>0.4</v>
      </c>
      <c r="H70" s="1">
        <v>50</v>
      </c>
      <c r="I70" s="1" t="s">
        <v>33</v>
      </c>
      <c r="J70" s="1">
        <v>252</v>
      </c>
      <c r="K70" s="1">
        <f t="shared" ref="K70:K96" si="26">E70-J70</f>
        <v>-131</v>
      </c>
      <c r="L70" s="1"/>
      <c r="M70" s="1"/>
      <c r="N70" s="1"/>
      <c r="O70" s="1">
        <f t="shared" si="3"/>
        <v>24.2</v>
      </c>
      <c r="P70" s="5"/>
      <c r="Q70" s="5">
        <f t="shared" si="18"/>
        <v>0</v>
      </c>
      <c r="R70" s="5"/>
      <c r="S70" s="1"/>
      <c r="T70" s="1">
        <f t="shared" si="19"/>
        <v>30.66115702479339</v>
      </c>
      <c r="U70" s="1">
        <f t="shared" si="5"/>
        <v>30.66115702479339</v>
      </c>
      <c r="V70" s="1">
        <v>30.6</v>
      </c>
      <c r="W70" s="1">
        <v>61.8</v>
      </c>
      <c r="X70" s="1">
        <v>59.4</v>
      </c>
      <c r="Y70" s="1">
        <v>18.399999999999999</v>
      </c>
      <c r="Z70" s="1">
        <v>22.4</v>
      </c>
      <c r="AA70" s="1">
        <v>46.4</v>
      </c>
      <c r="AB70" s="1">
        <v>33</v>
      </c>
      <c r="AC70" s="24" t="s">
        <v>44</v>
      </c>
      <c r="AD70" s="1">
        <f t="shared" si="20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1" t="s">
        <v>114</v>
      </c>
      <c r="B71" s="11" t="s">
        <v>40</v>
      </c>
      <c r="C71" s="11"/>
      <c r="D71" s="11"/>
      <c r="E71" s="11">
        <v>-1</v>
      </c>
      <c r="F71" s="11"/>
      <c r="G71" s="12">
        <v>0</v>
      </c>
      <c r="H71" s="11">
        <v>150</v>
      </c>
      <c r="I71" s="11" t="s">
        <v>118</v>
      </c>
      <c r="J71" s="11"/>
      <c r="K71" s="11">
        <f t="shared" si="26"/>
        <v>-1</v>
      </c>
      <c r="L71" s="11"/>
      <c r="M71" s="11"/>
      <c r="N71" s="11"/>
      <c r="O71" s="11">
        <f t="shared" ref="O71:O97" si="27">E71/5</f>
        <v>-0.2</v>
      </c>
      <c r="P71" s="13"/>
      <c r="Q71" s="13"/>
      <c r="R71" s="13"/>
      <c r="S71" s="11"/>
      <c r="T71" s="11">
        <f t="shared" ref="T71:T91" si="28">(F71+P71)/O71</f>
        <v>0</v>
      </c>
      <c r="U71" s="11">
        <f t="shared" ref="U71:U96" si="29">F71/O71</f>
        <v>0</v>
      </c>
      <c r="V71" s="11">
        <v>0</v>
      </c>
      <c r="W71" s="11">
        <v>0</v>
      </c>
      <c r="X71" s="11">
        <v>0</v>
      </c>
      <c r="Y71" s="11">
        <v>-0.2</v>
      </c>
      <c r="Z71" s="11">
        <v>-0.2</v>
      </c>
      <c r="AA71" s="11">
        <v>0</v>
      </c>
      <c r="AB71" s="11">
        <v>0</v>
      </c>
      <c r="AC71" s="11" t="s">
        <v>153</v>
      </c>
      <c r="AD71" s="11">
        <f t="shared" ref="AD71:AD91" si="30">ROUND(P71*G71,0)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115</v>
      </c>
      <c r="B72" s="1" t="s">
        <v>40</v>
      </c>
      <c r="C72" s="1">
        <v>40</v>
      </c>
      <c r="D72" s="1">
        <v>1</v>
      </c>
      <c r="E72" s="1">
        <v>30</v>
      </c>
      <c r="F72" s="1"/>
      <c r="G72" s="7">
        <v>0.06</v>
      </c>
      <c r="H72" s="1">
        <v>60</v>
      </c>
      <c r="I72" s="1" t="s">
        <v>33</v>
      </c>
      <c r="J72" s="1">
        <v>37</v>
      </c>
      <c r="K72" s="1">
        <f t="shared" si="26"/>
        <v>-7</v>
      </c>
      <c r="L72" s="1"/>
      <c r="M72" s="1"/>
      <c r="N72" s="1"/>
      <c r="O72" s="1">
        <f t="shared" si="27"/>
        <v>6</v>
      </c>
      <c r="P72" s="5">
        <f t="shared" si="23"/>
        <v>60</v>
      </c>
      <c r="Q72" s="5">
        <f t="shared" ref="Q72:Q73" si="31">P72</f>
        <v>60</v>
      </c>
      <c r="R72" s="5"/>
      <c r="S72" s="1"/>
      <c r="T72" s="1">
        <f t="shared" ref="T72:T73" si="32">(F72+Q72)/O72</f>
        <v>10</v>
      </c>
      <c r="U72" s="1">
        <f t="shared" si="29"/>
        <v>0</v>
      </c>
      <c r="V72" s="1">
        <v>6.2</v>
      </c>
      <c r="W72" s="1">
        <v>2.2000000000000002</v>
      </c>
      <c r="X72" s="1">
        <v>0</v>
      </c>
      <c r="Y72" s="1">
        <v>0</v>
      </c>
      <c r="Z72" s="1">
        <v>9.8000000000000007</v>
      </c>
      <c r="AA72" s="1">
        <v>12.2</v>
      </c>
      <c r="AB72" s="1">
        <v>9.1999999999999993</v>
      </c>
      <c r="AC72" s="1"/>
      <c r="AD72" s="1">
        <f t="shared" ref="AD72:AD73" si="33">ROUND(Q72*G72,0)</f>
        <v>4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116</v>
      </c>
      <c r="B73" s="1" t="s">
        <v>40</v>
      </c>
      <c r="C73" s="1">
        <v>46</v>
      </c>
      <c r="D73" s="1">
        <v>20</v>
      </c>
      <c r="E73" s="1">
        <v>28</v>
      </c>
      <c r="F73" s="1">
        <v>37</v>
      </c>
      <c r="G73" s="7">
        <v>0.15</v>
      </c>
      <c r="H73" s="1">
        <v>60</v>
      </c>
      <c r="I73" s="1" t="s">
        <v>33</v>
      </c>
      <c r="J73" s="1">
        <v>29</v>
      </c>
      <c r="K73" s="1">
        <f t="shared" si="26"/>
        <v>-1</v>
      </c>
      <c r="L73" s="1"/>
      <c r="M73" s="1"/>
      <c r="N73" s="1"/>
      <c r="O73" s="1">
        <f t="shared" si="27"/>
        <v>5.6</v>
      </c>
      <c r="P73" s="5">
        <f t="shared" si="23"/>
        <v>19</v>
      </c>
      <c r="Q73" s="5">
        <f t="shared" si="31"/>
        <v>19</v>
      </c>
      <c r="R73" s="5"/>
      <c r="S73" s="1"/>
      <c r="T73" s="1">
        <f t="shared" si="32"/>
        <v>10</v>
      </c>
      <c r="U73" s="1">
        <f t="shared" si="29"/>
        <v>6.6071428571428577</v>
      </c>
      <c r="V73" s="1">
        <v>4.4000000000000004</v>
      </c>
      <c r="W73" s="1">
        <v>4.2</v>
      </c>
      <c r="X73" s="1">
        <v>6</v>
      </c>
      <c r="Y73" s="1">
        <v>6.4</v>
      </c>
      <c r="Z73" s="1">
        <v>1</v>
      </c>
      <c r="AA73" s="1">
        <v>1</v>
      </c>
      <c r="AB73" s="1">
        <v>2.6</v>
      </c>
      <c r="AC73" s="1"/>
      <c r="AD73" s="1">
        <f t="shared" si="33"/>
        <v>3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1" t="s">
        <v>117</v>
      </c>
      <c r="B74" s="11" t="s">
        <v>32</v>
      </c>
      <c r="C74" s="11">
        <v>29.965</v>
      </c>
      <c r="D74" s="11"/>
      <c r="E74" s="11">
        <v>4.0510000000000002</v>
      </c>
      <c r="F74" s="11">
        <v>2.66</v>
      </c>
      <c r="G74" s="12">
        <v>0</v>
      </c>
      <c r="H74" s="11">
        <v>55</v>
      </c>
      <c r="I74" s="11" t="s">
        <v>118</v>
      </c>
      <c r="J74" s="11">
        <v>38.200000000000003</v>
      </c>
      <c r="K74" s="11">
        <f t="shared" si="26"/>
        <v>-34.149000000000001</v>
      </c>
      <c r="L74" s="11"/>
      <c r="M74" s="11"/>
      <c r="N74" s="11"/>
      <c r="O74" s="11">
        <f t="shared" si="27"/>
        <v>0.81020000000000003</v>
      </c>
      <c r="P74" s="13"/>
      <c r="Q74" s="13"/>
      <c r="R74" s="13"/>
      <c r="S74" s="11"/>
      <c r="T74" s="11">
        <f t="shared" si="28"/>
        <v>3.2831399654406321</v>
      </c>
      <c r="U74" s="11">
        <f t="shared" si="29"/>
        <v>3.2831399654406321</v>
      </c>
      <c r="V74" s="11">
        <v>5.5663999999999998</v>
      </c>
      <c r="W74" s="11">
        <v>5.8343999999999996</v>
      </c>
      <c r="X74" s="11">
        <v>1.3335999999999999</v>
      </c>
      <c r="Y74" s="11">
        <v>1.0656000000000001</v>
      </c>
      <c r="Z74" s="11">
        <v>0.79679999999999995</v>
      </c>
      <c r="AA74" s="11">
        <v>1.5942000000000001</v>
      </c>
      <c r="AB74" s="11">
        <v>1.0629999999999999</v>
      </c>
      <c r="AC74" s="14" t="s">
        <v>119</v>
      </c>
      <c r="AD74" s="11">
        <f t="shared" si="30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120</v>
      </c>
      <c r="B75" s="1" t="s">
        <v>40</v>
      </c>
      <c r="C75" s="1">
        <v>48</v>
      </c>
      <c r="D75" s="1">
        <v>40</v>
      </c>
      <c r="E75" s="1">
        <v>23</v>
      </c>
      <c r="F75" s="1">
        <v>54</v>
      </c>
      <c r="G75" s="7">
        <v>0.4</v>
      </c>
      <c r="H75" s="1">
        <v>55</v>
      </c>
      <c r="I75" s="1" t="s">
        <v>33</v>
      </c>
      <c r="J75" s="1">
        <v>22</v>
      </c>
      <c r="K75" s="1">
        <f t="shared" si="26"/>
        <v>1</v>
      </c>
      <c r="L75" s="1"/>
      <c r="M75" s="1"/>
      <c r="N75" s="1"/>
      <c r="O75" s="1">
        <f t="shared" si="27"/>
        <v>4.5999999999999996</v>
      </c>
      <c r="P75" s="5"/>
      <c r="Q75" s="5">
        <f t="shared" ref="Q75:Q82" si="34">P75</f>
        <v>0</v>
      </c>
      <c r="R75" s="5"/>
      <c r="S75" s="1"/>
      <c r="T75" s="1">
        <f t="shared" ref="T75:T83" si="35">(F75+Q75)/O75</f>
        <v>11.739130434782609</v>
      </c>
      <c r="U75" s="1">
        <f t="shared" si="29"/>
        <v>11.739130434782609</v>
      </c>
      <c r="V75" s="1">
        <v>6.8</v>
      </c>
      <c r="W75" s="1">
        <v>6.8</v>
      </c>
      <c r="X75" s="1">
        <v>7.2</v>
      </c>
      <c r="Y75" s="1">
        <v>6.8</v>
      </c>
      <c r="Z75" s="1">
        <v>11.2</v>
      </c>
      <c r="AA75" s="1">
        <v>12</v>
      </c>
      <c r="AB75" s="1">
        <v>11.4</v>
      </c>
      <c r="AC75" s="1" t="s">
        <v>121</v>
      </c>
      <c r="AD75" s="1">
        <f t="shared" ref="AD75:AD83" si="36">ROUND(Q75*G75,0)</f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122</v>
      </c>
      <c r="B76" s="1" t="s">
        <v>32</v>
      </c>
      <c r="C76" s="1">
        <v>406.99599999999998</v>
      </c>
      <c r="D76" s="1">
        <v>232.87</v>
      </c>
      <c r="E76" s="1">
        <v>308.01</v>
      </c>
      <c r="F76" s="1">
        <v>269.39499999999998</v>
      </c>
      <c r="G76" s="7">
        <v>1</v>
      </c>
      <c r="H76" s="1">
        <v>55</v>
      </c>
      <c r="I76" s="1" t="s">
        <v>33</v>
      </c>
      <c r="J76" s="1">
        <v>312.2</v>
      </c>
      <c r="K76" s="1">
        <f t="shared" si="26"/>
        <v>-4.1899999999999977</v>
      </c>
      <c r="L76" s="1"/>
      <c r="M76" s="1"/>
      <c r="N76" s="1"/>
      <c r="O76" s="1">
        <f t="shared" si="27"/>
        <v>61.601999999999997</v>
      </c>
      <c r="P76" s="5">
        <f t="shared" ref="P76" si="37">10*O76-F76</f>
        <v>346.625</v>
      </c>
      <c r="Q76" s="5">
        <f t="shared" si="34"/>
        <v>346.625</v>
      </c>
      <c r="R76" s="5"/>
      <c r="S76" s="1"/>
      <c r="T76" s="1">
        <f t="shared" si="35"/>
        <v>10</v>
      </c>
      <c r="U76" s="1">
        <f t="shared" si="29"/>
        <v>4.3731534690432126</v>
      </c>
      <c r="V76" s="1">
        <v>43.5366</v>
      </c>
      <c r="W76" s="1">
        <v>51.238599999999998</v>
      </c>
      <c r="X76" s="1">
        <v>59.703800000000001</v>
      </c>
      <c r="Y76" s="1">
        <v>49.530799999999999</v>
      </c>
      <c r="Z76" s="1">
        <v>29.4542</v>
      </c>
      <c r="AA76" s="1">
        <v>44.892000000000003</v>
      </c>
      <c r="AB76" s="1">
        <v>68.8994</v>
      </c>
      <c r="AC76" s="1" t="s">
        <v>121</v>
      </c>
      <c r="AD76" s="1">
        <f t="shared" si="36"/>
        <v>347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123</v>
      </c>
      <c r="B77" s="1" t="s">
        <v>32</v>
      </c>
      <c r="C77" s="1">
        <v>374.92500000000001</v>
      </c>
      <c r="D77" s="1">
        <v>1083.001</v>
      </c>
      <c r="E77" s="1">
        <v>453.14600000000002</v>
      </c>
      <c r="F77" s="1">
        <v>898.22400000000005</v>
      </c>
      <c r="G77" s="7">
        <v>1</v>
      </c>
      <c r="H77" s="1">
        <v>50</v>
      </c>
      <c r="I77" s="1" t="s">
        <v>33</v>
      </c>
      <c r="J77" s="1">
        <v>423.7</v>
      </c>
      <c r="K77" s="1">
        <f t="shared" si="26"/>
        <v>29.446000000000026</v>
      </c>
      <c r="L77" s="1"/>
      <c r="M77" s="1"/>
      <c r="N77" s="1"/>
      <c r="O77" s="1">
        <f t="shared" si="27"/>
        <v>90.629199999999997</v>
      </c>
      <c r="P77" s="5">
        <f>11*O77-F77</f>
        <v>98.697199999999953</v>
      </c>
      <c r="Q77" s="5">
        <v>0</v>
      </c>
      <c r="R77" s="5">
        <v>0</v>
      </c>
      <c r="S77" s="1" t="s">
        <v>148</v>
      </c>
      <c r="T77" s="1">
        <f t="shared" si="35"/>
        <v>9.9109779188164531</v>
      </c>
      <c r="U77" s="1">
        <f t="shared" si="29"/>
        <v>9.9109779188164531</v>
      </c>
      <c r="V77" s="1">
        <v>99.065799999999996</v>
      </c>
      <c r="W77" s="1">
        <v>84.258600000000001</v>
      </c>
      <c r="X77" s="1">
        <v>76.936800000000005</v>
      </c>
      <c r="Y77" s="1">
        <v>68.82759999999999</v>
      </c>
      <c r="Z77" s="1">
        <v>54.632199999999997</v>
      </c>
      <c r="AA77" s="1">
        <v>75.014200000000002</v>
      </c>
      <c r="AB77" s="1">
        <v>100.09520000000001</v>
      </c>
      <c r="AC77" s="1" t="s">
        <v>156</v>
      </c>
      <c r="AD77" s="1">
        <f t="shared" si="36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124</v>
      </c>
      <c r="B78" s="1" t="s">
        <v>40</v>
      </c>
      <c r="C78" s="1">
        <v>118</v>
      </c>
      <c r="D78" s="1">
        <v>24</v>
      </c>
      <c r="E78" s="1">
        <v>4</v>
      </c>
      <c r="F78" s="1">
        <v>94</v>
      </c>
      <c r="G78" s="7">
        <v>0.2</v>
      </c>
      <c r="H78" s="1">
        <v>40</v>
      </c>
      <c r="I78" s="1" t="s">
        <v>33</v>
      </c>
      <c r="J78" s="1">
        <v>29</v>
      </c>
      <c r="K78" s="1">
        <f t="shared" si="26"/>
        <v>-25</v>
      </c>
      <c r="L78" s="1"/>
      <c r="M78" s="1"/>
      <c r="N78" s="1"/>
      <c r="O78" s="1">
        <f t="shared" si="27"/>
        <v>0.8</v>
      </c>
      <c r="P78" s="5"/>
      <c r="Q78" s="5">
        <f t="shared" si="34"/>
        <v>0</v>
      </c>
      <c r="R78" s="5"/>
      <c r="S78" s="1"/>
      <c r="T78" s="1">
        <f t="shared" si="35"/>
        <v>117.5</v>
      </c>
      <c r="U78" s="1">
        <f t="shared" si="29"/>
        <v>117.5</v>
      </c>
      <c r="V78" s="1">
        <v>4.2</v>
      </c>
      <c r="W78" s="1">
        <v>3.8</v>
      </c>
      <c r="X78" s="1">
        <v>1.8</v>
      </c>
      <c r="Y78" s="1">
        <v>0</v>
      </c>
      <c r="Z78" s="1">
        <v>6</v>
      </c>
      <c r="AA78" s="1">
        <v>9.4</v>
      </c>
      <c r="AB78" s="1">
        <v>19</v>
      </c>
      <c r="AC78" s="23" t="s">
        <v>47</v>
      </c>
      <c r="AD78" s="1">
        <f t="shared" si="36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125</v>
      </c>
      <c r="B79" s="1" t="s">
        <v>40</v>
      </c>
      <c r="C79" s="1">
        <v>125</v>
      </c>
      <c r="D79" s="1"/>
      <c r="E79" s="1">
        <v>53</v>
      </c>
      <c r="F79" s="1">
        <v>5</v>
      </c>
      <c r="G79" s="7">
        <v>0.2</v>
      </c>
      <c r="H79" s="1">
        <v>35</v>
      </c>
      <c r="I79" s="1" t="s">
        <v>33</v>
      </c>
      <c r="J79" s="1">
        <v>72</v>
      </c>
      <c r="K79" s="1">
        <f t="shared" si="26"/>
        <v>-19</v>
      </c>
      <c r="L79" s="1"/>
      <c r="M79" s="1"/>
      <c r="N79" s="1"/>
      <c r="O79" s="1">
        <f t="shared" si="27"/>
        <v>10.6</v>
      </c>
      <c r="P79" s="5">
        <f>8*O79-F79</f>
        <v>79.8</v>
      </c>
      <c r="Q79" s="5">
        <v>0</v>
      </c>
      <c r="R79" s="5">
        <v>0</v>
      </c>
      <c r="S79" s="1" t="s">
        <v>152</v>
      </c>
      <c r="T79" s="1">
        <f t="shared" si="35"/>
        <v>0.47169811320754718</v>
      </c>
      <c r="U79" s="1">
        <f t="shared" si="29"/>
        <v>0.47169811320754718</v>
      </c>
      <c r="V79" s="1">
        <v>10.4</v>
      </c>
      <c r="W79" s="1">
        <v>10.4</v>
      </c>
      <c r="X79" s="1">
        <v>10.199999999999999</v>
      </c>
      <c r="Y79" s="1">
        <v>6.8</v>
      </c>
      <c r="Z79" s="1">
        <v>11.6</v>
      </c>
      <c r="AA79" s="1">
        <v>18.600000000000001</v>
      </c>
      <c r="AB79" s="1">
        <v>28.4</v>
      </c>
      <c r="AC79" s="1" t="s">
        <v>156</v>
      </c>
      <c r="AD79" s="1">
        <f t="shared" si="36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126</v>
      </c>
      <c r="B80" s="1" t="s">
        <v>32</v>
      </c>
      <c r="C80" s="1">
        <v>884.69600000000003</v>
      </c>
      <c r="D80" s="1">
        <v>1454.11</v>
      </c>
      <c r="E80" s="1">
        <v>651.33799999999997</v>
      </c>
      <c r="F80" s="1">
        <v>1588.7550000000001</v>
      </c>
      <c r="G80" s="7">
        <v>1</v>
      </c>
      <c r="H80" s="1">
        <v>60</v>
      </c>
      <c r="I80" s="1" t="s">
        <v>33</v>
      </c>
      <c r="J80" s="1">
        <v>643.32500000000005</v>
      </c>
      <c r="K80" s="1">
        <f t="shared" si="26"/>
        <v>8.01299999999992</v>
      </c>
      <c r="L80" s="1"/>
      <c r="M80" s="1"/>
      <c r="N80" s="1"/>
      <c r="O80" s="1">
        <f t="shared" si="27"/>
        <v>130.26759999999999</v>
      </c>
      <c r="P80" s="5"/>
      <c r="Q80" s="5">
        <f t="shared" si="34"/>
        <v>0</v>
      </c>
      <c r="R80" s="5"/>
      <c r="S80" s="1"/>
      <c r="T80" s="1">
        <f t="shared" si="35"/>
        <v>12.196087131412572</v>
      </c>
      <c r="U80" s="1">
        <f t="shared" si="29"/>
        <v>12.196087131412572</v>
      </c>
      <c r="V80" s="1">
        <v>132.40020000000001</v>
      </c>
      <c r="W80" s="1">
        <v>126.56699999999999</v>
      </c>
      <c r="X80" s="1">
        <v>149.28360000000001</v>
      </c>
      <c r="Y80" s="1">
        <v>157.0702</v>
      </c>
      <c r="Z80" s="1">
        <v>187.50659999999999</v>
      </c>
      <c r="AA80" s="1">
        <v>200.94319999999999</v>
      </c>
      <c r="AB80" s="1">
        <v>232.6002</v>
      </c>
      <c r="AC80" s="1"/>
      <c r="AD80" s="1">
        <f t="shared" si="36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127</v>
      </c>
      <c r="B81" s="1" t="s">
        <v>32</v>
      </c>
      <c r="C81" s="1">
        <v>1398.037</v>
      </c>
      <c r="D81" s="1">
        <v>2069.7249999999999</v>
      </c>
      <c r="E81" s="1">
        <v>1153.499</v>
      </c>
      <c r="F81" s="1">
        <v>2100.511</v>
      </c>
      <c r="G81" s="7">
        <v>1</v>
      </c>
      <c r="H81" s="1">
        <v>60</v>
      </c>
      <c r="I81" s="1" t="s">
        <v>33</v>
      </c>
      <c r="J81" s="1">
        <v>1117.8</v>
      </c>
      <c r="K81" s="1">
        <f t="shared" si="26"/>
        <v>35.699000000000069</v>
      </c>
      <c r="L81" s="1"/>
      <c r="M81" s="1"/>
      <c r="N81" s="1"/>
      <c r="O81" s="1">
        <f t="shared" si="27"/>
        <v>230.69980000000001</v>
      </c>
      <c r="P81" s="5">
        <f>10*O81-F81</f>
        <v>206.48700000000008</v>
      </c>
      <c r="Q81" s="5">
        <v>0</v>
      </c>
      <c r="R81" s="5">
        <v>0</v>
      </c>
      <c r="S81" s="1" t="s">
        <v>152</v>
      </c>
      <c r="T81" s="1">
        <f t="shared" si="35"/>
        <v>9.1049537104063365</v>
      </c>
      <c r="U81" s="1">
        <f t="shared" si="29"/>
        <v>9.1049537104063365</v>
      </c>
      <c r="V81" s="1">
        <v>202.11240000000001</v>
      </c>
      <c r="W81" s="1">
        <v>185.24160000000001</v>
      </c>
      <c r="X81" s="1">
        <v>286.90820000000002</v>
      </c>
      <c r="Y81" s="1">
        <v>257.79160000000002</v>
      </c>
      <c r="Z81" s="1">
        <v>203.95419999999999</v>
      </c>
      <c r="AA81" s="1">
        <v>256.6782</v>
      </c>
      <c r="AB81" s="1">
        <v>314.07920000000001</v>
      </c>
      <c r="AC81" s="1" t="s">
        <v>156</v>
      </c>
      <c r="AD81" s="1">
        <f t="shared" si="36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128</v>
      </c>
      <c r="B82" s="1" t="s">
        <v>32</v>
      </c>
      <c r="C82" s="1">
        <v>3378.2739999999999</v>
      </c>
      <c r="D82" s="1">
        <v>2992.85</v>
      </c>
      <c r="E82" s="1">
        <v>1608.3979999999999</v>
      </c>
      <c r="F82" s="1">
        <v>4510.6880000000001</v>
      </c>
      <c r="G82" s="7">
        <v>1</v>
      </c>
      <c r="H82" s="1">
        <v>60</v>
      </c>
      <c r="I82" s="1" t="s">
        <v>33</v>
      </c>
      <c r="J82" s="1">
        <v>1537</v>
      </c>
      <c r="K82" s="1">
        <f t="shared" si="26"/>
        <v>71.397999999999911</v>
      </c>
      <c r="L82" s="1"/>
      <c r="M82" s="1"/>
      <c r="N82" s="1"/>
      <c r="O82" s="1">
        <f t="shared" si="27"/>
        <v>321.67959999999999</v>
      </c>
      <c r="P82" s="5"/>
      <c r="Q82" s="5">
        <f t="shared" si="34"/>
        <v>0</v>
      </c>
      <c r="R82" s="5"/>
      <c r="S82" s="1" t="s">
        <v>149</v>
      </c>
      <c r="T82" s="1">
        <f t="shared" si="35"/>
        <v>14.022300450510384</v>
      </c>
      <c r="U82" s="1">
        <f t="shared" si="29"/>
        <v>14.022300450510384</v>
      </c>
      <c r="V82" s="1">
        <v>365.35599999999999</v>
      </c>
      <c r="W82" s="1">
        <v>282.89179999999999</v>
      </c>
      <c r="X82" s="1">
        <v>347.36360000000002</v>
      </c>
      <c r="Y82" s="1">
        <v>329.88600000000002</v>
      </c>
      <c r="Z82" s="1">
        <v>466.46100000000001</v>
      </c>
      <c r="AA82" s="1">
        <v>594.55460000000005</v>
      </c>
      <c r="AB82" s="1">
        <v>512.13019999999995</v>
      </c>
      <c r="AC82" s="1"/>
      <c r="AD82" s="1">
        <f t="shared" si="36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129</v>
      </c>
      <c r="B83" s="1" t="s">
        <v>32</v>
      </c>
      <c r="C83" s="1">
        <v>2745.3330000000001</v>
      </c>
      <c r="D83" s="1">
        <v>5808.4709999999995</v>
      </c>
      <c r="E83" s="1">
        <v>2585.3719999999998</v>
      </c>
      <c r="F83" s="1">
        <v>5420.9989999999998</v>
      </c>
      <c r="G83" s="7">
        <v>1</v>
      </c>
      <c r="H83" s="1">
        <v>60</v>
      </c>
      <c r="I83" s="1" t="s">
        <v>33</v>
      </c>
      <c r="J83" s="1">
        <v>2500</v>
      </c>
      <c r="K83" s="1">
        <f t="shared" si="26"/>
        <v>85.371999999999844</v>
      </c>
      <c r="L83" s="1"/>
      <c r="M83" s="1"/>
      <c r="N83" s="1"/>
      <c r="O83" s="1">
        <f t="shared" si="27"/>
        <v>517.07439999999997</v>
      </c>
      <c r="P83" s="5">
        <f t="shared" ref="P83" si="38">11*O83-F83</f>
        <v>266.81940000000031</v>
      </c>
      <c r="Q83" s="5">
        <v>3300</v>
      </c>
      <c r="R83" s="5">
        <v>4000</v>
      </c>
      <c r="S83" s="1" t="s">
        <v>149</v>
      </c>
      <c r="T83" s="1">
        <f t="shared" si="35"/>
        <v>16.866042875067883</v>
      </c>
      <c r="U83" s="1">
        <f t="shared" si="29"/>
        <v>10.483982575815009</v>
      </c>
      <c r="V83" s="1">
        <v>484.26479999999998</v>
      </c>
      <c r="W83" s="1">
        <v>435.39920000000001</v>
      </c>
      <c r="X83" s="1">
        <v>533.71719999999993</v>
      </c>
      <c r="Y83" s="1">
        <v>461.92360000000002</v>
      </c>
      <c r="Z83" s="1">
        <v>300</v>
      </c>
      <c r="AA83" s="1">
        <v>299.62</v>
      </c>
      <c r="AB83" s="1">
        <v>361.06720000000001</v>
      </c>
      <c r="AC83" s="1" t="s">
        <v>51</v>
      </c>
      <c r="AD83" s="1">
        <f t="shared" si="36"/>
        <v>3300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6" t="s">
        <v>130</v>
      </c>
      <c r="B84" s="16" t="s">
        <v>32</v>
      </c>
      <c r="C84" s="16">
        <v>3.9550000000000001</v>
      </c>
      <c r="D84" s="16">
        <v>3.5999999999999997E-2</v>
      </c>
      <c r="E84" s="16">
        <v>-2.73</v>
      </c>
      <c r="F84" s="16"/>
      <c r="G84" s="17">
        <v>0</v>
      </c>
      <c r="H84" s="16">
        <v>55</v>
      </c>
      <c r="I84" s="16" t="s">
        <v>33</v>
      </c>
      <c r="J84" s="16">
        <v>45.3</v>
      </c>
      <c r="K84" s="16">
        <f t="shared" si="26"/>
        <v>-48.029999999999994</v>
      </c>
      <c r="L84" s="16"/>
      <c r="M84" s="16"/>
      <c r="N84" s="16"/>
      <c r="O84" s="16">
        <f t="shared" si="27"/>
        <v>-0.54600000000000004</v>
      </c>
      <c r="P84" s="18"/>
      <c r="Q84" s="18"/>
      <c r="R84" s="18"/>
      <c r="S84" s="16"/>
      <c r="T84" s="16">
        <f t="shared" si="28"/>
        <v>0</v>
      </c>
      <c r="U84" s="16">
        <f t="shared" si="29"/>
        <v>0</v>
      </c>
      <c r="V84" s="16">
        <v>2.1366000000000001</v>
      </c>
      <c r="W84" s="16">
        <v>3.7168000000000001</v>
      </c>
      <c r="X84" s="16">
        <v>17.6312</v>
      </c>
      <c r="Y84" s="16">
        <v>9.4176000000000002</v>
      </c>
      <c r="Z84" s="16">
        <v>2.6560000000000001</v>
      </c>
      <c r="AA84" s="16">
        <v>8.6623999999999999</v>
      </c>
      <c r="AB84" s="16">
        <v>15.4648</v>
      </c>
      <c r="AC84" s="16" t="s">
        <v>89</v>
      </c>
      <c r="AD84" s="16">
        <f t="shared" si="30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131</v>
      </c>
      <c r="B85" s="1" t="s">
        <v>32</v>
      </c>
      <c r="C85" s="1">
        <v>95.396000000000001</v>
      </c>
      <c r="D85" s="1"/>
      <c r="E85" s="1">
        <v>21.071000000000002</v>
      </c>
      <c r="F85" s="1">
        <v>56.451999999999998</v>
      </c>
      <c r="G85" s="7">
        <v>1</v>
      </c>
      <c r="H85" s="1">
        <v>55</v>
      </c>
      <c r="I85" s="1" t="s">
        <v>33</v>
      </c>
      <c r="J85" s="1">
        <v>23.9</v>
      </c>
      <c r="K85" s="1">
        <f t="shared" si="26"/>
        <v>-2.8289999999999971</v>
      </c>
      <c r="L85" s="1"/>
      <c r="M85" s="1"/>
      <c r="N85" s="1"/>
      <c r="O85" s="1">
        <f t="shared" si="27"/>
        <v>4.2141999999999999</v>
      </c>
      <c r="P85" s="5"/>
      <c r="Q85" s="5">
        <f t="shared" ref="Q85:Q90" si="39">P85</f>
        <v>0</v>
      </c>
      <c r="R85" s="5"/>
      <c r="S85" s="1"/>
      <c r="T85" s="1">
        <f t="shared" ref="T85:T90" si="40">(F85+Q85)/O85</f>
        <v>13.395662284656638</v>
      </c>
      <c r="U85" s="1">
        <f t="shared" si="29"/>
        <v>13.395662284656638</v>
      </c>
      <c r="V85" s="1">
        <v>4.8220000000000001</v>
      </c>
      <c r="W85" s="1">
        <v>4.1334</v>
      </c>
      <c r="X85" s="1">
        <v>2.8662000000000001</v>
      </c>
      <c r="Y85" s="1">
        <v>2.1793999999999998</v>
      </c>
      <c r="Z85" s="1">
        <v>0.41499999999999998</v>
      </c>
      <c r="AA85" s="1">
        <v>2.3188</v>
      </c>
      <c r="AB85" s="1">
        <v>3.6669999999999998</v>
      </c>
      <c r="AC85" s="23" t="s">
        <v>47</v>
      </c>
      <c r="AD85" s="1">
        <f t="shared" ref="AD85:AD90" si="41">ROUND(Q85*G85,0)</f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132</v>
      </c>
      <c r="B86" s="1" t="s">
        <v>32</v>
      </c>
      <c r="C86" s="1">
        <v>31.013999999999999</v>
      </c>
      <c r="D86" s="1">
        <v>10.73</v>
      </c>
      <c r="E86" s="1">
        <v>18.216000000000001</v>
      </c>
      <c r="F86" s="1">
        <v>15.987</v>
      </c>
      <c r="G86" s="7">
        <v>1</v>
      </c>
      <c r="H86" s="1">
        <v>55</v>
      </c>
      <c r="I86" s="1" t="s">
        <v>33</v>
      </c>
      <c r="J86" s="1">
        <v>18.600000000000001</v>
      </c>
      <c r="K86" s="1">
        <f t="shared" si="26"/>
        <v>-0.38400000000000034</v>
      </c>
      <c r="L86" s="1"/>
      <c r="M86" s="1"/>
      <c r="N86" s="1"/>
      <c r="O86" s="1">
        <f t="shared" si="27"/>
        <v>3.6432000000000002</v>
      </c>
      <c r="P86" s="5">
        <f t="shared" ref="P86:P87" si="42">10*O86-F86</f>
        <v>20.445</v>
      </c>
      <c r="Q86" s="5">
        <v>0</v>
      </c>
      <c r="R86" s="5">
        <v>0</v>
      </c>
      <c r="S86" s="1" t="s">
        <v>152</v>
      </c>
      <c r="T86" s="1">
        <f t="shared" si="40"/>
        <v>4.3881752305665342</v>
      </c>
      <c r="U86" s="1">
        <f t="shared" si="29"/>
        <v>4.3881752305665342</v>
      </c>
      <c r="V86" s="1">
        <v>2.7130000000000001</v>
      </c>
      <c r="W86" s="1">
        <v>3.6234000000000002</v>
      </c>
      <c r="X86" s="1">
        <v>2.1850000000000001</v>
      </c>
      <c r="Y86" s="1">
        <v>1.2827999999999999</v>
      </c>
      <c r="Z86" s="1">
        <v>2.5895999999999999</v>
      </c>
      <c r="AA86" s="1">
        <v>7.2120000000000006</v>
      </c>
      <c r="AB86" s="1">
        <v>8.8629999999999995</v>
      </c>
      <c r="AC86" s="1" t="s">
        <v>156</v>
      </c>
      <c r="AD86" s="1">
        <f t="shared" si="41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133</v>
      </c>
      <c r="B87" s="1" t="s">
        <v>32</v>
      </c>
      <c r="C87" s="1">
        <v>58.155000000000001</v>
      </c>
      <c r="D87" s="1">
        <v>77.399000000000001</v>
      </c>
      <c r="E87" s="1">
        <v>92.953000000000003</v>
      </c>
      <c r="F87" s="1">
        <v>35.843000000000004</v>
      </c>
      <c r="G87" s="7">
        <v>1</v>
      </c>
      <c r="H87" s="1">
        <v>60</v>
      </c>
      <c r="I87" s="1" t="s">
        <v>33</v>
      </c>
      <c r="J87" s="1">
        <v>100.55</v>
      </c>
      <c r="K87" s="1">
        <f t="shared" si="26"/>
        <v>-7.5969999999999942</v>
      </c>
      <c r="L87" s="1"/>
      <c r="M87" s="1"/>
      <c r="N87" s="1"/>
      <c r="O87" s="1">
        <f t="shared" si="27"/>
        <v>18.590600000000002</v>
      </c>
      <c r="P87" s="5">
        <f t="shared" si="42"/>
        <v>150.06299999999999</v>
      </c>
      <c r="Q87" s="5">
        <f t="shared" si="39"/>
        <v>150.06299999999999</v>
      </c>
      <c r="R87" s="5"/>
      <c r="S87" s="1"/>
      <c r="T87" s="1">
        <f t="shared" si="40"/>
        <v>10</v>
      </c>
      <c r="U87" s="1">
        <f t="shared" si="29"/>
        <v>1.9280173851301194</v>
      </c>
      <c r="V87" s="1">
        <v>8.9282000000000004</v>
      </c>
      <c r="W87" s="1">
        <v>6.6647999999999996</v>
      </c>
      <c r="X87" s="1">
        <v>9.7392000000000003</v>
      </c>
      <c r="Y87" s="1">
        <v>9.3482000000000003</v>
      </c>
      <c r="Z87" s="1">
        <v>-0.42799999999999999</v>
      </c>
      <c r="AA87" s="1">
        <v>-0.36</v>
      </c>
      <c r="AB87" s="1">
        <v>10.577</v>
      </c>
      <c r="AC87" s="1" t="s">
        <v>134</v>
      </c>
      <c r="AD87" s="1">
        <f t="shared" si="41"/>
        <v>150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135</v>
      </c>
      <c r="B88" s="1" t="s">
        <v>40</v>
      </c>
      <c r="C88" s="1">
        <v>138</v>
      </c>
      <c r="D88" s="1"/>
      <c r="E88" s="1">
        <v>35</v>
      </c>
      <c r="F88" s="1">
        <v>80</v>
      </c>
      <c r="G88" s="7">
        <v>0.3</v>
      </c>
      <c r="H88" s="1">
        <v>40</v>
      </c>
      <c r="I88" s="1" t="s">
        <v>33</v>
      </c>
      <c r="J88" s="1">
        <v>56</v>
      </c>
      <c r="K88" s="1">
        <f t="shared" si="26"/>
        <v>-21</v>
      </c>
      <c r="L88" s="1"/>
      <c r="M88" s="1"/>
      <c r="N88" s="1"/>
      <c r="O88" s="1">
        <f t="shared" si="27"/>
        <v>7</v>
      </c>
      <c r="P88" s="5"/>
      <c r="Q88" s="5">
        <f t="shared" si="39"/>
        <v>0</v>
      </c>
      <c r="R88" s="5"/>
      <c r="S88" s="1"/>
      <c r="T88" s="1">
        <f t="shared" si="40"/>
        <v>11.428571428571429</v>
      </c>
      <c r="U88" s="1">
        <f t="shared" si="29"/>
        <v>11.428571428571429</v>
      </c>
      <c r="V88" s="1">
        <v>10</v>
      </c>
      <c r="W88" s="1">
        <v>9</v>
      </c>
      <c r="X88" s="1">
        <v>10</v>
      </c>
      <c r="Y88" s="1">
        <v>6.4</v>
      </c>
      <c r="Z88" s="1">
        <v>11.8</v>
      </c>
      <c r="AA88" s="1">
        <v>14</v>
      </c>
      <c r="AB88" s="1">
        <v>29</v>
      </c>
      <c r="AC88" s="23" t="s">
        <v>47</v>
      </c>
      <c r="AD88" s="1">
        <f t="shared" si="41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136</v>
      </c>
      <c r="B89" s="1" t="s">
        <v>40</v>
      </c>
      <c r="C89" s="1">
        <v>196</v>
      </c>
      <c r="D89" s="1"/>
      <c r="E89" s="1">
        <v>50</v>
      </c>
      <c r="F89" s="1">
        <v>124</v>
      </c>
      <c r="G89" s="7">
        <v>0.3</v>
      </c>
      <c r="H89" s="1">
        <v>40</v>
      </c>
      <c r="I89" s="1" t="s">
        <v>33</v>
      </c>
      <c r="J89" s="1">
        <v>69</v>
      </c>
      <c r="K89" s="1">
        <f t="shared" si="26"/>
        <v>-19</v>
      </c>
      <c r="L89" s="1"/>
      <c r="M89" s="1"/>
      <c r="N89" s="1"/>
      <c r="O89" s="1">
        <f t="shared" si="27"/>
        <v>10</v>
      </c>
      <c r="P89" s="5"/>
      <c r="Q89" s="5">
        <f t="shared" si="39"/>
        <v>0</v>
      </c>
      <c r="R89" s="5"/>
      <c r="S89" s="1"/>
      <c r="T89" s="1">
        <f t="shared" si="40"/>
        <v>12.4</v>
      </c>
      <c r="U89" s="1">
        <f t="shared" si="29"/>
        <v>12.4</v>
      </c>
      <c r="V89" s="1">
        <v>11.4</v>
      </c>
      <c r="W89" s="1">
        <v>9</v>
      </c>
      <c r="X89" s="1">
        <v>7.6</v>
      </c>
      <c r="Y89" s="1">
        <v>7.2</v>
      </c>
      <c r="Z89" s="1">
        <v>13.8</v>
      </c>
      <c r="AA89" s="1">
        <v>18.399999999999999</v>
      </c>
      <c r="AB89" s="1">
        <v>34</v>
      </c>
      <c r="AC89" s="23" t="s">
        <v>47</v>
      </c>
      <c r="AD89" s="1">
        <f t="shared" si="41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137</v>
      </c>
      <c r="B90" s="1" t="s">
        <v>40</v>
      </c>
      <c r="C90" s="1">
        <v>1245</v>
      </c>
      <c r="D90" s="1"/>
      <c r="E90" s="1">
        <v>196</v>
      </c>
      <c r="F90" s="1">
        <v>1015</v>
      </c>
      <c r="G90" s="7">
        <v>0.3</v>
      </c>
      <c r="H90" s="1">
        <v>40</v>
      </c>
      <c r="I90" s="1" t="s">
        <v>33</v>
      </c>
      <c r="J90" s="1">
        <v>199</v>
      </c>
      <c r="K90" s="1">
        <f t="shared" si="26"/>
        <v>-3</v>
      </c>
      <c r="L90" s="1"/>
      <c r="M90" s="1"/>
      <c r="N90" s="1"/>
      <c r="O90" s="1">
        <f t="shared" si="27"/>
        <v>39.200000000000003</v>
      </c>
      <c r="P90" s="5"/>
      <c r="Q90" s="5">
        <f t="shared" si="39"/>
        <v>0</v>
      </c>
      <c r="R90" s="5"/>
      <c r="S90" s="1"/>
      <c r="T90" s="1">
        <f t="shared" si="40"/>
        <v>25.892857142857142</v>
      </c>
      <c r="U90" s="1">
        <f t="shared" si="29"/>
        <v>25.892857142857142</v>
      </c>
      <c r="V90" s="1">
        <v>37.6</v>
      </c>
      <c r="W90" s="1">
        <v>38.4</v>
      </c>
      <c r="X90" s="1">
        <v>70.599999999999994</v>
      </c>
      <c r="Y90" s="1">
        <v>80</v>
      </c>
      <c r="Z90" s="1">
        <v>18.399999999999999</v>
      </c>
      <c r="AA90" s="1">
        <v>0.2</v>
      </c>
      <c r="AB90" s="1">
        <v>0</v>
      </c>
      <c r="AC90" s="24" t="s">
        <v>147</v>
      </c>
      <c r="AD90" s="1">
        <f t="shared" si="41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1" t="s">
        <v>138</v>
      </c>
      <c r="B91" s="11" t="s">
        <v>40</v>
      </c>
      <c r="C91" s="11">
        <v>202</v>
      </c>
      <c r="D91" s="15">
        <v>96</v>
      </c>
      <c r="E91" s="20">
        <v>146</v>
      </c>
      <c r="F91" s="20">
        <v>121</v>
      </c>
      <c r="G91" s="12">
        <v>0</v>
      </c>
      <c r="H91" s="11">
        <v>40</v>
      </c>
      <c r="I91" s="11" t="s">
        <v>118</v>
      </c>
      <c r="J91" s="11">
        <v>150</v>
      </c>
      <c r="K91" s="11">
        <f t="shared" si="26"/>
        <v>-4</v>
      </c>
      <c r="L91" s="11"/>
      <c r="M91" s="11"/>
      <c r="N91" s="11"/>
      <c r="O91" s="11">
        <f t="shared" si="27"/>
        <v>29.2</v>
      </c>
      <c r="P91" s="13"/>
      <c r="Q91" s="13"/>
      <c r="R91" s="13"/>
      <c r="S91" s="11"/>
      <c r="T91" s="11">
        <f t="shared" si="28"/>
        <v>4.1438356164383565</v>
      </c>
      <c r="U91" s="11">
        <f t="shared" si="29"/>
        <v>4.1438356164383565</v>
      </c>
      <c r="V91" s="11">
        <v>35.6</v>
      </c>
      <c r="W91" s="11">
        <v>38.4</v>
      </c>
      <c r="X91" s="11">
        <v>40</v>
      </c>
      <c r="Y91" s="11">
        <v>36.799999999999997</v>
      </c>
      <c r="Z91" s="11">
        <v>37.6</v>
      </c>
      <c r="AA91" s="11">
        <v>34</v>
      </c>
      <c r="AB91" s="11">
        <v>20.6</v>
      </c>
      <c r="AC91" s="15" t="s">
        <v>139</v>
      </c>
      <c r="AD91" s="11">
        <f t="shared" si="30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140</v>
      </c>
      <c r="B92" s="1" t="s">
        <v>40</v>
      </c>
      <c r="C92" s="1">
        <v>1188</v>
      </c>
      <c r="D92" s="1">
        <v>204</v>
      </c>
      <c r="E92" s="1">
        <v>299</v>
      </c>
      <c r="F92" s="1">
        <v>1033</v>
      </c>
      <c r="G92" s="7">
        <v>0.3</v>
      </c>
      <c r="H92" s="1">
        <v>40</v>
      </c>
      <c r="I92" s="1" t="s">
        <v>33</v>
      </c>
      <c r="J92" s="1">
        <v>303</v>
      </c>
      <c r="K92" s="1">
        <f t="shared" si="26"/>
        <v>-4</v>
      </c>
      <c r="L92" s="1"/>
      <c r="M92" s="1"/>
      <c r="N92" s="1"/>
      <c r="O92" s="1">
        <f t="shared" si="27"/>
        <v>59.8</v>
      </c>
      <c r="P92" s="5"/>
      <c r="Q92" s="5">
        <f t="shared" ref="Q92" si="43">P92</f>
        <v>0</v>
      </c>
      <c r="R92" s="5"/>
      <c r="S92" s="1"/>
      <c r="T92" s="1">
        <f t="shared" ref="T92:T97" si="44">(F92+Q92)/O92</f>
        <v>17.274247491638796</v>
      </c>
      <c r="U92" s="1">
        <f t="shared" si="29"/>
        <v>17.274247491638796</v>
      </c>
      <c r="V92" s="1">
        <v>69.2</v>
      </c>
      <c r="W92" s="1">
        <v>66</v>
      </c>
      <c r="X92" s="1">
        <v>99.4</v>
      </c>
      <c r="Y92" s="1">
        <v>111.6</v>
      </c>
      <c r="Z92" s="1">
        <v>27</v>
      </c>
      <c r="AA92" s="1">
        <v>0.2</v>
      </c>
      <c r="AB92" s="1">
        <v>0</v>
      </c>
      <c r="AC92" s="24" t="s">
        <v>147</v>
      </c>
      <c r="AD92" s="1">
        <f t="shared" ref="AD92:AD97" si="45">ROUND(Q92*G92,0)</f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141</v>
      </c>
      <c r="B93" s="1" t="s">
        <v>40</v>
      </c>
      <c r="C93" s="1">
        <v>1509</v>
      </c>
      <c r="D93" s="1">
        <v>804</v>
      </c>
      <c r="E93" s="1">
        <v>758</v>
      </c>
      <c r="F93" s="1">
        <v>1367</v>
      </c>
      <c r="G93" s="7">
        <v>0.3</v>
      </c>
      <c r="H93" s="1">
        <v>40</v>
      </c>
      <c r="I93" s="1" t="s">
        <v>33</v>
      </c>
      <c r="J93" s="1">
        <v>761</v>
      </c>
      <c r="K93" s="1">
        <f t="shared" si="26"/>
        <v>-3</v>
      </c>
      <c r="L93" s="1"/>
      <c r="M93" s="1"/>
      <c r="N93" s="1"/>
      <c r="O93" s="1">
        <f t="shared" si="27"/>
        <v>151.6</v>
      </c>
      <c r="P93" s="5">
        <f>11*O93-F93</f>
        <v>300.59999999999991</v>
      </c>
      <c r="Q93" s="5">
        <v>0</v>
      </c>
      <c r="R93" s="5">
        <v>0</v>
      </c>
      <c r="S93" s="1" t="s">
        <v>152</v>
      </c>
      <c r="T93" s="1">
        <f t="shared" si="44"/>
        <v>9.0171503957783639</v>
      </c>
      <c r="U93" s="1">
        <f t="shared" si="29"/>
        <v>9.0171503957783639</v>
      </c>
      <c r="V93" s="1">
        <v>176.2</v>
      </c>
      <c r="W93" s="1">
        <v>180.8</v>
      </c>
      <c r="X93" s="1">
        <v>191.2</v>
      </c>
      <c r="Y93" s="1">
        <v>171</v>
      </c>
      <c r="Z93" s="1">
        <v>22.6</v>
      </c>
      <c r="AA93" s="1">
        <v>0</v>
      </c>
      <c r="AB93" s="1">
        <v>0</v>
      </c>
      <c r="AC93" s="1" t="s">
        <v>158</v>
      </c>
      <c r="AD93" s="1">
        <f t="shared" si="45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142</v>
      </c>
      <c r="B94" s="1" t="s">
        <v>32</v>
      </c>
      <c r="C94" s="1">
        <v>106.35599999999999</v>
      </c>
      <c r="D94" s="1">
        <v>75.834999999999994</v>
      </c>
      <c r="E94" s="1">
        <v>87.745999999999995</v>
      </c>
      <c r="F94" s="1">
        <v>75.912999999999997</v>
      </c>
      <c r="G94" s="7">
        <v>1</v>
      </c>
      <c r="H94" s="1">
        <v>45</v>
      </c>
      <c r="I94" s="1" t="s">
        <v>33</v>
      </c>
      <c r="J94" s="1">
        <v>101.6</v>
      </c>
      <c r="K94" s="1">
        <f t="shared" si="26"/>
        <v>-13.853999999999999</v>
      </c>
      <c r="L94" s="1"/>
      <c r="M94" s="1"/>
      <c r="N94" s="1"/>
      <c r="O94" s="1">
        <f t="shared" si="27"/>
        <v>17.549199999999999</v>
      </c>
      <c r="P94" s="22">
        <f>9*O94-F94</f>
        <v>82.02979999999998</v>
      </c>
      <c r="Q94" s="5">
        <v>0</v>
      </c>
      <c r="R94" s="5">
        <v>0</v>
      </c>
      <c r="S94" s="1" t="s">
        <v>152</v>
      </c>
      <c r="T94" s="1">
        <f t="shared" si="44"/>
        <v>4.3257242495384407</v>
      </c>
      <c r="U94" s="1">
        <f t="shared" si="29"/>
        <v>4.3257242495384407</v>
      </c>
      <c r="V94" s="1">
        <v>14.0664</v>
      </c>
      <c r="W94" s="1">
        <v>15.401400000000001</v>
      </c>
      <c r="X94" s="1">
        <v>16.5014</v>
      </c>
      <c r="Y94" s="1">
        <v>15.6694</v>
      </c>
      <c r="Z94" s="1">
        <v>17.667400000000001</v>
      </c>
      <c r="AA94" s="1">
        <v>19.643599999999999</v>
      </c>
      <c r="AB94" s="1">
        <v>27.368600000000001</v>
      </c>
      <c r="AC94" s="1" t="s">
        <v>156</v>
      </c>
      <c r="AD94" s="1">
        <f t="shared" si="45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143</v>
      </c>
      <c r="B95" s="1" t="s">
        <v>40</v>
      </c>
      <c r="C95" s="1">
        <v>253</v>
      </c>
      <c r="D95" s="1"/>
      <c r="E95" s="1">
        <v>111</v>
      </c>
      <c r="F95" s="1">
        <v>110</v>
      </c>
      <c r="G95" s="7">
        <v>0.33</v>
      </c>
      <c r="H95" s="1">
        <v>40</v>
      </c>
      <c r="I95" s="1" t="s">
        <v>33</v>
      </c>
      <c r="J95" s="1">
        <v>119</v>
      </c>
      <c r="K95" s="1">
        <f t="shared" si="26"/>
        <v>-8</v>
      </c>
      <c r="L95" s="1"/>
      <c r="M95" s="1"/>
      <c r="N95" s="1"/>
      <c r="O95" s="1">
        <f t="shared" si="27"/>
        <v>22.2</v>
      </c>
      <c r="P95" s="5">
        <f t="shared" ref="P95" si="46">10*O95-F95</f>
        <v>112</v>
      </c>
      <c r="Q95" s="5">
        <v>0</v>
      </c>
      <c r="R95" s="5">
        <v>0</v>
      </c>
      <c r="S95" s="1" t="s">
        <v>152</v>
      </c>
      <c r="T95" s="1">
        <f t="shared" si="44"/>
        <v>4.954954954954955</v>
      </c>
      <c r="U95" s="1">
        <f t="shared" si="29"/>
        <v>4.954954954954955</v>
      </c>
      <c r="V95" s="1">
        <v>22.2</v>
      </c>
      <c r="W95" s="1">
        <v>19.8</v>
      </c>
      <c r="X95" s="1">
        <v>20</v>
      </c>
      <c r="Y95" s="1">
        <v>22.8</v>
      </c>
      <c r="Z95" s="1">
        <v>38.4</v>
      </c>
      <c r="AA95" s="1">
        <v>44.8</v>
      </c>
      <c r="AB95" s="1">
        <v>62.4</v>
      </c>
      <c r="AC95" s="1" t="s">
        <v>157</v>
      </c>
      <c r="AD95" s="1">
        <f t="shared" si="45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144</v>
      </c>
      <c r="B96" s="1" t="s">
        <v>40</v>
      </c>
      <c r="C96" s="1">
        <v>232</v>
      </c>
      <c r="D96" s="1"/>
      <c r="E96" s="1">
        <v>101</v>
      </c>
      <c r="F96" s="1">
        <v>114</v>
      </c>
      <c r="G96" s="7">
        <v>0.33</v>
      </c>
      <c r="H96" s="1">
        <v>50</v>
      </c>
      <c r="I96" s="1" t="s">
        <v>33</v>
      </c>
      <c r="J96" s="1">
        <v>106</v>
      </c>
      <c r="K96" s="1">
        <f t="shared" si="26"/>
        <v>-5</v>
      </c>
      <c r="L96" s="1"/>
      <c r="M96" s="1"/>
      <c r="N96" s="1"/>
      <c r="O96" s="1">
        <f t="shared" si="27"/>
        <v>20.2</v>
      </c>
      <c r="P96" s="5">
        <f>9*O96-F96</f>
        <v>67.799999999999983</v>
      </c>
      <c r="Q96" s="5">
        <v>0</v>
      </c>
      <c r="R96" s="5">
        <v>0</v>
      </c>
      <c r="S96" s="1" t="s">
        <v>152</v>
      </c>
      <c r="T96" s="1">
        <f t="shared" si="44"/>
        <v>5.6435643564356441</v>
      </c>
      <c r="U96" s="1">
        <f t="shared" si="29"/>
        <v>5.6435643564356441</v>
      </c>
      <c r="V96" s="1">
        <v>7.2</v>
      </c>
      <c r="W96" s="1">
        <v>6.8</v>
      </c>
      <c r="X96" s="1">
        <v>6.2</v>
      </c>
      <c r="Y96" s="1">
        <v>5.6</v>
      </c>
      <c r="Z96" s="1">
        <v>6.4</v>
      </c>
      <c r="AA96" s="1">
        <v>5.8</v>
      </c>
      <c r="AB96" s="1">
        <v>15.2</v>
      </c>
      <c r="AC96" s="1"/>
      <c r="AD96" s="1">
        <f t="shared" si="45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26" t="s">
        <v>154</v>
      </c>
      <c r="B97" s="26" t="s">
        <v>40</v>
      </c>
      <c r="C97" s="26"/>
      <c r="D97" s="26"/>
      <c r="E97" s="26"/>
      <c r="F97" s="26"/>
      <c r="G97" s="27">
        <v>0.11</v>
      </c>
      <c r="H97" s="26">
        <v>150</v>
      </c>
      <c r="I97" s="26" t="s">
        <v>33</v>
      </c>
      <c r="J97" s="26"/>
      <c r="K97" s="26"/>
      <c r="L97" s="26"/>
      <c r="M97" s="26"/>
      <c r="N97" s="26"/>
      <c r="O97" s="26">
        <f t="shared" si="27"/>
        <v>0</v>
      </c>
      <c r="P97" s="28"/>
      <c r="Q97" s="28">
        <v>36</v>
      </c>
      <c r="R97" s="28"/>
      <c r="S97" s="26"/>
      <c r="T97" s="1" t="e">
        <f t="shared" si="44"/>
        <v>#DIV/0!</v>
      </c>
      <c r="U97" s="26" t="e">
        <f t="shared" ref="U97" si="47">(F97+N97)/O97</f>
        <v>#DIV/0!</v>
      </c>
      <c r="V97" s="26">
        <v>0</v>
      </c>
      <c r="W97" s="26">
        <v>0</v>
      </c>
      <c r="X97" s="26">
        <v>0</v>
      </c>
      <c r="Y97" s="26">
        <v>0</v>
      </c>
      <c r="Z97" s="26">
        <v>0</v>
      </c>
      <c r="AA97" s="26">
        <v>0</v>
      </c>
      <c r="AB97" s="26">
        <v>0</v>
      </c>
      <c r="AC97" s="26" t="s">
        <v>155</v>
      </c>
      <c r="AD97" s="1">
        <f t="shared" si="45"/>
        <v>4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D9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2024-12-18T13:34:16Z</dcterms:created>
  <dcterms:modified xsi:type="dcterms:W3CDTF">2024-12-19T07:45:54Z</dcterms:modified>
</cp:coreProperties>
</file>