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3EB2B6-557F-448C-8179-AE51970BB0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Y468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2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2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2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2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2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6" i="1" s="1"/>
  <c r="BO22" i="1"/>
  <c r="X664" i="1" s="1"/>
  <c r="BM22" i="1"/>
  <c r="X663" i="1" s="1"/>
  <c r="X665" i="1" s="1"/>
  <c r="Y22" i="1"/>
  <c r="B672" i="1" s="1"/>
  <c r="P22" i="1"/>
  <c r="H10" i="1"/>
  <c r="A9" i="1"/>
  <c r="F10" i="1" s="1"/>
  <c r="D7" i="1"/>
  <c r="Q6" i="1"/>
  <c r="P2" i="1"/>
  <c r="H9" i="1" l="1"/>
  <c r="A10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2" i="1"/>
  <c r="Z64" i="1"/>
  <c r="Z72" i="1" s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Z79" i="1" s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Z145" i="1" s="1"/>
  <c r="BN139" i="1"/>
  <c r="BP139" i="1"/>
  <c r="Z141" i="1"/>
  <c r="BN141" i="1"/>
  <c r="Z143" i="1"/>
  <c r="BN143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2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2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Z223" i="1" s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24" i="1"/>
  <c r="Y111" i="1"/>
  <c r="Y129" i="1"/>
  <c r="Y156" i="1"/>
  <c r="Y191" i="1"/>
  <c r="BP245" i="1"/>
  <c r="BN245" i="1"/>
  <c r="Z245" i="1"/>
  <c r="Y247" i="1"/>
  <c r="K672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2" i="1"/>
  <c r="Y295" i="1"/>
  <c r="Y294" i="1"/>
  <c r="BP293" i="1"/>
  <c r="BN293" i="1"/>
  <c r="Z293" i="1"/>
  <c r="Z294" i="1" s="1"/>
  <c r="L672" i="1"/>
  <c r="Y272" i="1"/>
  <c r="M672" i="1"/>
  <c r="Y289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2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2" i="1"/>
  <c r="Z357" i="1"/>
  <c r="BN357" i="1"/>
  <c r="BP357" i="1"/>
  <c r="Z359" i="1"/>
  <c r="Z365" i="1" s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BP393" i="1"/>
  <c r="BN393" i="1"/>
  <c r="Y395" i="1"/>
  <c r="BP399" i="1"/>
  <c r="BN399" i="1"/>
  <c r="Z399" i="1"/>
  <c r="Z401" i="1" s="1"/>
  <c r="V672" i="1"/>
  <c r="Y413" i="1"/>
  <c r="BP418" i="1"/>
  <c r="BN418" i="1"/>
  <c r="Z418" i="1"/>
  <c r="Z428" i="1" s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302" i="1"/>
  <c r="Y311" i="1"/>
  <c r="Y344" i="1"/>
  <c r="BP410" i="1"/>
  <c r="BN410" i="1"/>
  <c r="Z410" i="1"/>
  <c r="Z412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Z544" i="1" s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35" i="1" l="1"/>
  <c r="Z614" i="1"/>
  <c r="Z584" i="1"/>
  <c r="Z566" i="1"/>
  <c r="Z572" i="1"/>
  <c r="Z454" i="1"/>
  <c r="Z395" i="1"/>
  <c r="Y662" i="1"/>
  <c r="Z135" i="1"/>
  <c r="Z128" i="1"/>
  <c r="Z119" i="1"/>
  <c r="Z110" i="1"/>
  <c r="Z103" i="1"/>
  <c r="Z35" i="1"/>
  <c r="Y666" i="1"/>
  <c r="Y663" i="1"/>
  <c r="Z648" i="1"/>
  <c r="Z595" i="1"/>
  <c r="Z505" i="1"/>
  <c r="Z246" i="1"/>
  <c r="Z667" i="1" s="1"/>
  <c r="Y664" i="1"/>
  <c r="Y665" i="1" l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<sst xmlns="http://schemas.openxmlformats.org/spreadsheetml/2006/main" count="3131" uniqueCount="1079">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</sst>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37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125</v>
      </c>
      <c r="Y49" s="776">
        <f t="shared" si="6"/>
        <v>129.60000000000002</v>
      </c>
      <c r="Z49" s="36">
        <f>IFERROR(IF(Y49=0,"",ROUNDUP(Y49/H49,0)*0.02175),"")</f>
        <v>0.26100000000000001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130.55555555555554</v>
      </c>
      <c r="BN49" s="64">
        <f t="shared" si="8"/>
        <v>135.36000000000001</v>
      </c>
      <c r="BO49" s="64">
        <f t="shared" si="9"/>
        <v>0.20667989417989413</v>
      </c>
      <c r="BP49" s="64">
        <f t="shared" si="10"/>
        <v>0.2142857142857143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88</v>
      </c>
      <c r="Y50" s="776">
        <f t="shared" si="6"/>
        <v>89.6</v>
      </c>
      <c r="Z50" s="36">
        <f>IFERROR(IF(Y50=0,"",ROUNDUP(Y50/H50,0)*0.02175),"")</f>
        <v>0.17399999999999999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91.771428571428572</v>
      </c>
      <c r="BN50" s="64">
        <f t="shared" si="8"/>
        <v>93.440000000000012</v>
      </c>
      <c r="BO50" s="64">
        <f t="shared" si="9"/>
        <v>0.14030612244897958</v>
      </c>
      <c r="BP50" s="64">
        <f t="shared" si="10"/>
        <v>0.14285714285714285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133</v>
      </c>
      <c r="Y51" s="776">
        <f t="shared" si="6"/>
        <v>133.20000000000002</v>
      </c>
      <c r="Z51" s="36">
        <f>IFERROR(IF(Y51=0,"",ROUNDUP(Y51/H51,0)*0.00902),"")</f>
        <v>0.32472000000000001</v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140.54864864864862</v>
      </c>
      <c r="BN51" s="64">
        <f t="shared" si="8"/>
        <v>140.76000000000002</v>
      </c>
      <c r="BO51" s="64">
        <f t="shared" si="9"/>
        <v>0.27231777231777232</v>
      </c>
      <c r="BP51" s="64">
        <f t="shared" si="10"/>
        <v>0.27272727272727271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55.377162877162874</v>
      </c>
      <c r="Y54" s="777">
        <f>IFERROR(Y48/H48,"0")+IFERROR(Y49/H49,"0")+IFERROR(Y50/H50,"0")+IFERROR(Y51/H51,"0")+IFERROR(Y52/H52,"0")+IFERROR(Y53/H53,"0")</f>
        <v>56</v>
      </c>
      <c r="Z54" s="777">
        <f>IFERROR(IF(Z48="",0,Z48),"0")+IFERROR(IF(Z49="",0,Z49),"0")+IFERROR(IF(Z50="",0,Z50),"0")+IFERROR(IF(Z51="",0,Z51),"0")+IFERROR(IF(Z52="",0,Z52),"0")+IFERROR(IF(Z53="",0,Z53),"0")</f>
        <v>0.75971999999999995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346</v>
      </c>
      <c r="Y55" s="777">
        <f>IFERROR(SUM(Y48:Y53),"0")</f>
        <v>352.40000000000003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69</v>
      </c>
      <c r="Y68" s="776">
        <f t="shared" si="11"/>
        <v>72</v>
      </c>
      <c r="Z68" s="36">
        <f>IFERROR(IF(Y68=0,"",ROUNDUP(Y68/H68,0)*0.00902),"")</f>
        <v>0.16236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72.622500000000002</v>
      </c>
      <c r="BN68" s="64">
        <f t="shared" si="13"/>
        <v>75.78</v>
      </c>
      <c r="BO68" s="64">
        <f t="shared" si="14"/>
        <v>0.13068181818181818</v>
      </c>
      <c r="BP68" s="64">
        <f t="shared" si="15"/>
        <v>0.13636363636363635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17.25</v>
      </c>
      <c r="Y72" s="777">
        <f>IFERROR(Y63/H63,"0")+IFERROR(Y64/H64,"0")+IFERROR(Y65/H65,"0")+IFERROR(Y66/H66,"0")+IFERROR(Y67/H67,"0")+IFERROR(Y68/H68,"0")+IFERROR(Y69/H69,"0")+IFERROR(Y70/H70,"0")+IFERROR(Y71/H71,"0")</f>
        <v>18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0.16236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69</v>
      </c>
      <c r="Y73" s="777">
        <f>IFERROR(SUM(Y63:Y71),"0")</f>
        <v>72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20</v>
      </c>
      <c r="Y92" s="776">
        <f t="shared" si="21"/>
        <v>25.200000000000003</v>
      </c>
      <c r="Z92" s="36">
        <f>IFERROR(IF(Y92=0,"",ROUNDUP(Y92/H92,0)*0.02175),"")</f>
        <v>6.5250000000000002E-2</v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21.142857142857146</v>
      </c>
      <c r="BN92" s="64">
        <f t="shared" si="23"/>
        <v>26.640000000000004</v>
      </c>
      <c r="BO92" s="64">
        <f t="shared" si="24"/>
        <v>4.2517006802721087E-2</v>
      </c>
      <c r="BP92" s="64">
        <f t="shared" si="25"/>
        <v>5.3571428571428568E-2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2.3809523809523809</v>
      </c>
      <c r="Y97" s="777">
        <f>IFERROR(Y91/H91,"0")+IFERROR(Y92/H92,"0")+IFERROR(Y93/H93,"0")+IFERROR(Y94/H94,"0")+IFERROR(Y95/H95,"0")+IFERROR(Y96/H96,"0")</f>
        <v>3</v>
      </c>
      <c r="Z97" s="777">
        <f>IFERROR(IF(Z91="",0,Z91),"0")+IFERROR(IF(Z92="",0,Z92),"0")+IFERROR(IF(Z93="",0,Z93),"0")+IFERROR(IF(Z94="",0,Z94),"0")+IFERROR(IF(Z95="",0,Z95),"0")+IFERROR(IF(Z96="",0,Z96),"0")</f>
        <v>6.5250000000000002E-2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20</v>
      </c>
      <c r="Y98" s="777">
        <f>IFERROR(SUM(Y91:Y96),"0")</f>
        <v>25.200000000000003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200</v>
      </c>
      <c r="Y109" s="776">
        <f>IFERROR(IF(X109="",0,CEILING((X109/$H109),1)*$H109),"")</f>
        <v>202.5</v>
      </c>
      <c r="Z109" s="36">
        <f>IFERROR(IF(Y109=0,"",ROUNDUP(Y109/H109,0)*0.00902),"")</f>
        <v>0.40590000000000004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209.33333333333334</v>
      </c>
      <c r="BN109" s="64">
        <f>IFERROR(Y109*I109/H109,"0")</f>
        <v>211.95</v>
      </c>
      <c r="BO109" s="64">
        <f>IFERROR(1/J109*(X109/H109),"0")</f>
        <v>0.33670033670033672</v>
      </c>
      <c r="BP109" s="64">
        <f>IFERROR(1/J109*(Y109/H109),"0")</f>
        <v>0.34090909090909094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44.444444444444443</v>
      </c>
      <c r="Y110" s="777">
        <f>IFERROR(Y107/H107,"0")+IFERROR(Y108/H108,"0")+IFERROR(Y109/H109,"0")</f>
        <v>45</v>
      </c>
      <c r="Z110" s="777">
        <f>IFERROR(IF(Z107="",0,Z107),"0")+IFERROR(IF(Z108="",0,Z108),"0")+IFERROR(IF(Z109="",0,Z109),"0")</f>
        <v>0.40590000000000004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200</v>
      </c>
      <c r="Y111" s="777">
        <f>IFERROR(SUM(Y107:Y109),"0")</f>
        <v>202.5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40</v>
      </c>
      <c r="Y114" s="776">
        <f t="shared" si="26"/>
        <v>42</v>
      </c>
      <c r="Z114" s="36">
        <f>IFERROR(IF(Y114=0,"",ROUNDUP(Y114/H114,0)*0.02175),"")</f>
        <v>0.10874999999999999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42.685714285714283</v>
      </c>
      <c r="BN114" s="64">
        <f t="shared" si="28"/>
        <v>44.82</v>
      </c>
      <c r="BO114" s="64">
        <f t="shared" si="29"/>
        <v>8.5034013605442174E-2</v>
      </c>
      <c r="BP114" s="64">
        <f t="shared" si="30"/>
        <v>8.9285714285714274E-2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23</v>
      </c>
      <c r="Y115" s="776">
        <f t="shared" si="26"/>
        <v>24.3</v>
      </c>
      <c r="Z115" s="36">
        <f>IFERROR(IF(Y115=0,"",ROUNDUP(Y115/H115,0)*0.00651),"")</f>
        <v>5.8590000000000003E-2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25.146666666666665</v>
      </c>
      <c r="BN115" s="64">
        <f t="shared" si="28"/>
        <v>26.567999999999998</v>
      </c>
      <c r="BO115" s="64">
        <f t="shared" si="29"/>
        <v>4.6805046805046803E-2</v>
      </c>
      <c r="BP115" s="64">
        <f t="shared" si="30"/>
        <v>4.9450549450549455E-2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90</v>
      </c>
      <c r="Y117" s="776">
        <f t="shared" si="26"/>
        <v>91.800000000000011</v>
      </c>
      <c r="Z117" s="36">
        <f>IFERROR(IF(Y117=0,"",ROUNDUP(Y117/H117,0)*0.00902),"")</f>
        <v>0.30668000000000001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99.6</v>
      </c>
      <c r="BN117" s="64">
        <f t="shared" si="28"/>
        <v>101.592</v>
      </c>
      <c r="BO117" s="64">
        <f t="shared" si="29"/>
        <v>0.25252525252525249</v>
      </c>
      <c r="BP117" s="64">
        <f t="shared" si="30"/>
        <v>0.25757575757575757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46.613756613756607</v>
      </c>
      <c r="Y119" s="777">
        <f>IFERROR(Y113/H113,"0")+IFERROR(Y114/H114,"0")+IFERROR(Y115/H115,"0")+IFERROR(Y116/H116,"0")+IFERROR(Y117/H117,"0")+IFERROR(Y118/H118,"0")</f>
        <v>48</v>
      </c>
      <c r="Z119" s="777">
        <f>IFERROR(IF(Z113="",0,Z113),"0")+IFERROR(IF(Z114="",0,Z114),"0")+IFERROR(IF(Z115="",0,Z115),"0")+IFERROR(IF(Z116="",0,Z116),"0")+IFERROR(IF(Z117="",0,Z117),"0")+IFERROR(IF(Z118="",0,Z118),"0")</f>
        <v>0.47402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153</v>
      </c>
      <c r="Y120" s="777">
        <f>IFERROR(SUM(Y113:Y118),"0")</f>
        <v>158.10000000000002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268</v>
      </c>
      <c r="Y126" s="776">
        <f>IFERROR(IF(X126="",0,CEILING((X126/$H126),1)*$H126),"")</f>
        <v>270</v>
      </c>
      <c r="Z126" s="36">
        <f>IFERROR(IF(Y126=0,"",ROUNDUP(Y126/H126,0)*0.00902),"")</f>
        <v>0.54120000000000001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280.50666666666666</v>
      </c>
      <c r="BN126" s="64">
        <f>IFERROR(Y126*I126/H126,"0")</f>
        <v>282.60000000000002</v>
      </c>
      <c r="BO126" s="64">
        <f>IFERROR(1/J126*(X126/H126),"0")</f>
        <v>0.45117845117845118</v>
      </c>
      <c r="BP126" s="64">
        <f>IFERROR(1/J126*(Y126/H126),"0")</f>
        <v>0.45454545454545459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59.555555555555557</v>
      </c>
      <c r="Y128" s="777">
        <f>IFERROR(Y123/H123,"0")+IFERROR(Y124/H124,"0")+IFERROR(Y125/H125,"0")+IFERROR(Y126/H126,"0")+IFERROR(Y127/H127,"0")</f>
        <v>60</v>
      </c>
      <c r="Z128" s="777">
        <f>IFERROR(IF(Z123="",0,Z123),"0")+IFERROR(IF(Z124="",0,Z124),"0")+IFERROR(IF(Z125="",0,Z125),"0")+IFERROR(IF(Z126="",0,Z126),"0")+IFERROR(IF(Z127="",0,Z127),"0")</f>
        <v>0.54120000000000001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268</v>
      </c>
      <c r="Y129" s="777">
        <f>IFERROR(SUM(Y123:Y127),"0")</f>
        <v>270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57</v>
      </c>
      <c r="Y131" s="776">
        <f>IFERROR(IF(X131="",0,CEILING((X131/$H131),1)*$H131),"")</f>
        <v>64.800000000000011</v>
      </c>
      <c r="Z131" s="36">
        <f>IFERROR(IF(Y131=0,"",ROUNDUP(Y131/H131,0)*0.02175),"")</f>
        <v>0.1305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59.533333333333324</v>
      </c>
      <c r="BN131" s="64">
        <f>IFERROR(Y131*I131/H131,"0")</f>
        <v>67.680000000000007</v>
      </c>
      <c r="BO131" s="64">
        <f>IFERROR(1/J131*(X131/H131),"0")</f>
        <v>9.4246031746031744E-2</v>
      </c>
      <c r="BP131" s="64">
        <f>IFERROR(1/J131*(Y131/H131),"0")</f>
        <v>0.10714285714285715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5.2777777777777777</v>
      </c>
      <c r="Y135" s="777">
        <f>IFERROR(Y131/H131,"0")+IFERROR(Y132/H132,"0")+IFERROR(Y133/H133,"0")+IFERROR(Y134/H134,"0")</f>
        <v>6.0000000000000009</v>
      </c>
      <c r="Z135" s="777">
        <f>IFERROR(IF(Z131="",0,Z131),"0")+IFERROR(IF(Z132="",0,Z132),"0")+IFERROR(IF(Z133="",0,Z133),"0")+IFERROR(IF(Z134="",0,Z134),"0")</f>
        <v>0.1305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57</v>
      </c>
      <c r="Y136" s="777">
        <f>IFERROR(SUM(Y131:Y134),"0")</f>
        <v>64.800000000000011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160</v>
      </c>
      <c r="Y139" s="776">
        <f t="shared" si="31"/>
        <v>168</v>
      </c>
      <c r="Z139" s="36">
        <f>IFERROR(IF(Y139=0,"",ROUNDUP(Y139/H139,0)*0.02175),"")</f>
        <v>0.43499999999999994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170.62857142857141</v>
      </c>
      <c r="BN139" s="64">
        <f t="shared" si="33"/>
        <v>179.16</v>
      </c>
      <c r="BO139" s="64">
        <f t="shared" si="34"/>
        <v>0.3401360544217687</v>
      </c>
      <c r="BP139" s="64">
        <f t="shared" si="35"/>
        <v>0.3571428571428571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90</v>
      </c>
      <c r="Y142" s="776">
        <f t="shared" si="31"/>
        <v>91.800000000000011</v>
      </c>
      <c r="Z142" s="36">
        <f>IFERROR(IF(Y142=0,"",ROUNDUP(Y142/H142,0)*0.00651),"")</f>
        <v>0.22134000000000001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98.399999999999991</v>
      </c>
      <c r="BN142" s="64">
        <f t="shared" si="33"/>
        <v>100.36799999999999</v>
      </c>
      <c r="BO142" s="64">
        <f t="shared" si="34"/>
        <v>0.18315018315018314</v>
      </c>
      <c r="BP142" s="64">
        <f t="shared" si="35"/>
        <v>0.18681318681318682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52.38095238095238</v>
      </c>
      <c r="Y145" s="777">
        <f>IFERROR(Y138/H138,"0")+IFERROR(Y139/H139,"0")+IFERROR(Y140/H140,"0")+IFERROR(Y141/H141,"0")+IFERROR(Y142/H142,"0")+IFERROR(Y143/H143,"0")+IFERROR(Y144/H144,"0")</f>
        <v>54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0.65633999999999992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250</v>
      </c>
      <c r="Y146" s="777">
        <f>IFERROR(SUM(Y138:Y144),"0")</f>
        <v>259.8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7</v>
      </c>
      <c r="Y189" s="776">
        <f>IFERROR(IF(X189="",0,CEILING((X189/$H189),1)*$H189),"")</f>
        <v>7.92</v>
      </c>
      <c r="Z189" s="36">
        <f>IFERROR(IF(Y189=0,"",ROUNDUP(Y189/H189,0)*0.00502),"")</f>
        <v>2.0080000000000001E-2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7.3535353535353538</v>
      </c>
      <c r="BN189" s="64">
        <f>IFERROR(Y189*I189/H189,"0")</f>
        <v>8.32</v>
      </c>
      <c r="BO189" s="64">
        <f>IFERROR(1/J189*(X189/H189),"0")</f>
        <v>1.5108348441681777E-2</v>
      </c>
      <c r="BP189" s="64">
        <f>IFERROR(1/J189*(Y189/H189),"0")</f>
        <v>1.7094017094017096E-2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3.5353535353535355</v>
      </c>
      <c r="Y190" s="777">
        <f>IFERROR(Y189/H189,"0")</f>
        <v>4</v>
      </c>
      <c r="Z190" s="777">
        <f>IFERROR(IF(Z189="",0,Z189),"0")</f>
        <v>2.0080000000000001E-2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7</v>
      </c>
      <c r="Y191" s="777">
        <f>IFERROR(SUM(Y189:Y189),"0")</f>
        <v>7.92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64</v>
      </c>
      <c r="Y196" s="776">
        <f t="shared" si="36"/>
        <v>65.100000000000009</v>
      </c>
      <c r="Z196" s="36">
        <f>IFERROR(IF(Y196=0,"",ROUNDUP(Y196/H196,0)*0.00502),"")</f>
        <v>0.15562000000000001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67.961904761904762</v>
      </c>
      <c r="BN196" s="64">
        <f t="shared" si="38"/>
        <v>69.13000000000001</v>
      </c>
      <c r="BO196" s="64">
        <f t="shared" si="39"/>
        <v>0.13024013024013026</v>
      </c>
      <c r="BP196" s="64">
        <f t="shared" si="40"/>
        <v>0.13247863247863251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58</v>
      </c>
      <c r="Y198" s="776">
        <f t="shared" si="36"/>
        <v>58.800000000000004</v>
      </c>
      <c r="Z198" s="36">
        <f>IFERROR(IF(Y198=0,"",ROUNDUP(Y198/H198,0)*0.00502),"")</f>
        <v>0.14056000000000002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60.761904761904766</v>
      </c>
      <c r="BN198" s="64">
        <f t="shared" si="38"/>
        <v>61.6</v>
      </c>
      <c r="BO198" s="64">
        <f t="shared" si="39"/>
        <v>0.11803011803011804</v>
      </c>
      <c r="BP198" s="64">
        <f t="shared" si="40"/>
        <v>0.11965811965811968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58.095238095238088</v>
      </c>
      <c r="Y201" s="777">
        <f>IFERROR(Y193/H193,"0")+IFERROR(Y194/H194,"0")+IFERROR(Y195/H195,"0")+IFERROR(Y196/H196,"0")+IFERROR(Y197/H197,"0")+IFERROR(Y198/H198,"0")+IFERROR(Y199/H199,"0")+IFERROR(Y200/H200,"0")</f>
        <v>59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0.29618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122</v>
      </c>
      <c r="Y202" s="777">
        <f>IFERROR(SUM(Y193:Y200),"0")</f>
        <v>123.9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61</v>
      </c>
      <c r="Y211" s="776">
        <f>IFERROR(IF(X211="",0,CEILING((X211/$H211),1)*$H211),"")</f>
        <v>63</v>
      </c>
      <c r="Z211" s="36">
        <f>IFERROR(IF(Y211=0,"",ROUNDUP(Y211/H211,0)*0.00651),"")</f>
        <v>0.1953</v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66.228571428571414</v>
      </c>
      <c r="BN211" s="64">
        <f>IFERROR(Y211*I211/H211,"0")</f>
        <v>68.399999999999991</v>
      </c>
      <c r="BO211" s="64">
        <f>IFERROR(1/J211*(X211/H211),"0")</f>
        <v>0.15960230245944532</v>
      </c>
      <c r="BP211" s="64">
        <f>IFERROR(1/J211*(Y211/H211),"0")</f>
        <v>0.16483516483516486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29.047619047619047</v>
      </c>
      <c r="Y212" s="777">
        <f>IFERROR(Y210/H210,"0")+IFERROR(Y211/H211,"0")</f>
        <v>30</v>
      </c>
      <c r="Z212" s="777">
        <f>IFERROR(IF(Z210="",0,Z210),"0")+IFERROR(IF(Z211="",0,Z211),"0")</f>
        <v>0.1953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61</v>
      </c>
      <c r="Y213" s="777">
        <f>IFERROR(SUM(Y210:Y211),"0")</f>
        <v>63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40</v>
      </c>
      <c r="Y230" s="776">
        <f t="shared" si="46"/>
        <v>40.799999999999997</v>
      </c>
      <c r="Z230" s="36">
        <f t="shared" ref="Z230:Z236" si="51">IFERROR(IF(Y230=0,"",ROUNDUP(Y230/H230,0)*0.00651),"")</f>
        <v>0.11067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44.5</v>
      </c>
      <c r="BN230" s="64">
        <f t="shared" si="48"/>
        <v>45.39</v>
      </c>
      <c r="BO230" s="64">
        <f t="shared" si="49"/>
        <v>9.1575091575091583E-2</v>
      </c>
      <c r="BP230" s="64">
        <f t="shared" si="50"/>
        <v>9.3406593406593408E-2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200</v>
      </c>
      <c r="Y232" s="776">
        <f t="shared" si="46"/>
        <v>201.6</v>
      </c>
      <c r="Z232" s="36">
        <f t="shared" si="51"/>
        <v>0.54683999999999999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120</v>
      </c>
      <c r="Y233" s="776">
        <f t="shared" si="46"/>
        <v>120</v>
      </c>
      <c r="Z233" s="36">
        <f t="shared" si="51"/>
        <v>0.32550000000000001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132.60000000000002</v>
      </c>
      <c r="BN233" s="64">
        <f t="shared" si="48"/>
        <v>132.60000000000002</v>
      </c>
      <c r="BO233" s="64">
        <f t="shared" si="49"/>
        <v>0.27472527472527475</v>
      </c>
      <c r="BP233" s="64">
        <f t="shared" si="50"/>
        <v>0.27472527472527475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80</v>
      </c>
      <c r="Y235" s="776">
        <f t="shared" si="46"/>
        <v>81.599999999999994</v>
      </c>
      <c r="Z235" s="36">
        <f t="shared" si="51"/>
        <v>0.22134000000000001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88.40000000000002</v>
      </c>
      <c r="BN235" s="64">
        <f t="shared" si="48"/>
        <v>90.168000000000006</v>
      </c>
      <c r="BO235" s="64">
        <f t="shared" si="49"/>
        <v>0.18315018315018317</v>
      </c>
      <c r="BP235" s="64">
        <f t="shared" si="50"/>
        <v>0.18681318681318682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100</v>
      </c>
      <c r="Y236" s="776">
        <f t="shared" si="46"/>
        <v>100.8</v>
      </c>
      <c r="Z236" s="36">
        <f t="shared" si="51"/>
        <v>0.27342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225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227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1.47777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540</v>
      </c>
      <c r="Y238" s="777">
        <f>IFERROR(SUM(Y226:Y236),"0")</f>
        <v>544.79999999999995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20</v>
      </c>
      <c r="Y245" s="776">
        <f t="shared" si="52"/>
        <v>21.599999999999998</v>
      </c>
      <c r="Z245" s="36">
        <f>IFERROR(IF(Y245=0,"",ROUNDUP(Y245/H245,0)*0.00651),"")</f>
        <v>5.8590000000000003E-2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22.100000000000005</v>
      </c>
      <c r="BN245" s="64">
        <f t="shared" si="54"/>
        <v>23.868000000000002</v>
      </c>
      <c r="BO245" s="64">
        <f t="shared" si="55"/>
        <v>4.5787545787545791E-2</v>
      </c>
      <c r="BP245" s="64">
        <f t="shared" si="56"/>
        <v>4.9450549450549455E-2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8.3333333333333339</v>
      </c>
      <c r="Y246" s="777">
        <f>IFERROR(Y240/H240,"0")+IFERROR(Y241/H241,"0")+IFERROR(Y242/H242,"0")+IFERROR(Y243/H243,"0")+IFERROR(Y244/H244,"0")+IFERROR(Y245/H245,"0")</f>
        <v>9</v>
      </c>
      <c r="Z246" s="777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20</v>
      </c>
      <c r="Y247" s="777">
        <f>IFERROR(SUM(Y240:Y245),"0")</f>
        <v>21.599999999999998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50</v>
      </c>
      <c r="Y262" s="776">
        <f t="shared" ref="Y262:Y270" si="62">IFERROR(IF(X262="",0,CEILING((X262/$H262),1)*$H262),"")</f>
        <v>58</v>
      </c>
      <c r="Z262" s="36">
        <f>IFERROR(IF(Y262=0,"",ROUNDUP(Y262/H262,0)*0.02175),"")</f>
        <v>0.10874999999999999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52.068965517241381</v>
      </c>
      <c r="BN262" s="64">
        <f t="shared" ref="BN262:BN270" si="64">IFERROR(Y262*I262/H262,"0")</f>
        <v>60.4</v>
      </c>
      <c r="BO262" s="64">
        <f t="shared" ref="BO262:BO270" si="65">IFERROR(1/J262*(X262/H262),"0")</f>
        <v>7.6970443349753698E-2</v>
      </c>
      <c r="BP262" s="64">
        <f t="shared" ref="BP262:BP270" si="66">IFERROR(1/J262*(Y262/H262),"0")</f>
        <v>8.9285714285714274E-2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4.3103448275862073</v>
      </c>
      <c r="Y271" s="777">
        <f>IFERROR(Y262/H262,"0")+IFERROR(Y263/H263,"0")+IFERROR(Y264/H264,"0")+IFERROR(Y265/H265,"0")+IFERROR(Y266/H266,"0")+IFERROR(Y267/H267,"0")+IFERROR(Y268/H268,"0")+IFERROR(Y269/H269,"0")+IFERROR(Y270/H270,"0")</f>
        <v>5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0.10874999999999999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50</v>
      </c>
      <c r="Y272" s="777">
        <f>IFERROR(SUM(Y262:Y270),"0")</f>
        <v>58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100</v>
      </c>
      <c r="Y308" s="776">
        <f t="shared" si="72"/>
        <v>100.8</v>
      </c>
      <c r="Z308" s="36">
        <f>IFERROR(IF(Y308=0,"",ROUNDUP(Y308/H308,0)*0.00651),"")</f>
        <v>0.27342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110.5</v>
      </c>
      <c r="BN308" s="64">
        <f t="shared" si="74"/>
        <v>111.384</v>
      </c>
      <c r="BO308" s="64">
        <f t="shared" si="75"/>
        <v>0.22893772893772898</v>
      </c>
      <c r="BP308" s="64">
        <f t="shared" si="76"/>
        <v>0.23076923076923078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40</v>
      </c>
      <c r="Y309" s="776">
        <f t="shared" si="72"/>
        <v>40.799999999999997</v>
      </c>
      <c r="Z309" s="36">
        <f>IFERROR(IF(Y309=0,"",ROUNDUP(Y309/H309,0)*0.00651),"")</f>
        <v>0.11067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43</v>
      </c>
      <c r="BN309" s="64">
        <f t="shared" si="74"/>
        <v>43.86</v>
      </c>
      <c r="BO309" s="64">
        <f t="shared" si="75"/>
        <v>9.1575091575091583E-2</v>
      </c>
      <c r="BP309" s="64">
        <f t="shared" si="76"/>
        <v>9.3406593406593408E-2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58.333333333333343</v>
      </c>
      <c r="Y311" s="777">
        <f>IFERROR(Y305/H305,"0")+IFERROR(Y306/H306,"0")+IFERROR(Y307/H307,"0")+IFERROR(Y308/H308,"0")+IFERROR(Y309/H309,"0")+IFERROR(Y310/H310,"0")</f>
        <v>59</v>
      </c>
      <c r="Z311" s="777">
        <f>IFERROR(IF(Z305="",0,Z305),"0")+IFERROR(IF(Z306="",0,Z306),"0")+IFERROR(IF(Z307="",0,Z307),"0")+IFERROR(IF(Z308="",0,Z308),"0")+IFERROR(IF(Z309="",0,Z309),"0")+IFERROR(IF(Z310="",0,Z310),"0")</f>
        <v>0.38408999999999999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140</v>
      </c>
      <c r="Y312" s="777">
        <f>IFERROR(SUM(Y305:Y310),"0")</f>
        <v>141.6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39</v>
      </c>
      <c r="Y393" s="776">
        <f>IFERROR(IF(X393="",0,CEILING((X393/$H393),1)*$H393),"")</f>
        <v>40.799999999999997</v>
      </c>
      <c r="Z393" s="36">
        <f>IFERROR(IF(Y393=0,"",ROUNDUP(Y393/H393,0)*0.00651),"")</f>
        <v>0.10416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45.194117647058832</v>
      </c>
      <c r="BN393" s="64">
        <f>IFERROR(Y393*I393/H393,"0")</f>
        <v>47.28</v>
      </c>
      <c r="BO393" s="64">
        <f>IFERROR(1/J393*(X393/H393),"0")</f>
        <v>8.4033613445378158E-2</v>
      </c>
      <c r="BP393" s="64">
        <f>IFERROR(1/J393*(Y393/H393),"0")</f>
        <v>8.7912087912087919E-2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17</v>
      </c>
      <c r="Y394" s="776">
        <f>IFERROR(IF(X394="",0,CEILING((X394/$H394),1)*$H394),"")</f>
        <v>17.849999999999998</v>
      </c>
      <c r="Z394" s="36">
        <f>IFERROR(IF(Y394=0,"",ROUNDUP(Y394/H394,0)*0.00651),"")</f>
        <v>4.5569999999999999E-2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19.200000000000003</v>
      </c>
      <c r="BN394" s="64">
        <f>IFERROR(Y394*I394/H394,"0")</f>
        <v>20.16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21.96078431372549</v>
      </c>
      <c r="Y395" s="777">
        <f>IFERROR(Y391/H391,"0")+IFERROR(Y392/H392,"0")+IFERROR(Y393/H393,"0")+IFERROR(Y394/H394,"0")</f>
        <v>23</v>
      </c>
      <c r="Z395" s="777">
        <f>IFERROR(IF(Z391="",0,Z391),"0")+IFERROR(IF(Z392="",0,Z392),"0")+IFERROR(IF(Z393="",0,Z393),"0")+IFERROR(IF(Z394="",0,Z394),"0")</f>
        <v>0.14973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56</v>
      </c>
      <c r="Y396" s="777">
        <f>IFERROR(SUM(Y391:Y394),"0")</f>
        <v>58.649999999999991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600</v>
      </c>
      <c r="Y420" s="776">
        <f t="shared" si="87"/>
        <v>600</v>
      </c>
      <c r="Z420" s="36">
        <f>IFERROR(IF(Y420=0,"",ROUNDUP(Y420/H420,0)*0.02175),"")</f>
        <v>0.86999999999999988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619.20000000000005</v>
      </c>
      <c r="BN420" s="64">
        <f t="shared" si="89"/>
        <v>619.20000000000005</v>
      </c>
      <c r="BO420" s="64">
        <f t="shared" si="90"/>
        <v>0.83333333333333326</v>
      </c>
      <c r="BP420" s="64">
        <f t="shared" si="91"/>
        <v>0.83333333333333326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465</v>
      </c>
      <c r="Y421" s="776">
        <f t="shared" si="87"/>
        <v>465</v>
      </c>
      <c r="Z421" s="36">
        <f>IFERROR(IF(Y421=0,"",ROUNDUP(Y421/H421,0)*0.02175),"")</f>
        <v>0.6742499999999999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479.88</v>
      </c>
      <c r="BN421" s="64">
        <f t="shared" si="89"/>
        <v>479.88</v>
      </c>
      <c r="BO421" s="64">
        <f t="shared" si="90"/>
        <v>0.64583333333333326</v>
      </c>
      <c r="BP421" s="64">
        <f t="shared" si="91"/>
        <v>0.64583333333333326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71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71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1.5442499999999999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1065</v>
      </c>
      <c r="Y429" s="777">
        <f>IFERROR(SUM(Y417:Y427),"0")</f>
        <v>1065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1400</v>
      </c>
      <c r="Y431" s="776">
        <f>IFERROR(IF(X431="",0,CEILING((X431/$H431),1)*$H431),"")</f>
        <v>1410</v>
      </c>
      <c r="Z431" s="36">
        <f>IFERROR(IF(Y431=0,"",ROUNDUP(Y431/H431,0)*0.02175),"")</f>
        <v>2.0444999999999998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1444.8</v>
      </c>
      <c r="BN431" s="64">
        <f>IFERROR(Y431*I431/H431,"0")</f>
        <v>1455.12</v>
      </c>
      <c r="BO431" s="64">
        <f>IFERROR(1/J431*(X431/H431),"0")</f>
        <v>1.9444444444444442</v>
      </c>
      <c r="BP431" s="64">
        <f>IFERROR(1/J431*(Y431/H431),"0")</f>
        <v>1.9583333333333333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93.333333333333329</v>
      </c>
      <c r="Y433" s="777">
        <f>IFERROR(Y431/H431,"0")+IFERROR(Y432/H432,"0")</f>
        <v>94</v>
      </c>
      <c r="Z433" s="777">
        <f>IFERROR(IF(Z431="",0,Z431),"0")+IFERROR(IF(Z432="",0,Z432),"0")</f>
        <v>2.0444999999999998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1400</v>
      </c>
      <c r="Y434" s="777">
        <f>IFERROR(SUM(Y431:Y432),"0")</f>
        <v>1410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10</v>
      </c>
      <c r="Y437" s="776">
        <f>IFERROR(IF(X437="",0,CEILING((X437/$H437),1)*$H437),"")</f>
        <v>18</v>
      </c>
      <c r="Z437" s="36">
        <f>IFERROR(IF(Y437=0,"",ROUNDUP(Y437/H437,0)*0.02175),"")</f>
        <v>4.3499999999999997E-2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10.626666666666667</v>
      </c>
      <c r="BN437" s="64">
        <f>IFERROR(Y437*I437/H437,"0")</f>
        <v>19.128</v>
      </c>
      <c r="BO437" s="64">
        <f>IFERROR(1/J437*(X437/H437),"0")</f>
        <v>1.984126984126984E-2</v>
      </c>
      <c r="BP437" s="64">
        <f>IFERROR(1/J437*(Y437/H437),"0")</f>
        <v>3.5714285714285712E-2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1.1111111111111112</v>
      </c>
      <c r="Y438" s="777">
        <f>IFERROR(Y436/H436,"0")+IFERROR(Y437/H437,"0")</f>
        <v>2</v>
      </c>
      <c r="Z438" s="777">
        <f>IFERROR(IF(Z436="",0,Z436),"0")+IFERROR(IF(Z437="",0,Z437),"0")</f>
        <v>4.3499999999999997E-2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10</v>
      </c>
      <c r="Y439" s="777">
        <f>IFERROR(SUM(Y436:Y437),"0")</f>
        <v>18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500</v>
      </c>
      <c r="Y462" s="776">
        <f>IFERROR(IF(X462="",0,CEILING((X462/$H462),1)*$H462),"")</f>
        <v>504</v>
      </c>
      <c r="Z462" s="36">
        <f>IFERROR(IF(Y462=0,"",ROUNDUP(Y462/H462,0)*0.02175),"")</f>
        <v>1.218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531.33333333333337</v>
      </c>
      <c r="BN462" s="64">
        <f>IFERROR(Y462*I462/H462,"0")</f>
        <v>535.58400000000006</v>
      </c>
      <c r="BO462" s="64">
        <f>IFERROR(1/J462*(X462/H462),"0")</f>
        <v>0.99206349206349209</v>
      </c>
      <c r="BP462" s="64">
        <f>IFERROR(1/J462*(Y462/H462),"0")</f>
        <v>1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55.555555555555557</v>
      </c>
      <c r="Y467" s="777">
        <f>IFERROR(Y462/H462,"0")+IFERROR(Y463/H463,"0")+IFERROR(Y464/H464,"0")+IFERROR(Y465/H465,"0")+IFERROR(Y466/H466,"0")</f>
        <v>56</v>
      </c>
      <c r="Z467" s="777">
        <f>IFERROR(IF(Z462="",0,Z462),"0")+IFERROR(IF(Z463="",0,Z463),"0")+IFERROR(IF(Z464="",0,Z464),"0")+IFERROR(IF(Z465="",0,Z465),"0")+IFERROR(IF(Z466="",0,Z466),"0")</f>
        <v>1.218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500</v>
      </c>
      <c r="Y468" s="777">
        <f>IFERROR(SUM(Y462:Y466),"0")</f>
        <v>504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1</v>
      </c>
      <c r="Y535" s="776">
        <f>IFERROR(IF(X535="",0,CEILING((X535/$H535),1)*$H535),"")</f>
        <v>3</v>
      </c>
      <c r="Z535" s="36">
        <f>IFERROR(IF(Y535=0,"",ROUNDUP(Y535/H535,0)*0.00627),"")</f>
        <v>6.2700000000000004E-3</v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1.2</v>
      </c>
      <c r="BN535" s="64">
        <f>IFERROR(Y535*I535/H535,"0")</f>
        <v>3.6</v>
      </c>
      <c r="BO535" s="64">
        <f>IFERROR(1/J535*(X535/H535),"0")</f>
        <v>1.6666666666666666E-3</v>
      </c>
      <c r="BP535" s="64">
        <f>IFERROR(1/J535*(Y535/H535),"0")</f>
        <v>5.0000000000000001E-3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0.33333333333333331</v>
      </c>
      <c r="Y536" s="777">
        <f>IFERROR(Y535/H535,"0")</f>
        <v>1</v>
      </c>
      <c r="Z536" s="777">
        <f>IFERROR(IF(Z535="",0,Z535),"0")</f>
        <v>6.2700000000000004E-3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1</v>
      </c>
      <c r="Y537" s="777">
        <f>IFERROR(SUM(Y535:Y535),"0")</f>
        <v>3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40</v>
      </c>
      <c r="Y556" s="776">
        <f t="shared" si="104"/>
        <v>42.24</v>
      </c>
      <c r="Z556" s="36">
        <f t="shared" si="109"/>
        <v>9.5680000000000001E-2</v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42.727272727272727</v>
      </c>
      <c r="BN556" s="64">
        <f t="shared" si="106"/>
        <v>45.12</v>
      </c>
      <c r="BO556" s="64">
        <f t="shared" si="107"/>
        <v>7.2843822843822847E-2</v>
      </c>
      <c r="BP556" s="64">
        <f t="shared" si="108"/>
        <v>7.6923076923076927E-2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500</v>
      </c>
      <c r="Y560" s="776">
        <f t="shared" si="104"/>
        <v>501.6</v>
      </c>
      <c r="Z560" s="36">
        <f t="shared" si="109"/>
        <v>1.1362000000000001</v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534.09090909090912</v>
      </c>
      <c r="BN560" s="64">
        <f t="shared" si="106"/>
        <v>535.79999999999995</v>
      </c>
      <c r="BO560" s="64">
        <f t="shared" si="107"/>
        <v>0.91054778554778548</v>
      </c>
      <c r="BP560" s="64">
        <f t="shared" si="108"/>
        <v>0.91346153846153855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102.27272727272727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103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1.2318800000000001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540</v>
      </c>
      <c r="Y567" s="777">
        <f>IFERROR(SUM(Y554:Y565),"0")</f>
        <v>543.84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177</v>
      </c>
      <c r="Y571" s="776">
        <f>IFERROR(IF(X571="",0,CEILING((X571/$H571),1)*$H571),"")</f>
        <v>180</v>
      </c>
      <c r="Z571" s="36">
        <f>IFERROR(IF(Y571=0,"",ROUNDUP(Y571/H571,0)*0.00902),"")</f>
        <v>0.45100000000000001</v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187.32499999999999</v>
      </c>
      <c r="BN571" s="64">
        <f>IFERROR(Y571*I571/H571,"0")</f>
        <v>190.49999999999997</v>
      </c>
      <c r="BO571" s="64">
        <f>IFERROR(1/J571*(X571/H571),"0")</f>
        <v>0.37247474747474746</v>
      </c>
      <c r="BP571" s="64">
        <f>IFERROR(1/J571*(Y571/H571),"0")</f>
        <v>0.37878787878787878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49.166666666666664</v>
      </c>
      <c r="Y572" s="777">
        <f>IFERROR(Y569/H569,"0")+IFERROR(Y570/H570,"0")+IFERROR(Y571/H571,"0")</f>
        <v>50</v>
      </c>
      <c r="Z572" s="777">
        <f>IFERROR(IF(Z569="",0,Z569),"0")+IFERROR(IF(Z570="",0,Z570),"0")+IFERROR(IF(Z571="",0,Z571),"0")</f>
        <v>0.45100000000000001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177</v>
      </c>
      <c r="Y573" s="777">
        <f>IFERROR(SUM(Y569:Y571),"0")</f>
        <v>180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107</v>
      </c>
      <c r="Y575" s="776">
        <f t="shared" ref="Y575:Y583" si="110">IFERROR(IF(X575="",0,CEILING((X575/$H575),1)*$H575),"")</f>
        <v>110.88000000000001</v>
      </c>
      <c r="Z575" s="36">
        <f>IFERROR(IF(Y575=0,"",ROUNDUP(Y575/H575,0)*0.01196),"")</f>
        <v>0.25115999999999999</v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114.29545454545455</v>
      </c>
      <c r="BN575" s="64">
        <f t="shared" ref="BN575:BN583" si="112">IFERROR(Y575*I575/H575,"0")</f>
        <v>118.44</v>
      </c>
      <c r="BO575" s="64">
        <f t="shared" ref="BO575:BO583" si="113">IFERROR(1/J575*(X575/H575),"0")</f>
        <v>0.19485722610722611</v>
      </c>
      <c r="BP575" s="64">
        <f t="shared" ref="BP575:BP583" si="114">IFERROR(1/J575*(Y575/H575),"0")</f>
        <v>0.20192307692307693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157</v>
      </c>
      <c r="Y576" s="776">
        <f t="shared" si="110"/>
        <v>158.4</v>
      </c>
      <c r="Z576" s="36">
        <f>IFERROR(IF(Y576=0,"",ROUNDUP(Y576/H576,0)*0.01196),"")</f>
        <v>0.35880000000000001</v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167.70454545454544</v>
      </c>
      <c r="BN576" s="64">
        <f t="shared" si="112"/>
        <v>169.2</v>
      </c>
      <c r="BO576" s="64">
        <f t="shared" si="113"/>
        <v>0.28591200466200467</v>
      </c>
      <c r="BP576" s="64">
        <f t="shared" si="114"/>
        <v>0.28846153846153849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50</v>
      </c>
      <c r="Y584" s="777">
        <f>IFERROR(Y575/H575,"0")+IFERROR(Y576/H576,"0")+IFERROR(Y577/H577,"0")+IFERROR(Y578/H578,"0")+IFERROR(Y579/H579,"0")+IFERROR(Y580/H580,"0")+IFERROR(Y581/H581,"0")+IFERROR(Y582/H582,"0")+IFERROR(Y583/H583,"0")</f>
        <v>51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0.60996000000000006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264</v>
      </c>
      <c r="Y585" s="777">
        <f>IFERROR(SUM(Y575:Y583),"0")</f>
        <v>269.28000000000003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6316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6417.39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6667.2774569211742</v>
      </c>
      <c r="Y663" s="777">
        <f>IFERROR(SUM(BN22:BN659),"0")</f>
        <v>6775.2539999999999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12</v>
      </c>
      <c r="Y664" s="38">
        <f>ROUNDUP(SUM(BP22:BP659),0)</f>
        <v>12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6967.2774569211742</v>
      </c>
      <c r="Y665" s="777">
        <f>GrossWeightTotalR+PalletQtyTotalR*25</f>
        <v>7075.2539999999999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1114.6693357895185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1134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13.035140000000002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352.40000000000003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97.2</v>
      </c>
      <c r="E672" s="46">
        <f>IFERROR(Y107*1,"0")+IFERROR(Y108*1,"0")+IFERROR(Y109*1,"0")+IFERROR(Y113*1,"0")+IFERROR(Y114*1,"0")+IFERROR(Y115*1,"0")+IFERROR(Y116*1,"0")+IFERROR(Y117*1,"0")+IFERROR(Y118*1,"0")</f>
        <v>360.6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594.6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131.82000000000002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629.4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58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141.6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58.649999999999991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2493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504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3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993.12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2024-12-20T09:15:55Z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