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309697C-3108-462A-BCD6-F1CA69E00B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Y592" i="1" s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Y568" i="1" s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P524" i="1"/>
  <c r="BO524" i="1"/>
  <c r="BN524" i="1"/>
  <c r="BM524" i="1"/>
  <c r="Z524" i="1"/>
  <c r="Y524" i="1"/>
  <c r="P524" i="1"/>
  <c r="BO523" i="1"/>
  <c r="BM523" i="1"/>
  <c r="Y523" i="1"/>
  <c r="Y529" i="1" s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Y673" i="1" s="1"/>
  <c r="P476" i="1"/>
  <c r="X472" i="1"/>
  <c r="X471" i="1"/>
  <c r="BO470" i="1"/>
  <c r="BM470" i="1"/>
  <c r="Y470" i="1"/>
  <c r="Y471" i="1" s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BO462" i="1"/>
  <c r="BM462" i="1"/>
  <c r="Y462" i="1"/>
  <c r="Y468" i="1" s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X443" i="1"/>
  <c r="X442" i="1"/>
  <c r="BO441" i="1"/>
  <c r="BM441" i="1"/>
  <c r="Y441" i="1"/>
  <c r="Y443" i="1" s="1"/>
  <c r="X439" i="1"/>
  <c r="X438" i="1"/>
  <c r="BO437" i="1"/>
  <c r="BM437" i="1"/>
  <c r="Y437" i="1"/>
  <c r="BP437" i="1" s="1"/>
  <c r="BO436" i="1"/>
  <c r="BM436" i="1"/>
  <c r="Y436" i="1"/>
  <c r="Y438" i="1" s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4" i="1" s="1"/>
  <c r="P431" i="1"/>
  <c r="X429" i="1"/>
  <c r="X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Y395" i="1" s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82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3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3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3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3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Y246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441" i="1" l="1"/>
  <c r="Z442" i="1" s="1"/>
  <c r="BN441" i="1"/>
  <c r="BP441" i="1"/>
  <c r="Y442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3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Y247" i="1"/>
  <c r="BP242" i="1"/>
  <c r="BN242" i="1"/>
  <c r="Z242" i="1"/>
  <c r="Y259" i="1"/>
  <c r="BP251" i="1"/>
  <c r="BN251" i="1"/>
  <c r="Z251" i="1"/>
  <c r="Z258" i="1" s="1"/>
  <c r="H9" i="1"/>
  <c r="B673" i="1"/>
  <c r="X664" i="1"/>
  <c r="X665" i="1"/>
  <c r="X667" i="1"/>
  <c r="Y24" i="1"/>
  <c r="Z27" i="1"/>
  <c r="Z35" i="1" s="1"/>
  <c r="BN27" i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Z88" i="1" s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91" i="1"/>
  <c r="BP241" i="1"/>
  <c r="BN241" i="1"/>
  <c r="Z241" i="1"/>
  <c r="Z246" i="1" s="1"/>
  <c r="BP244" i="1"/>
  <c r="BN244" i="1"/>
  <c r="Z244" i="1"/>
  <c r="BP253" i="1"/>
  <c r="BN253" i="1"/>
  <c r="Z253" i="1"/>
  <c r="K67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3" i="1"/>
  <c r="Z299" i="1"/>
  <c r="Z301" i="1" s="1"/>
  <c r="BN299" i="1"/>
  <c r="BP299" i="1"/>
  <c r="Y302" i="1"/>
  <c r="Q673" i="1"/>
  <c r="Z306" i="1"/>
  <c r="BN306" i="1"/>
  <c r="BP306" i="1"/>
  <c r="Z308" i="1"/>
  <c r="Z311" i="1" s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3" i="1"/>
  <c r="Y344" i="1"/>
  <c r="Z347" i="1"/>
  <c r="Z348" i="1" s="1"/>
  <c r="BN347" i="1"/>
  <c r="BP347" i="1"/>
  <c r="Z351" i="1"/>
  <c r="Z352" i="1" s="1"/>
  <c r="BN351" i="1"/>
  <c r="BP351" i="1"/>
  <c r="Y352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Y373" i="1"/>
  <c r="Z376" i="1"/>
  <c r="Z381" i="1" s="1"/>
  <c r="BN376" i="1"/>
  <c r="Z378" i="1"/>
  <c r="BN378" i="1"/>
  <c r="Z380" i="1"/>
  <c r="BN380" i="1"/>
  <c r="Y381" i="1"/>
  <c r="Z384" i="1"/>
  <c r="BN384" i="1"/>
  <c r="BP384" i="1"/>
  <c r="Z387" i="1"/>
  <c r="BN387" i="1"/>
  <c r="Y388" i="1"/>
  <c r="Z393" i="1"/>
  <c r="Z395" i="1" s="1"/>
  <c r="BN393" i="1"/>
  <c r="Y396" i="1"/>
  <c r="Y401" i="1"/>
  <c r="BP398" i="1"/>
  <c r="BP411" i="1"/>
  <c r="BN411" i="1"/>
  <c r="Z411" i="1"/>
  <c r="W673" i="1"/>
  <c r="Y428" i="1"/>
  <c r="BP417" i="1"/>
  <c r="BN417" i="1"/>
  <c r="Z417" i="1"/>
  <c r="Y429" i="1"/>
  <c r="BP421" i="1"/>
  <c r="BN421" i="1"/>
  <c r="Z421" i="1"/>
  <c r="Y272" i="1"/>
  <c r="Y289" i="1"/>
  <c r="Y317" i="1"/>
  <c r="Y330" i="1"/>
  <c r="Y366" i="1"/>
  <c r="BP400" i="1"/>
  <c r="BN400" i="1"/>
  <c r="Z400" i="1"/>
  <c r="Z401" i="1" s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Y433" i="1"/>
  <c r="Y439" i="1"/>
  <c r="Y455" i="1"/>
  <c r="Y459" i="1"/>
  <c r="Y467" i="1"/>
  <c r="Y472" i="1"/>
  <c r="Y478" i="1"/>
  <c r="Y505" i="1"/>
  <c r="Y511" i="1"/>
  <c r="Y515" i="1"/>
  <c r="Y530" i="1"/>
  <c r="BP542" i="1"/>
  <c r="BN542" i="1"/>
  <c r="Z542" i="1"/>
  <c r="Z545" i="1" s="1"/>
  <c r="BP558" i="1"/>
  <c r="BN558" i="1"/>
  <c r="Z558" i="1"/>
  <c r="BP562" i="1"/>
  <c r="BN562" i="1"/>
  <c r="Z562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6" i="1"/>
  <c r="BP594" i="1"/>
  <c r="BN594" i="1"/>
  <c r="Z594" i="1"/>
  <c r="Z673" i="1"/>
  <c r="Z423" i="1"/>
  <c r="BN423" i="1"/>
  <c r="Z425" i="1"/>
  <c r="BN425" i="1"/>
  <c r="Z427" i="1"/>
  <c r="BN427" i="1"/>
  <c r="Z431" i="1"/>
  <c r="Z433" i="1" s="1"/>
  <c r="BN431" i="1"/>
  <c r="BP431" i="1"/>
  <c r="Z436" i="1"/>
  <c r="BN436" i="1"/>
  <c r="BP436" i="1"/>
  <c r="Z437" i="1"/>
  <c r="BN437" i="1"/>
  <c r="X673" i="1"/>
  <c r="Z447" i="1"/>
  <c r="Z454" i="1" s="1"/>
  <c r="BN447" i="1"/>
  <c r="Z449" i="1"/>
  <c r="BN449" i="1"/>
  <c r="Z451" i="1"/>
  <c r="BN451" i="1"/>
  <c r="Z453" i="1"/>
  <c r="BN453" i="1"/>
  <c r="Y454" i="1"/>
  <c r="Z457" i="1"/>
  <c r="Z459" i="1" s="1"/>
  <c r="BN457" i="1"/>
  <c r="BP457" i="1"/>
  <c r="Z462" i="1"/>
  <c r="BN462" i="1"/>
  <c r="BP462" i="1"/>
  <c r="Z463" i="1"/>
  <c r="BN463" i="1"/>
  <c r="Z465" i="1"/>
  <c r="BN465" i="1"/>
  <c r="Z470" i="1"/>
  <c r="Z471" i="1" s="1"/>
  <c r="BN470" i="1"/>
  <c r="BP470" i="1"/>
  <c r="Z476" i="1"/>
  <c r="Z477" i="1" s="1"/>
  <c r="BN476" i="1"/>
  <c r="BP476" i="1"/>
  <c r="Y477" i="1"/>
  <c r="Z481" i="1"/>
  <c r="Z505" i="1" s="1"/>
  <c r="BN481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Z515" i="1" s="1"/>
  <c r="BN513" i="1"/>
  <c r="BP513" i="1"/>
  <c r="Z523" i="1"/>
  <c r="Z529" i="1" s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Y53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Z567" i="1" s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4" i="1" l="1"/>
  <c r="Y666" i="1" s="1"/>
  <c r="Y667" i="1"/>
  <c r="Z636" i="1"/>
  <c r="Z649" i="1"/>
  <c r="Z585" i="1"/>
  <c r="Z467" i="1"/>
  <c r="Z438" i="1"/>
  <c r="Z573" i="1"/>
  <c r="Z412" i="1"/>
  <c r="Z428" i="1"/>
  <c r="Z388" i="1"/>
  <c r="Z179" i="1"/>
  <c r="Z97" i="1"/>
  <c r="Z668" i="1" s="1"/>
  <c r="Y663" i="1"/>
  <c r="Z615" i="1"/>
  <c r="Z596" i="1"/>
  <c r="X666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<sst xmlns="http://schemas.openxmlformats.org/spreadsheetml/2006/main" count="3138" uniqueCount="1080">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</sst>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7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86.4</v>
      </c>
      <c r="Y49" s="778">
        <f t="shared" si="6"/>
        <v>86.4</v>
      </c>
      <c r="Z49" s="36">
        <f>IFERROR(IF(Y49=0,"",ROUNDUP(Y49/H49,0)*0.02175),"")</f>
        <v>0.17399999999999999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90.24</v>
      </c>
      <c r="BN49" s="64">
        <f t="shared" si="8"/>
        <v>90.24</v>
      </c>
      <c r="BO49" s="64">
        <f t="shared" si="9"/>
        <v>0.14285714285714285</v>
      </c>
      <c r="BP49" s="64">
        <f t="shared" si="10"/>
        <v>0.14285714285714285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8</v>
      </c>
      <c r="Y54" s="779">
        <f>IFERROR(Y48/H48,"0")+IFERROR(Y49/H49,"0")+IFERROR(Y50/H50,"0")+IFERROR(Y51/H51,"0")+IFERROR(Y52/H52,"0")+IFERROR(Y53/H53,"0")</f>
        <v>8</v>
      </c>
      <c r="Z54" s="779">
        <f>IFERROR(IF(Z48="",0,Z48),"0")+IFERROR(IF(Z49="",0,Z49),"0")+IFERROR(IF(Z50="",0,Z50),"0")+IFERROR(IF(Z51="",0,Z51),"0")+IFERROR(IF(Z52="",0,Z52),"0")+IFERROR(IF(Z53="",0,Z53),"0")</f>
        <v>0.17399999999999999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86.4</v>
      </c>
      <c r="Y55" s="779">
        <f>IFERROR(SUM(Y48:Y53),"0")</f>
        <v>86.4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89.6</v>
      </c>
      <c r="Y63" s="778">
        <f t="shared" ref="Y63:Y71" si="11">IFERROR(IF(X63="",0,CEILING((X63/$H63),1)*$H63),"")</f>
        <v>89.6</v>
      </c>
      <c r="Z63" s="36">
        <f>IFERROR(IF(Y63=0,"",ROUNDUP(Y63/H63,0)*0.02175),"")</f>
        <v>0.17399999999999999</v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93.440000000000012</v>
      </c>
      <c r="BN63" s="64">
        <f t="shared" ref="BN63:BN71" si="13">IFERROR(Y63*I63/H63,"0")</f>
        <v>93.440000000000012</v>
      </c>
      <c r="BO63" s="64">
        <f t="shared" ref="BO63:BO71" si="14">IFERROR(1/J63*(X63/H63),"0")</f>
        <v>0.14285714285714285</v>
      </c>
      <c r="BP63" s="64">
        <f t="shared" ref="BP63:BP71" si="15">IFERROR(1/J63*(Y63/H63),"0")</f>
        <v>0.14285714285714285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86.4</v>
      </c>
      <c r="Y65" s="778">
        <f t="shared" si="11"/>
        <v>86.4</v>
      </c>
      <c r="Z65" s="36">
        <f>IFERROR(IF(Y65=0,"",ROUNDUP(Y65/H65,0)*0.02039),"")</f>
        <v>0.16311999999999999</v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90.24</v>
      </c>
      <c r="BN65" s="64">
        <f t="shared" si="13"/>
        <v>90.24</v>
      </c>
      <c r="BO65" s="64">
        <f t="shared" si="14"/>
        <v>0.16666666666666666</v>
      </c>
      <c r="BP65" s="64">
        <f t="shared" si="15"/>
        <v>0.16666666666666666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16</v>
      </c>
      <c r="Y72" s="779">
        <f>IFERROR(Y63/H63,"0")+IFERROR(Y64/H64,"0")+IFERROR(Y65/H65,"0")+IFERROR(Y66/H66,"0")+IFERROR(Y67/H67,"0")+IFERROR(Y68/H68,"0")+IFERROR(Y69/H69,"0")+IFERROR(Y70/H70,"0")+IFERROR(Y71/H71,"0")</f>
        <v>16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0.33711999999999998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176</v>
      </c>
      <c r="Y73" s="779">
        <f>IFERROR(SUM(Y63:Y71),"0")</f>
        <v>176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86.4</v>
      </c>
      <c r="Y75" s="778">
        <f>IFERROR(IF(X75="",0,CEILING((X75/$H75),1)*$H75),"")</f>
        <v>86.4</v>
      </c>
      <c r="Z75" s="36">
        <f>IFERROR(IF(Y75=0,"",ROUNDUP(Y75/H75,0)*0.02175),"")</f>
        <v>0.17399999999999999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90.24</v>
      </c>
      <c r="BN75" s="64">
        <f>IFERROR(Y75*I75/H75,"0")</f>
        <v>90.24</v>
      </c>
      <c r="BO75" s="64">
        <f>IFERROR(1/J75*(X75/H75),"0")</f>
        <v>0.14285714285714285</v>
      </c>
      <c r="BP75" s="64">
        <f>IFERROR(1/J75*(Y75/H75),"0")</f>
        <v>0.14285714285714285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8</v>
      </c>
      <c r="Y79" s="779">
        <f>IFERROR(Y75/H75,"0")+IFERROR(Y76/H76,"0")+IFERROR(Y77/H77,"0")+IFERROR(Y78/H78,"0")</f>
        <v>8</v>
      </c>
      <c r="Z79" s="779">
        <f>IFERROR(IF(Z75="",0,Z75),"0")+IFERROR(IF(Z76="",0,Z76),"0")+IFERROR(IF(Z77="",0,Z77),"0")+IFERROR(IF(Z78="",0,Z78),"0")</f>
        <v>0.17399999999999999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86.4</v>
      </c>
      <c r="Y80" s="779">
        <f>IFERROR(SUM(Y75:Y78),"0")</f>
        <v>86.4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62.4</v>
      </c>
      <c r="Y100" s="778">
        <f>IFERROR(IF(X100="",0,CEILING((X100/$H100),1)*$H100),"")</f>
        <v>62.4</v>
      </c>
      <c r="Z100" s="36">
        <f>IFERROR(IF(Y100=0,"",ROUNDUP(Y100/H100,0)*0.02175),"")</f>
        <v>0.17399999999999999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66.239999999999995</v>
      </c>
      <c r="BN100" s="64">
        <f>IFERROR(Y100*I100/H100,"0")</f>
        <v>66.239999999999995</v>
      </c>
      <c r="BO100" s="64">
        <f>IFERROR(1/J100*(X100/H100),"0")</f>
        <v>0.14285714285714285</v>
      </c>
      <c r="BP100" s="64">
        <f>IFERROR(1/J100*(Y100/H100),"0")</f>
        <v>0.14285714285714285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8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62.4</v>
      </c>
      <c r="Y104" s="779">
        <f>IFERROR(SUM(Y100:Y102),"0")</f>
        <v>62.4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64.8</v>
      </c>
      <c r="Y113" s="778">
        <f t="shared" ref="Y113:Y118" si="26">IFERROR(IF(X113="",0,CEILING((X113/$H113),1)*$H113),"")</f>
        <v>64.8</v>
      </c>
      <c r="Z113" s="36">
        <f>IFERROR(IF(Y113=0,"",ROUNDUP(Y113/H113,0)*0.02175),"")</f>
        <v>0.17399999999999999</v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69.311999999999998</v>
      </c>
      <c r="BN113" s="64">
        <f t="shared" ref="BN113:BN118" si="28">IFERROR(Y113*I113/H113,"0")</f>
        <v>69.311999999999998</v>
      </c>
      <c r="BO113" s="64">
        <f t="shared" ref="BO113:BO118" si="29">IFERROR(1/J113*(X113/H113),"0")</f>
        <v>0.14285714285714285</v>
      </c>
      <c r="BP113" s="64">
        <f t="shared" ref="BP113:BP118" si="30">IFERROR(1/J113*(Y113/H113),"0")</f>
        <v>0.14285714285714285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8</v>
      </c>
      <c r="Y119" s="779">
        <f>IFERROR(Y113/H113,"0")+IFERROR(Y114/H114,"0")+IFERROR(Y115/H115,"0")+IFERROR(Y116/H116,"0")+IFERROR(Y117/H117,"0")+IFERROR(Y118/H118,"0")</f>
        <v>8</v>
      </c>
      <c r="Z119" s="779">
        <f>IFERROR(IF(Z113="",0,Z113),"0")+IFERROR(IF(Z114="",0,Z114),"0")+IFERROR(IF(Z115="",0,Z115),"0")+IFERROR(IF(Z116="",0,Z116),"0")+IFERROR(IF(Z117="",0,Z117),"0")+IFERROR(IF(Z118="",0,Z118),"0")</f>
        <v>0.17399999999999999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64.8</v>
      </c>
      <c r="Y120" s="779">
        <f>IFERROR(SUM(Y113:Y118),"0")</f>
        <v>64.8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89.6</v>
      </c>
      <c r="Y124" s="778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93.440000000000012</v>
      </c>
      <c r="BN124" s="64">
        <f>IFERROR(Y124*I124/H124,"0")</f>
        <v>93.440000000000012</v>
      </c>
      <c r="BO124" s="64">
        <f>IFERROR(1/J124*(X124/H124),"0")</f>
        <v>0.14285714285714285</v>
      </c>
      <c r="BP124" s="64">
        <f>IFERROR(1/J124*(Y124/H124),"0")</f>
        <v>0.14285714285714285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8</v>
      </c>
      <c r="Y128" s="779">
        <f>IFERROR(Y123/H123,"0")+IFERROR(Y124/H124,"0")+IFERROR(Y125/H125,"0")+IFERROR(Y126/H126,"0")+IFERROR(Y127/H127,"0")</f>
        <v>8</v>
      </c>
      <c r="Z128" s="779">
        <f>IFERROR(IF(Z123="",0,Z123),"0")+IFERROR(IF(Z124="",0,Z124),"0")+IFERROR(IF(Z125="",0,Z125),"0")+IFERROR(IF(Z126="",0,Z126),"0")+IFERROR(IF(Z127="",0,Z127),"0")</f>
        <v>0.17399999999999999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89.6</v>
      </c>
      <c r="Y129" s="779">
        <f>IFERROR(SUM(Y123:Y127),"0")</f>
        <v>89.6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64.8</v>
      </c>
      <c r="Y138" s="778">
        <f t="shared" ref="Y138:Y144" si="31">IFERROR(IF(X138="",0,CEILING((X138/$H138),1)*$H138),"")</f>
        <v>64.8</v>
      </c>
      <c r="Z138" s="36">
        <f>IFERROR(IF(Y138=0,"",ROUNDUP(Y138/H138,0)*0.02175),"")</f>
        <v>0.17399999999999999</v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69.263999999999996</v>
      </c>
      <c r="BN138" s="64">
        <f t="shared" ref="BN138:BN144" si="33">IFERROR(Y138*I138/H138,"0")</f>
        <v>69.263999999999996</v>
      </c>
      <c r="BO138" s="64">
        <f t="shared" ref="BO138:BO144" si="34">IFERROR(1/J138*(X138/H138),"0")</f>
        <v>0.14285714285714285</v>
      </c>
      <c r="BP138" s="64">
        <f t="shared" ref="BP138:BP144" si="35">IFERROR(1/J138*(Y138/H138),"0")</f>
        <v>0.14285714285714285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8</v>
      </c>
      <c r="Y145" s="779">
        <f>IFERROR(Y138/H138,"0")+IFERROR(Y139/H139,"0")+IFERROR(Y140/H140,"0")+IFERROR(Y141/H141,"0")+IFERROR(Y142/H142,"0")+IFERROR(Y143/H143,"0")+IFERROR(Y144/H144,"0")</f>
        <v>8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0.17399999999999999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64.8</v>
      </c>
      <c r="Y146" s="779">
        <f>IFERROR(SUM(Y138:Y144),"0")</f>
        <v>64.8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28.8</v>
      </c>
      <c r="Y308" s="778">
        <f t="shared" si="72"/>
        <v>28.799999999999997</v>
      </c>
      <c r="Z308" s="36">
        <f>IFERROR(IF(Y308=0,"",ROUNDUP(Y308/H308,0)*0.00651),"")</f>
        <v>7.8119999999999995E-2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31.824000000000002</v>
      </c>
      <c r="BN308" s="64">
        <f t="shared" si="74"/>
        <v>31.824000000000002</v>
      </c>
      <c r="BO308" s="64">
        <f t="shared" si="75"/>
        <v>6.5934065934065936E-2</v>
      </c>
      <c r="BP308" s="64">
        <f t="shared" si="76"/>
        <v>6.5934065934065936E-2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28.8</v>
      </c>
      <c r="Y309" s="778">
        <f t="shared" si="72"/>
        <v>28.799999999999997</v>
      </c>
      <c r="Z309" s="36">
        <f>IFERROR(IF(Y309=0,"",ROUNDUP(Y309/H309,0)*0.00651),"")</f>
        <v>7.8119999999999995E-2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30.96</v>
      </c>
      <c r="BN309" s="64">
        <f t="shared" si="74"/>
        <v>30.959999999999997</v>
      </c>
      <c r="BO309" s="64">
        <f t="shared" si="75"/>
        <v>6.5934065934065936E-2</v>
      </c>
      <c r="BP309" s="64">
        <f t="shared" si="76"/>
        <v>6.5934065934065936E-2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24</v>
      </c>
      <c r="Y311" s="779">
        <f>IFERROR(Y305/H305,"0")+IFERROR(Y306/H306,"0")+IFERROR(Y307/H307,"0")+IFERROR(Y308/H308,"0")+IFERROR(Y309/H309,"0")+IFERROR(Y310/H310,"0")</f>
        <v>24</v>
      </c>
      <c r="Z311" s="779">
        <f>IFERROR(IF(Z305="",0,Z305),"0")+IFERROR(IF(Z306="",0,Z306),"0")+IFERROR(IF(Z307="",0,Z307),"0")+IFERROR(IF(Z308="",0,Z308),"0")+IFERROR(IF(Z309="",0,Z309),"0")+IFERROR(IF(Z310="",0,Z310),"0")</f>
        <v>0.15623999999999999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57.6</v>
      </c>
      <c r="Y312" s="779">
        <f>IFERROR(SUM(Y305:Y310),"0")</f>
        <v>57.599999999999994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62.4</v>
      </c>
      <c r="Y385" s="778">
        <f>IFERROR(IF(X385="",0,CEILING((X385/$H385),1)*$H385),"")</f>
        <v>62.4</v>
      </c>
      <c r="Z385" s="36">
        <f>IFERROR(IF(Y385=0,"",ROUNDUP(Y385/H385,0)*0.02175),"")</f>
        <v>0.17399999999999999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66.912000000000006</v>
      </c>
      <c r="BN385" s="64">
        <f>IFERROR(Y385*I385/H385,"0")</f>
        <v>66.912000000000006</v>
      </c>
      <c r="BO385" s="64">
        <f>IFERROR(1/J385*(X385/H385),"0")</f>
        <v>0.14285714285714285</v>
      </c>
      <c r="BP385" s="64">
        <f>IFERROR(1/J385*(Y385/H385),"0")</f>
        <v>0.14285714285714285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8</v>
      </c>
      <c r="Y388" s="779">
        <f>IFERROR(Y384/H384,"0")+IFERROR(Y385/H385,"0")+IFERROR(Y386/H386,"0")+IFERROR(Y387/H387,"0")</f>
        <v>8</v>
      </c>
      <c r="Z388" s="779">
        <f>IFERROR(IF(Z384="",0,Z384),"0")+IFERROR(IF(Z385="",0,Z385),"0")+IFERROR(IF(Z386="",0,Z386),"0")+IFERROR(IF(Z387="",0,Z387),"0")</f>
        <v>0.17399999999999999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62.4</v>
      </c>
      <c r="Y389" s="779">
        <f>IFERROR(SUM(Y384:Y387),"0")</f>
        <v>62.4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120</v>
      </c>
      <c r="Y417" s="778">
        <f t="shared" ref="Y417:Y427" si="87">IFERROR(IF(X417="",0,CEILING((X417/$H417),1)*$H417),"")</f>
        <v>120</v>
      </c>
      <c r="Z417" s="36">
        <f>IFERROR(IF(Y417=0,"",ROUNDUP(Y417/H417,0)*0.02039),"")</f>
        <v>0.16311999999999999</v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123.84</v>
      </c>
      <c r="BN417" s="64">
        <f t="shared" ref="BN417:BN427" si="89">IFERROR(Y417*I417/H417,"0")</f>
        <v>123.84</v>
      </c>
      <c r="BO417" s="64">
        <f t="shared" ref="BO417:BO427" si="90">IFERROR(1/J417*(X417/H417),"0")</f>
        <v>0.16666666666666666</v>
      </c>
      <c r="BP417" s="64">
        <f t="shared" ref="BP417:BP427" si="91">IFERROR(1/J417*(Y417/H417),"0")</f>
        <v>0.16666666666666666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8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0.16311999999999999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120</v>
      </c>
      <c r="Y429" s="779">
        <f>IFERROR(SUM(Y417:Y427),"0")</f>
        <v>120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62.4</v>
      </c>
      <c r="Y441" s="778">
        <f>IFERROR(IF(X441="",0,CEILING((X441/$H441),1)*$H441),"")</f>
        <v>63</v>
      </c>
      <c r="Z441" s="36">
        <f>IFERROR(IF(Y441=0,"",ROUNDUP(Y441/H441,0)*0.02175),"")</f>
        <v>0.15225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66.310400000000001</v>
      </c>
      <c r="BN441" s="64">
        <f>IFERROR(Y441*I441/H441,"0")</f>
        <v>66.948000000000008</v>
      </c>
      <c r="BO441" s="64">
        <f>IFERROR(1/J441*(X441/H441),"0")</f>
        <v>0.12380952380952381</v>
      </c>
      <c r="BP441" s="64">
        <f>IFERROR(1/J441*(Y441/H441),"0")</f>
        <v>0.125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6.9333333333333336</v>
      </c>
      <c r="Y442" s="779">
        <f>IFERROR(Y441/H441,"0")</f>
        <v>7</v>
      </c>
      <c r="Z442" s="779">
        <f>IFERROR(IF(Z441="",0,Z441),"0")</f>
        <v>0.15225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62.4</v>
      </c>
      <c r="Y443" s="779">
        <f>IFERROR(SUM(Y441:Y441),"0")</f>
        <v>63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172.8</v>
      </c>
      <c r="Y451" s="778">
        <f t="shared" si="92"/>
        <v>172.8</v>
      </c>
      <c r="Z451" s="36">
        <f t="shared" si="93"/>
        <v>0.34799999999999998</v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180.48</v>
      </c>
      <c r="BN451" s="64">
        <f t="shared" si="95"/>
        <v>180.48</v>
      </c>
      <c r="BO451" s="64">
        <f t="shared" si="96"/>
        <v>0.2857142857142857</v>
      </c>
      <c r="BP451" s="64">
        <f t="shared" si="97"/>
        <v>0.2857142857142857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16</v>
      </c>
      <c r="Y454" s="779">
        <f>IFERROR(Y446/H446,"0")+IFERROR(Y447/H447,"0")+IFERROR(Y448/H448,"0")+IFERROR(Y449/H449,"0")+IFERROR(Y450/H450,"0")+IFERROR(Y451/H451,"0")+IFERROR(Y452/H452,"0")+IFERROR(Y453/H453,"0")</f>
        <v>16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0.34799999999999998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172.8</v>
      </c>
      <c r="Y455" s="779">
        <f>IFERROR(SUM(Y446:Y453),"0")</f>
        <v>172.8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28.8</v>
      </c>
      <c r="Y464" s="778">
        <f>IFERROR(IF(X464="",0,CEILING((X464/$H464),1)*$H464),"")</f>
        <v>28.799999999999997</v>
      </c>
      <c r="Z464" s="36">
        <f>IFERROR(IF(Y464=0,"",ROUNDUP(Y464/H464,0)*0.00651),"")</f>
        <v>7.8119999999999995E-2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31.968000000000004</v>
      </c>
      <c r="BN464" s="64">
        <f>IFERROR(Y464*I464/H464,"0")</f>
        <v>31.967999999999996</v>
      </c>
      <c r="BO464" s="64">
        <f>IFERROR(1/J464*(X464/H464),"0")</f>
        <v>6.5934065934065936E-2</v>
      </c>
      <c r="BP464" s="64">
        <f>IFERROR(1/J464*(Y464/H464),"0")</f>
        <v>6.5934065934065936E-2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12</v>
      </c>
      <c r="Y467" s="779">
        <f>IFERROR(Y462/H462,"0")+IFERROR(Y463/H463,"0")+IFERROR(Y464/H464,"0")+IFERROR(Y465/H465,"0")+IFERROR(Y466/H466,"0")</f>
        <v>12</v>
      </c>
      <c r="Z467" s="779">
        <f>IFERROR(IF(Z462="",0,Z462),"0")+IFERROR(IF(Z463="",0,Z463),"0")+IFERROR(IF(Z464="",0,Z464),"0")+IFERROR(IF(Z465="",0,Z465),"0")+IFERROR(IF(Z466="",0,Z466),"0")</f>
        <v>7.8119999999999995E-2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28.8</v>
      </c>
      <c r="Y468" s="779">
        <f>IFERROR(SUM(Y462:Y466),"0")</f>
        <v>28.799999999999997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42.24</v>
      </c>
      <c r="Y559" s="778">
        <f t="shared" si="109"/>
        <v>42.24</v>
      </c>
      <c r="Z559" s="36">
        <f t="shared" si="114"/>
        <v>9.5680000000000001E-2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45.12</v>
      </c>
      <c r="BN559" s="64">
        <f t="shared" si="111"/>
        <v>45.12</v>
      </c>
      <c r="BO559" s="64">
        <f t="shared" si="112"/>
        <v>7.6923076923076927E-2</v>
      </c>
      <c r="BP559" s="64">
        <f t="shared" si="113"/>
        <v>7.6923076923076927E-2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42.24</v>
      </c>
      <c r="Y561" s="778">
        <f t="shared" si="109"/>
        <v>42.24</v>
      </c>
      <c r="Z561" s="36">
        <f t="shared" si="114"/>
        <v>9.5680000000000001E-2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45.12</v>
      </c>
      <c r="BN561" s="64">
        <f t="shared" si="111"/>
        <v>45.12</v>
      </c>
      <c r="BO561" s="64">
        <f t="shared" si="112"/>
        <v>7.6923076923076927E-2</v>
      </c>
      <c r="BP561" s="64">
        <f t="shared" si="113"/>
        <v>7.6923076923076927E-2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16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16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0.19136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84.48</v>
      </c>
      <c r="Y568" s="779">
        <f>IFERROR(SUM(Y555:Y566),"0")</f>
        <v>84.48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42.24</v>
      </c>
      <c r="Y576" s="778">
        <f t="shared" ref="Y576:Y584" si="115">IFERROR(IF(X576="",0,CEILING((X576/$H576),1)*$H576),"")</f>
        <v>42.24</v>
      </c>
      <c r="Z576" s="36">
        <f>IFERROR(IF(Y576=0,"",ROUNDUP(Y576/H576,0)*0.01196),"")</f>
        <v>9.5680000000000001E-2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45.12</v>
      </c>
      <c r="BN576" s="64">
        <f t="shared" ref="BN576:BN584" si="117">IFERROR(Y576*I576/H576,"0")</f>
        <v>45.12</v>
      </c>
      <c r="BO576" s="64">
        <f t="shared" ref="BO576:BO584" si="118">IFERROR(1/J576*(X576/H576),"0")</f>
        <v>7.6923076923076927E-2</v>
      </c>
      <c r="BP576" s="64">
        <f t="shared" ref="BP576:BP584" si="119">IFERROR(1/J576*(Y576/H576),"0")</f>
        <v>7.6923076923076927E-2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42.24</v>
      </c>
      <c r="Y577" s="778">
        <f t="shared" si="115"/>
        <v>42.24</v>
      </c>
      <c r="Z577" s="36">
        <f>IFERROR(IF(Y577=0,"",ROUNDUP(Y577/H577,0)*0.01196),"")</f>
        <v>9.5680000000000001E-2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45.12</v>
      </c>
      <c r="BN577" s="64">
        <f t="shared" si="117"/>
        <v>45.12</v>
      </c>
      <c r="BO577" s="64">
        <f t="shared" si="118"/>
        <v>7.6923076923076927E-2</v>
      </c>
      <c r="BP577" s="64">
        <f t="shared" si="119"/>
        <v>7.6923076923076927E-2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42.24</v>
      </c>
      <c r="Y578" s="778">
        <f t="shared" si="115"/>
        <v>42.24</v>
      </c>
      <c r="Z578" s="36">
        <f>IFERROR(IF(Y578=0,"",ROUNDUP(Y578/H578,0)*0.01196),"")</f>
        <v>9.5680000000000001E-2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45.12</v>
      </c>
      <c r="BN578" s="64">
        <f t="shared" si="117"/>
        <v>45.12</v>
      </c>
      <c r="BO578" s="64">
        <f t="shared" si="118"/>
        <v>7.6923076923076927E-2</v>
      </c>
      <c r="BP578" s="64">
        <f t="shared" si="119"/>
        <v>7.6923076923076927E-2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24</v>
      </c>
      <c r="Y585" s="779">
        <f>IFERROR(Y576/H576,"0")+IFERROR(Y577/H577,"0")+IFERROR(Y578/H578,"0")+IFERROR(Y579/H579,"0")+IFERROR(Y580/H580,"0")+IFERROR(Y581/H581,"0")+IFERROR(Y582/H582,"0")+IFERROR(Y583/H583,"0")+IFERROR(Y584/H584,"0")</f>
        <v>24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0.28704000000000002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126.72</v>
      </c>
      <c r="Y586" s="779">
        <f>IFERROR(SUM(Y576:Y584),"0")</f>
        <v>126.72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1345.6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1346.1999999999998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1420.3103999999996</v>
      </c>
      <c r="Y664" s="779">
        <f>IFERROR(SUM(BN22:BN660),"0")</f>
        <v>1420.9479999999996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3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1495.3103999999996</v>
      </c>
      <c r="Y666" s="779">
        <f>GrossWeightTotalR+PalletQtyTotalR*25</f>
        <v>1495.9479999999996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178.93333333333334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179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2.9312499999999999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86.4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324.79999999999995</v>
      </c>
      <c r="E673" s="46">
        <f>IFERROR(Y107*1,"0")+IFERROR(Y108*1,"0")+IFERROR(Y109*1,"0")+IFERROR(Y113*1,"0")+IFERROR(Y114*1,"0")+IFERROR(Y115*1,"0")+IFERROR(Y116*1,"0")+IFERROR(Y117*1,"0")+IFERROR(Y118*1,"0")</f>
        <v>64.8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154.39999999999998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57.599999999999994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62.4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183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201.60000000000002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211.20000000000002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2024-12-19T06:26:13Z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