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190C3062-B972-41B3-BC8A-733C6A90E9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27" i="1" l="1"/>
  <c r="Y665" i="1" s="1"/>
  <c r="BN27" i="1"/>
  <c r="Y664" i="1" s="1"/>
  <c r="Z27" i="1"/>
  <c r="Z35" i="1" s="1"/>
  <c r="Y36" i="1"/>
  <c r="BP34" i="1"/>
  <c r="BN34" i="1"/>
  <c r="Z34" i="1"/>
  <c r="Z156" i="1"/>
  <c r="Z201" i="1"/>
  <c r="Z510" i="1"/>
  <c r="Y35" i="1"/>
  <c r="Y667" i="1" s="1"/>
  <c r="BP32" i="1"/>
  <c r="BN32" i="1"/>
  <c r="Z32" i="1"/>
  <c r="Z128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H9" i="1"/>
  <c r="B673" i="1"/>
  <c r="X664" i="1"/>
  <c r="X666" i="1" s="1"/>
  <c r="X665" i="1"/>
  <c r="X667" i="1"/>
  <c r="Y24" i="1"/>
  <c r="Z38" i="1"/>
  <c r="Z39" i="1" s="1"/>
  <c r="BN38" i="1"/>
  <c r="BP38" i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Z83" i="1"/>
  <c r="Z88" i="1" s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BN124" i="1"/>
  <c r="Z126" i="1"/>
  <c r="BN126" i="1"/>
  <c r="Y129" i="1"/>
  <c r="Z132" i="1"/>
  <c r="Z135" i="1" s="1"/>
  <c r="BN132" i="1"/>
  <c r="Z134" i="1"/>
  <c r="BN134" i="1"/>
  <c r="Z138" i="1"/>
  <c r="Z145" i="1" s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73" i="1"/>
  <c r="Y259" i="1"/>
  <c r="Z251" i="1"/>
  <c r="Z258" i="1" s="1"/>
  <c r="BN251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Z401" i="1" s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05" i="1"/>
  <c r="BP509" i="1"/>
  <c r="BN509" i="1"/>
  <c r="Z509" i="1"/>
  <c r="Y511" i="1"/>
  <c r="Y516" i="1"/>
  <c r="BP513" i="1"/>
  <c r="BN513" i="1"/>
  <c r="Z513" i="1"/>
  <c r="Z515" i="1" s="1"/>
  <c r="Y515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Z454" i="1" s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Z529" i="1" s="1"/>
  <c r="BP526" i="1"/>
  <c r="BN526" i="1"/>
  <c r="Z526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636" i="1"/>
  <c r="Z649" i="1"/>
  <c r="Z615" i="1"/>
  <c r="Z585" i="1"/>
  <c r="Z596" i="1"/>
  <c r="Z428" i="1"/>
  <c r="Z567" i="1"/>
  <c r="Z573" i="1"/>
  <c r="Z467" i="1"/>
  <c r="Z395" i="1"/>
  <c r="Z223" i="1"/>
  <c r="Z179" i="1"/>
  <c r="Z97" i="1"/>
  <c r="Z668" i="1" s="1"/>
  <c r="Y663" i="1"/>
  <c r="Z381" i="1"/>
  <c r="Z301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<sst xmlns="http://schemas.openxmlformats.org/spreadsheetml/2006/main" count="3138" uniqueCount="1080">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</sst>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200</v>
      </c>
      <c r="Y49" s="778">
        <f t="shared" si="6"/>
        <v>205.20000000000002</v>
      </c>
      <c r="Z49" s="36">
        <f>IFERROR(IF(Y49=0,"",ROUNDUP(Y49/H49,0)*0.02175),"")</f>
        <v>0.41324999999999995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208.88888888888889</v>
      </c>
      <c r="BN49" s="64">
        <f t="shared" si="8"/>
        <v>214.32</v>
      </c>
      <c r="BO49" s="64">
        <f t="shared" si="9"/>
        <v>0.3306878306878307</v>
      </c>
      <c r="BP49" s="64">
        <f t="shared" si="10"/>
        <v>0.33928571428571425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18.518518518518519</v>
      </c>
      <c r="Y54" s="779">
        <f>IFERROR(Y48/H48,"0")+IFERROR(Y49/H49,"0")+IFERROR(Y50/H50,"0")+IFERROR(Y51/H51,"0")+IFERROR(Y52/H52,"0")+IFERROR(Y53/H53,"0")</f>
        <v>19</v>
      </c>
      <c r="Z54" s="779">
        <f>IFERROR(IF(Z48="",0,Z48),"0")+IFERROR(IF(Z49="",0,Z49),"0")+IFERROR(IF(Z50="",0,Z50),"0")+IFERROR(IF(Z51="",0,Z51),"0")+IFERROR(IF(Z52="",0,Z52),"0")+IFERROR(IF(Z53="",0,Z53),"0")</f>
        <v>0.41324999999999995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200</v>
      </c>
      <c r="Y55" s="779">
        <f>IFERROR(SUM(Y48:Y53),"0")</f>
        <v>205.20000000000002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200</v>
      </c>
      <c r="Y107" s="778">
        <f>IFERROR(IF(X107="",0,CEILING((X107/$H107),1)*$H107),"")</f>
        <v>205.20000000000002</v>
      </c>
      <c r="Z107" s="36">
        <f>IFERROR(IF(Y107=0,"",ROUNDUP(Y107/H107,0)*0.02175),"")</f>
        <v>0.41324999999999995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208.88888888888889</v>
      </c>
      <c r="BN107" s="64">
        <f>IFERROR(Y107*I107/H107,"0")</f>
        <v>214.32</v>
      </c>
      <c r="BO107" s="64">
        <f>IFERROR(1/J107*(X107/H107),"0")</f>
        <v>0.3306878306878307</v>
      </c>
      <c r="BP107" s="64">
        <f>IFERROR(1/J107*(Y107/H107),"0")</f>
        <v>0.33928571428571425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18.518518518518519</v>
      </c>
      <c r="Y110" s="779">
        <f>IFERROR(Y107/H107,"0")+IFERROR(Y108/H108,"0")+IFERROR(Y109/H109,"0")</f>
        <v>19</v>
      </c>
      <c r="Z110" s="779">
        <f>IFERROR(IF(Z107="",0,Z107),"0")+IFERROR(IF(Z108="",0,Z108),"0")+IFERROR(IF(Z109="",0,Z109),"0")</f>
        <v>0.41324999999999995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200</v>
      </c>
      <c r="Y111" s="779">
        <f>IFERROR(SUM(Y107:Y109),"0")</f>
        <v>205.20000000000002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250</v>
      </c>
      <c r="Y229" s="778">
        <f t="shared" si="46"/>
        <v>252.29999999999998</v>
      </c>
      <c r="Z229" s="36">
        <f>IFERROR(IF(Y229=0,"",ROUNDUP(Y229/H229,0)*0.02175),"")</f>
        <v>0.63074999999999992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266.20689655172418</v>
      </c>
      <c r="BN229" s="64">
        <f t="shared" si="48"/>
        <v>268.65600000000001</v>
      </c>
      <c r="BO229" s="64">
        <f t="shared" si="49"/>
        <v>0.51313628899835795</v>
      </c>
      <c r="BP229" s="64">
        <f t="shared" si="50"/>
        <v>0.51785714285714279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100</v>
      </c>
      <c r="Y232" s="778">
        <f t="shared" si="46"/>
        <v>100.8</v>
      </c>
      <c r="Z232" s="36">
        <f t="shared" si="51"/>
        <v>0.27342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100</v>
      </c>
      <c r="Y233" s="778">
        <f t="shared" si="46"/>
        <v>100.8</v>
      </c>
      <c r="Z233" s="36">
        <f t="shared" si="51"/>
        <v>0.27342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112.06896551724139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113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1.1775899999999999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450</v>
      </c>
      <c r="Y238" s="779">
        <f>IFERROR(SUM(Y226:Y236),"0")</f>
        <v>453.9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150</v>
      </c>
      <c r="Y629" s="778">
        <f t="shared" si="130"/>
        <v>156</v>
      </c>
      <c r="Z629" s="36">
        <f>IFERROR(IF(Y629=0,"",ROUNDUP(Y629/H629,0)*0.02175),"")</f>
        <v>0.43499999999999994</v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160.84615384615387</v>
      </c>
      <c r="BN629" s="64">
        <f t="shared" si="132"/>
        <v>167.28000000000003</v>
      </c>
      <c r="BO629" s="64">
        <f t="shared" si="133"/>
        <v>0.34340659340659335</v>
      </c>
      <c r="BP629" s="64">
        <f t="shared" si="134"/>
        <v>0.3571428571428571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19.23076923076923</v>
      </c>
      <c r="Y636" s="779">
        <f>IFERROR(Y628/H628,"0")+IFERROR(Y629/H629,"0")+IFERROR(Y630/H630,"0")+IFERROR(Y631/H631,"0")+IFERROR(Y632/H632,"0")+IFERROR(Y633/H633,"0")+IFERROR(Y634/H634,"0")+IFERROR(Y635/H635,"0")</f>
        <v>20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0.43499999999999994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150</v>
      </c>
      <c r="Y637" s="779">
        <f>IFERROR(SUM(Y628:Y635),"0")</f>
        <v>156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1000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1020.3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1065.8308281756558</v>
      </c>
      <c r="Y664" s="779">
        <f>IFERROR(SUM(BN22:BN660),"0")</f>
        <v>1087.3440000000001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1115.8308281756558</v>
      </c>
      <c r="Y666" s="779">
        <f>GrossWeightTotalR+PalletQtyTotalR*25</f>
        <v>1162.3440000000001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168.33677178504766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171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2.4390899999999998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205.20000000000002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205.20000000000002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453.9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156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2024-12-18T06:53:58Z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