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2E1277C-019B-4318-BDBC-0A574955B1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Y258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3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Z244" i="1"/>
  <c r="BN244" i="1"/>
  <c r="Y247" i="1"/>
  <c r="K673" i="1"/>
  <c r="Y259" i="1"/>
  <c r="Z251" i="1"/>
  <c r="BN251" i="1"/>
  <c r="BP251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73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73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BN82" i="1"/>
  <c r="BP82" i="1"/>
  <c r="Z84" i="1"/>
  <c r="BN84" i="1"/>
  <c r="Z86" i="1"/>
  <c r="BN86" i="1"/>
  <c r="Z92" i="1"/>
  <c r="Z97" i="1" s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1" i="1"/>
  <c r="BN241" i="1"/>
  <c r="Z258" i="1"/>
  <c r="BP254" i="1"/>
  <c r="BN254" i="1"/>
  <c r="Z254" i="1"/>
  <c r="BP263" i="1"/>
  <c r="BN263" i="1"/>
  <c r="Z263" i="1"/>
  <c r="BP267" i="1"/>
  <c r="BN267" i="1"/>
  <c r="Z267" i="1"/>
  <c r="Z271" i="1" s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Z454" i="1" s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85" i="1"/>
  <c r="Z573" i="1"/>
  <c r="Z529" i="1"/>
  <c r="Z428" i="1"/>
  <c r="Y665" i="1"/>
  <c r="Z467" i="1"/>
  <c r="Z401" i="1"/>
  <c r="Z395" i="1"/>
  <c r="Z311" i="1"/>
  <c r="Z567" i="1"/>
  <c r="Z596" i="1"/>
  <c r="Z412" i="1"/>
  <c r="Z381" i="1"/>
  <c r="Z246" i="1"/>
  <c r="Z119" i="1"/>
  <c r="Z110" i="1"/>
  <c r="Z88" i="1"/>
  <c r="Z35" i="1"/>
  <c r="Z668" i="1" s="1"/>
  <c r="Y667" i="1"/>
  <c r="Y664" i="1"/>
  <c r="Y666" i="1" s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<sst xmlns="http://schemas.openxmlformats.org/spreadsheetml/2006/main" count="3138" uniqueCount="1080">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</sst>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150</v>
      </c>
      <c r="Y64" s="778">
        <f t="shared" si="11"/>
        <v>151.20000000000002</v>
      </c>
      <c r="Z64" s="36">
        <f>IFERROR(IF(Y64=0,"",ROUNDUP(Y64/H64,0)*0.02175),"")</f>
        <v>0.30449999999999999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156.66666666666666</v>
      </c>
      <c r="BN64" s="64">
        <f t="shared" si="13"/>
        <v>157.91999999999999</v>
      </c>
      <c r="BO64" s="64">
        <f t="shared" si="14"/>
        <v>0.24801587301587297</v>
      </c>
      <c r="BP64" s="64">
        <f t="shared" si="15"/>
        <v>0.25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22.5</v>
      </c>
      <c r="Y71" s="778">
        <f t="shared" si="11"/>
        <v>22.5</v>
      </c>
      <c r="Z71" s="36">
        <f>IFERROR(IF(Y71=0,"",ROUNDUP(Y71/H71,0)*0.00902),"")</f>
        <v>4.5100000000000001E-2</v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23.549999999999997</v>
      </c>
      <c r="BN71" s="64">
        <f t="shared" si="13"/>
        <v>23.549999999999997</v>
      </c>
      <c r="BO71" s="64">
        <f t="shared" si="14"/>
        <v>3.787878787878788E-2</v>
      </c>
      <c r="BP71" s="64">
        <f t="shared" si="15"/>
        <v>3.787878787878788E-2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18.888888888888886</v>
      </c>
      <c r="Y72" s="779">
        <f>IFERROR(Y63/H63,"0")+IFERROR(Y64/H64,"0")+IFERROR(Y65/H65,"0")+IFERROR(Y66/H66,"0")+IFERROR(Y67/H67,"0")+IFERROR(Y68/H68,"0")+IFERROR(Y69/H69,"0")+IFERROR(Y70/H70,"0")+IFERROR(Y71/H71,"0")</f>
        <v>19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0.34960000000000002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172.5</v>
      </c>
      <c r="Y73" s="779">
        <f>IFERROR(SUM(Y63:Y71),"0")</f>
        <v>173.70000000000002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70</v>
      </c>
      <c r="Y75" s="778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73.1111111111111</v>
      </c>
      <c r="BN75" s="64">
        <f>IFERROR(Y75*I75/H75,"0")</f>
        <v>78.959999999999994</v>
      </c>
      <c r="BO75" s="64">
        <f>IFERROR(1/J75*(X75/H75),"0")</f>
        <v>0.11574074074074073</v>
      </c>
      <c r="BP75" s="64">
        <f>IFERROR(1/J75*(Y75/H75),"0")</f>
        <v>0.125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5.4</v>
      </c>
      <c r="Y78" s="778">
        <f>IFERROR(IF(X78="",0,CEILING((X78/$H78),1)*$H78),"")</f>
        <v>5.4</v>
      </c>
      <c r="Z78" s="36">
        <f>IFERROR(IF(Y78=0,"",ROUNDUP(Y78/H78,0)*0.00651),"")</f>
        <v>1.302E-2</v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5.76</v>
      </c>
      <c r="BN78" s="64">
        <f>IFERROR(Y78*I78/H78,"0")</f>
        <v>5.76</v>
      </c>
      <c r="BO78" s="64">
        <f>IFERROR(1/J78*(X78/H78),"0")</f>
        <v>1.098901098901099E-2</v>
      </c>
      <c r="BP78" s="64">
        <f>IFERROR(1/J78*(Y78/H78),"0")</f>
        <v>1.098901098901099E-2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8.481481481481481</v>
      </c>
      <c r="Y79" s="779">
        <f>IFERROR(Y75/H75,"0")+IFERROR(Y76/H76,"0")+IFERROR(Y77/H77,"0")+IFERROR(Y78/H78,"0")</f>
        <v>9</v>
      </c>
      <c r="Z79" s="779">
        <f>IFERROR(IF(Z75="",0,Z75),"0")+IFERROR(IF(Z76="",0,Z76),"0")+IFERROR(IF(Z77="",0,Z77),"0")+IFERROR(IF(Z78="",0,Z78),"0")</f>
        <v>0.16527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75.400000000000006</v>
      </c>
      <c r="Y80" s="779">
        <f>IFERROR(SUM(Y75:Y78),"0")</f>
        <v>81.000000000000014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10.8</v>
      </c>
      <c r="Y107" s="778">
        <f>IFERROR(IF(X107="",0,CEILING((X107/$H107),1)*$H107),"")</f>
        <v>10.8</v>
      </c>
      <c r="Z107" s="36">
        <f>IFERROR(IF(Y107=0,"",ROUNDUP(Y107/H107,0)*0.02175),"")</f>
        <v>2.1749999999999999E-2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11.28</v>
      </c>
      <c r="BN107" s="64">
        <f>IFERROR(Y107*I107/H107,"0")</f>
        <v>11.28</v>
      </c>
      <c r="BO107" s="64">
        <f>IFERROR(1/J107*(X107/H107),"0")</f>
        <v>1.7857142857142856E-2</v>
      </c>
      <c r="BP107" s="64">
        <f>IFERROR(1/J107*(Y107/H107),"0")</f>
        <v>1.7857142857142856E-2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1</v>
      </c>
      <c r="Y110" s="779">
        <f>IFERROR(Y107/H107,"0")+IFERROR(Y108/H108,"0")+IFERROR(Y109/H109,"0")</f>
        <v>1</v>
      </c>
      <c r="Z110" s="779">
        <f>IFERROR(IF(Z107="",0,Z107),"0")+IFERROR(IF(Z108="",0,Z108),"0")+IFERROR(IF(Z109="",0,Z109),"0")</f>
        <v>2.1749999999999999E-2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10.8</v>
      </c>
      <c r="Y111" s="779">
        <f>IFERROR(SUM(Y107:Y109),"0")</f>
        <v>10.8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32</v>
      </c>
      <c r="Y139" s="778">
        <f t="shared" si="31"/>
        <v>33.6</v>
      </c>
      <c r="Z139" s="36">
        <f>IFERROR(IF(Y139=0,"",ROUNDUP(Y139/H139,0)*0.02175),"")</f>
        <v>8.6999999999999994E-2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34.125714285714288</v>
      </c>
      <c r="BN139" s="64">
        <f t="shared" si="33"/>
        <v>35.832000000000001</v>
      </c>
      <c r="BO139" s="64">
        <f t="shared" si="34"/>
        <v>6.8027210884353734E-2</v>
      </c>
      <c r="BP139" s="64">
        <f t="shared" si="35"/>
        <v>7.1428571428571425E-2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3.8095238095238093</v>
      </c>
      <c r="Y145" s="779">
        <f>IFERROR(Y138/H138,"0")+IFERROR(Y139/H139,"0")+IFERROR(Y140/H140,"0")+IFERROR(Y141/H141,"0")+IFERROR(Y142/H142,"0")+IFERROR(Y143/H143,"0")+IFERROR(Y144/H144,"0")</f>
        <v>4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8.6999999999999994E-2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32</v>
      </c>
      <c r="Y146" s="779">
        <f>IFERROR(SUM(Y138:Y144),"0")</f>
        <v>33.6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18</v>
      </c>
      <c r="Y175" s="778">
        <f>IFERROR(IF(X175="",0,CEILING((X175/$H175),1)*$H175),"")</f>
        <v>21</v>
      </c>
      <c r="Z175" s="36">
        <f>IFERROR(IF(Y175=0,"",ROUNDUP(Y175/H175,0)*0.00902),"")</f>
        <v>4.5100000000000001E-2</v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19.285714285714285</v>
      </c>
      <c r="BN175" s="64">
        <f>IFERROR(Y175*I175/H175,"0")</f>
        <v>22.5</v>
      </c>
      <c r="BO175" s="64">
        <f>IFERROR(1/J175*(X175/H175),"0")</f>
        <v>3.2467532467532464E-2</v>
      </c>
      <c r="BP175" s="64">
        <f>IFERROR(1/J175*(Y175/H175),"0")</f>
        <v>3.787878787878788E-2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16</v>
      </c>
      <c r="Y176" s="778">
        <f>IFERROR(IF(X176="",0,CEILING((X176/$H176),1)*$H176),"")</f>
        <v>18</v>
      </c>
      <c r="Z176" s="36">
        <f>IFERROR(IF(Y176=0,"",ROUNDUP(Y176/H176,0)*0.02175),"")</f>
        <v>4.3499999999999997E-2</v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17.12</v>
      </c>
      <c r="BN176" s="64">
        <f>IFERROR(Y176*I176/H176,"0")</f>
        <v>19.260000000000002</v>
      </c>
      <c r="BO176" s="64">
        <f>IFERROR(1/J176*(X176/H176),"0")</f>
        <v>3.1746031746031744E-2</v>
      </c>
      <c r="BP176" s="64">
        <f>IFERROR(1/J176*(Y176/H176),"0")</f>
        <v>3.5714285714285712E-2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6.0634920634920633</v>
      </c>
      <c r="Y179" s="779">
        <f>IFERROR(Y174/H174,"0")+IFERROR(Y175/H175,"0")+IFERROR(Y176/H176,"0")+IFERROR(Y177/H177,"0")+IFERROR(Y178/H178,"0")</f>
        <v>7</v>
      </c>
      <c r="Z179" s="779">
        <f>IFERROR(IF(Z174="",0,Z174),"0")+IFERROR(IF(Z175="",0,Z175),"0")+IFERROR(IF(Z176="",0,Z176),"0")+IFERROR(IF(Z177="",0,Z177),"0")+IFERROR(IF(Z178="",0,Z178),"0")</f>
        <v>8.8599999999999998E-2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34</v>
      </c>
      <c r="Y180" s="779">
        <f>IFERROR(SUM(Y174:Y178),"0")</f>
        <v>39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22" t="s">
        <v>415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1">
        <v>4301060404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10</v>
      </c>
      <c r="Y356" s="778">
        <f t="shared" ref="Y356:Y364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10.444444444444443</v>
      </c>
      <c r="BN356" s="64">
        <f t="shared" ref="BN356:BN364" si="79">IFERROR(Y356*I356/H356,"0")</f>
        <v>11.28</v>
      </c>
      <c r="BO356" s="64">
        <f t="shared" ref="BO356:BO364" si="80">IFERROR(1/J356*(X356/H356),"0")</f>
        <v>1.653439153439153E-2</v>
      </c>
      <c r="BP356" s="64">
        <f t="shared" ref="BP356:BP364" si="81">IFERROR(1/J356*(Y356/H356),"0")</f>
        <v>1.7857142857142856E-2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200</v>
      </c>
      <c r="Y357" s="778">
        <f t="shared" si="77"/>
        <v>205.20000000000002</v>
      </c>
      <c r="Z357" s="36">
        <f>IFERROR(IF(Y357=0,"",ROUNDUP(Y357/H357,0)*0.02175),"")</f>
        <v>0.41324999999999995</v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208.88888888888889</v>
      </c>
      <c r="BN357" s="64">
        <f t="shared" si="79"/>
        <v>214.32</v>
      </c>
      <c r="BO357" s="64">
        <f t="shared" si="80"/>
        <v>0.3306878306878307</v>
      </c>
      <c r="BP357" s="64">
        <f t="shared" si="81"/>
        <v>0.33928571428571425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4</v>
      </c>
      <c r="Y363" s="778">
        <f t="shared" si="77"/>
        <v>4</v>
      </c>
      <c r="Z363" s="36">
        <f>IFERROR(IF(Y363=0,"",ROUNDUP(Y363/H363,0)*0.00902),"")</f>
        <v>9.0200000000000002E-3</v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4.21</v>
      </c>
      <c r="BN363" s="64">
        <f t="shared" si="79"/>
        <v>4.21</v>
      </c>
      <c r="BO363" s="64">
        <f t="shared" si="80"/>
        <v>7.575757575757576E-3</v>
      </c>
      <c r="BP363" s="64">
        <f t="shared" si="81"/>
        <v>7.575757575757576E-3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20.444444444444446</v>
      </c>
      <c r="Y365" s="779">
        <f>IFERROR(Y356/H356,"0")+IFERROR(Y357/H357,"0")+IFERROR(Y358/H358,"0")+IFERROR(Y359/H359,"0")+IFERROR(Y360/H360,"0")+IFERROR(Y361/H361,"0")+IFERROR(Y362/H362,"0")+IFERROR(Y363/H363,"0")+IFERROR(Y364/H364,"0")</f>
        <v>21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0.44401999999999997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214</v>
      </c>
      <c r="Y366" s="779">
        <f>IFERROR(SUM(Y356:Y364),"0")</f>
        <v>220.00000000000003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24</v>
      </c>
      <c r="Y368" s="778">
        <f>IFERROR(IF(X368="",0,CEILING((X368/$H368),1)*$H368),"")</f>
        <v>25.200000000000003</v>
      </c>
      <c r="Z368" s="36">
        <f>IFERROR(IF(Y368=0,"",ROUNDUP(Y368/H368,0)*0.00753),"")</f>
        <v>4.5179999999999998E-2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25.485714285714284</v>
      </c>
      <c r="BN368" s="64">
        <f>IFERROR(Y368*I368/H368,"0")</f>
        <v>26.76</v>
      </c>
      <c r="BO368" s="64">
        <f>IFERROR(1/J368*(X368/H368),"0")</f>
        <v>3.6630036630036632E-2</v>
      </c>
      <c r="BP368" s="64">
        <f>IFERROR(1/J368*(Y368/H368),"0")</f>
        <v>3.8461538461538464E-2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24</v>
      </c>
      <c r="Y369" s="778">
        <f>IFERROR(IF(X369="",0,CEILING((X369/$H369),1)*$H369),"")</f>
        <v>25.200000000000003</v>
      </c>
      <c r="Z369" s="36">
        <f>IFERROR(IF(Y369=0,"",ROUNDUP(Y369/H369,0)*0.00753),"")</f>
        <v>4.5179999999999998E-2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25.485714285714284</v>
      </c>
      <c r="BN369" s="64">
        <f>IFERROR(Y369*I369/H369,"0")</f>
        <v>26.76</v>
      </c>
      <c r="BO369" s="64">
        <f>IFERROR(1/J369*(X369/H369),"0")</f>
        <v>3.6630036630036632E-2</v>
      </c>
      <c r="BP369" s="64">
        <f>IFERROR(1/J369*(Y369/H369),"0")</f>
        <v>3.8461538461538464E-2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11.428571428571429</v>
      </c>
      <c r="Y372" s="779">
        <f>IFERROR(Y368/H368,"0")+IFERROR(Y369/H369,"0")+IFERROR(Y370/H370,"0")+IFERROR(Y371/H371,"0")</f>
        <v>12</v>
      </c>
      <c r="Z372" s="779">
        <f>IFERROR(IF(Z368="",0,Z368),"0")+IFERROR(IF(Z369="",0,Z369),"0")+IFERROR(IF(Z370="",0,Z370),"0")+IFERROR(IF(Z371="",0,Z371),"0")</f>
        <v>9.0359999999999996E-2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48</v>
      </c>
      <c r="Y373" s="779">
        <f>IFERROR(SUM(Y368:Y371),"0")</f>
        <v>50.400000000000006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150</v>
      </c>
      <c r="Y375" s="778">
        <f t="shared" ref="Y375:Y380" si="82">IFERROR(IF(X375="",0,CEILING((X375/$H375),1)*$H375),"")</f>
        <v>156</v>
      </c>
      <c r="Z375" s="36">
        <f>IFERROR(IF(Y375=0,"",ROUNDUP(Y375/H375,0)*0.02175),"")</f>
        <v>0.43499999999999994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160.73076923076923</v>
      </c>
      <c r="BN375" s="64">
        <f t="shared" ref="BN375:BN380" si="84">IFERROR(Y375*I375/H375,"0")</f>
        <v>167.16000000000003</v>
      </c>
      <c r="BO375" s="64">
        <f t="shared" ref="BO375:BO380" si="85">IFERROR(1/J375*(X375/H375),"0")</f>
        <v>0.34340659340659335</v>
      </c>
      <c r="BP375" s="64">
        <f t="shared" ref="BP375:BP380" si="86">IFERROR(1/J375*(Y375/H375),"0")</f>
        <v>0.3571428571428571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19.23076923076923</v>
      </c>
      <c r="Y381" s="779">
        <f>IFERROR(Y375/H375,"0")+IFERROR(Y376/H376,"0")+IFERROR(Y377/H377,"0")+IFERROR(Y378/H378,"0")+IFERROR(Y379/H379,"0")+IFERROR(Y380/H380,"0")</f>
        <v>20</v>
      </c>
      <c r="Z381" s="779">
        <f>IFERROR(IF(Z375="",0,Z375),"0")+IFERROR(IF(Z376="",0,Z376),"0")+IFERROR(IF(Z377="",0,Z377),"0")+IFERROR(IF(Z378="",0,Z378),"0")+IFERROR(IF(Z379="",0,Z379),"0")+IFERROR(IF(Z380="",0,Z380),"0")</f>
        <v>0.43499999999999994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150</v>
      </c>
      <c r="Y382" s="779">
        <f>IFERROR(SUM(Y375:Y380),"0")</f>
        <v>156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30</v>
      </c>
      <c r="Y420" s="778">
        <f t="shared" si="87"/>
        <v>30</v>
      </c>
      <c r="Z420" s="36">
        <f>IFERROR(IF(Y420=0,"",ROUNDUP(Y420/H420,0)*0.02175),"")</f>
        <v>4.3499999999999997E-2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30.96</v>
      </c>
      <c r="BN420" s="64">
        <f t="shared" si="89"/>
        <v>30.96</v>
      </c>
      <c r="BO420" s="64">
        <f t="shared" si="90"/>
        <v>4.1666666666666664E-2</v>
      </c>
      <c r="BP420" s="64">
        <f t="shared" si="91"/>
        <v>4.1666666666666664E-2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60</v>
      </c>
      <c r="Y421" s="778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61.92</v>
      </c>
      <c r="BN421" s="64">
        <f t="shared" si="89"/>
        <v>61.92</v>
      </c>
      <c r="BO421" s="64">
        <f t="shared" si="90"/>
        <v>8.3333333333333329E-2</v>
      </c>
      <c r="BP421" s="64">
        <f t="shared" si="91"/>
        <v>8.3333333333333329E-2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0.1305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90</v>
      </c>
      <c r="Y429" s="779">
        <f>IFERROR(SUM(Y417:Y427),"0")</f>
        <v>90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8</v>
      </c>
      <c r="Y486" s="778">
        <f t="shared" si="98"/>
        <v>8.4</v>
      </c>
      <c r="Z486" s="36">
        <f>IFERROR(IF(Y486=0,"",ROUNDUP(Y486/H486,0)*0.00753),"")</f>
        <v>1.506E-2</v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8.4380952380952365</v>
      </c>
      <c r="BN486" s="64">
        <f t="shared" si="100"/>
        <v>8.86</v>
      </c>
      <c r="BO486" s="64">
        <f t="shared" si="101"/>
        <v>1.2210012210012208E-2</v>
      </c>
      <c r="BP486" s="64">
        <f t="shared" si="102"/>
        <v>1.282051282051282E-2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1">
        <v>4301031336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1.9047619047619047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1.506E-2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8</v>
      </c>
      <c r="Y506" s="779">
        <f>IFERROR(SUM(Y480:Y504),"0")</f>
        <v>8.4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5.28</v>
      </c>
      <c r="Y577" s="778">
        <f t="shared" si="115"/>
        <v>5.28</v>
      </c>
      <c r="Z577" s="36">
        <f>IFERROR(IF(Y577=0,"",ROUNDUP(Y577/H577,0)*0.01196),"")</f>
        <v>1.196E-2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5.64</v>
      </c>
      <c r="BN577" s="64">
        <f t="shared" si="117"/>
        <v>5.64</v>
      </c>
      <c r="BO577" s="64">
        <f t="shared" si="118"/>
        <v>9.6153846153846159E-3</v>
      </c>
      <c r="BP577" s="64">
        <f t="shared" si="119"/>
        <v>9.6153846153846159E-3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5.28</v>
      </c>
      <c r="Y578" s="778">
        <f t="shared" si="115"/>
        <v>5.28</v>
      </c>
      <c r="Z578" s="36">
        <f>IFERROR(IF(Y578=0,"",ROUNDUP(Y578/H578,0)*0.01196),"")</f>
        <v>1.196E-2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5.64</v>
      </c>
      <c r="BN578" s="64">
        <f t="shared" si="117"/>
        <v>5.64</v>
      </c>
      <c r="BO578" s="64">
        <f t="shared" si="118"/>
        <v>9.6153846153846159E-3</v>
      </c>
      <c r="BP578" s="64">
        <f t="shared" si="119"/>
        <v>9.6153846153846159E-3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</v>
      </c>
      <c r="Y585" s="779">
        <f>IFERROR(Y576/H576,"0")+IFERROR(Y577/H577,"0")+IFERROR(Y578/H578,"0")+IFERROR(Y579/H579,"0")+IFERROR(Y580/H580,"0")+IFERROR(Y581/H581,"0")+IFERROR(Y582/H582,"0")+IFERROR(Y583/H583,"0")+IFERROR(Y584/H584,"0")</f>
        <v>2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2.392E-2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10.56</v>
      </c>
      <c r="Y586" s="779">
        <f>IFERROR(SUM(Y576:Y584),"0")</f>
        <v>10.56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845.26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873.46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888.74283272283253</v>
      </c>
      <c r="Y664" s="779">
        <f>IFERROR(SUM(BN22:BN660),"0")</f>
        <v>918.57199999999989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938.74283272283253</v>
      </c>
      <c r="Y666" s="779">
        <f>GrossWeightTotalR+PalletQtyTotalR*25</f>
        <v>968.57199999999989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99.251933251933238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103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1.8510800000000001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254.70000000000002</v>
      </c>
      <c r="E673" s="46">
        <f>IFERROR(Y107*1,"0")+IFERROR(Y108*1,"0")+IFERROR(Y109*1,"0")+IFERROR(Y113*1,"0")+IFERROR(Y114*1,"0")+IFERROR(Y115*1,"0")+IFERROR(Y116*1,"0")+IFERROR(Y117*1,"0")+IFERROR(Y118*1,"0")</f>
        <v>10.8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33.6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39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426.40000000000003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90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8.4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10.56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