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90E49CAA-8709-4EC7-9285-0B5325C5FC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Z593" i="1" s="1"/>
  <c r="P593" i="1"/>
  <c r="X591" i="1"/>
  <c r="X590" i="1"/>
  <c r="BO589" i="1"/>
  <c r="BM589" i="1"/>
  <c r="Y589" i="1"/>
  <c r="BP589" i="1" s="1"/>
  <c r="P589" i="1"/>
  <c r="BO588" i="1"/>
  <c r="BM588" i="1"/>
  <c r="Y588" i="1"/>
  <c r="BP588" i="1" s="1"/>
  <c r="P588" i="1"/>
  <c r="BO587" i="1"/>
  <c r="BM587" i="1"/>
  <c r="Y587" i="1"/>
  <c r="Y591" i="1" s="1"/>
  <c r="P587" i="1"/>
  <c r="X585" i="1"/>
  <c r="X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P576" i="1"/>
  <c r="BO575" i="1"/>
  <c r="BM575" i="1"/>
  <c r="Y575" i="1"/>
  <c r="Y585" i="1" s="1"/>
  <c r="P575" i="1"/>
  <c r="X573" i="1"/>
  <c r="X572" i="1"/>
  <c r="BO571" i="1"/>
  <c r="BM571" i="1"/>
  <c r="Y571" i="1"/>
  <c r="BP571" i="1" s="1"/>
  <c r="P571" i="1"/>
  <c r="BP570" i="1"/>
  <c r="BO570" i="1"/>
  <c r="BN570" i="1"/>
  <c r="BM570" i="1"/>
  <c r="Z570" i="1"/>
  <c r="Y570" i="1"/>
  <c r="P570" i="1"/>
  <c r="BO569" i="1"/>
  <c r="BM569" i="1"/>
  <c r="Y569" i="1"/>
  <c r="Y573" i="1" s="1"/>
  <c r="P569" i="1"/>
  <c r="X567" i="1"/>
  <c r="X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Y550" i="1" s="1"/>
  <c r="P548" i="1"/>
  <c r="X545" i="1"/>
  <c r="X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Y529" i="1" s="1"/>
  <c r="X521" i="1"/>
  <c r="Y520" i="1"/>
  <c r="X520" i="1"/>
  <c r="BP519" i="1"/>
  <c r="BO519" i="1"/>
  <c r="BN519" i="1"/>
  <c r="BM519" i="1"/>
  <c r="Z519" i="1"/>
  <c r="Z520" i="1" s="1"/>
  <c r="Y519" i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BP483" i="1" s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Y506" i="1" s="1"/>
  <c r="P480" i="1"/>
  <c r="X478" i="1"/>
  <c r="X477" i="1"/>
  <c r="BO476" i="1"/>
  <c r="BM476" i="1"/>
  <c r="Y476" i="1"/>
  <c r="Y672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Y468" i="1" s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P437" i="1" s="1"/>
  <c r="BO436" i="1"/>
  <c r="BM436" i="1"/>
  <c r="Y436" i="1"/>
  <c r="Y438" i="1" s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4" i="1" s="1"/>
  <c r="P431" i="1"/>
  <c r="X429" i="1"/>
  <c r="X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Y382" i="1" s="1"/>
  <c r="P376" i="1"/>
  <c r="BP375" i="1"/>
  <c r="BO375" i="1"/>
  <c r="BN375" i="1"/>
  <c r="BM375" i="1"/>
  <c r="Z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2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2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2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2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2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2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2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2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BP231" i="1"/>
  <c r="BN231" i="1"/>
  <c r="BP233" i="1"/>
  <c r="BN233" i="1"/>
  <c r="Z233" i="1"/>
  <c r="BP241" i="1"/>
  <c r="BN241" i="1"/>
  <c r="Z241" i="1"/>
  <c r="Z246" i="1" s="1"/>
  <c r="BP244" i="1"/>
  <c r="BN244" i="1"/>
  <c r="Z244" i="1"/>
  <c r="H9" i="1"/>
  <c r="B672" i="1"/>
  <c r="X663" i="1"/>
  <c r="X664" i="1"/>
  <c r="X666" i="1"/>
  <c r="Y24" i="1"/>
  <c r="Z27" i="1"/>
  <c r="Z35" i="1" s="1"/>
  <c r="BN27" i="1"/>
  <c r="Y663" i="1" s="1"/>
  <c r="Z32" i="1"/>
  <c r="BN32" i="1"/>
  <c r="Z34" i="1"/>
  <c r="BN34" i="1"/>
  <c r="Z38" i="1"/>
  <c r="Z39" i="1" s="1"/>
  <c r="BN38" i="1"/>
  <c r="BP38" i="1"/>
  <c r="Y664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Y666" i="1" s="1"/>
  <c r="Z75" i="1"/>
  <c r="Z79" i="1" s="1"/>
  <c r="BN75" i="1"/>
  <c r="BP75" i="1"/>
  <c r="Z77" i="1"/>
  <c r="BN77" i="1"/>
  <c r="Z83" i="1"/>
  <c r="Z88" i="1" s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2" i="1"/>
  <c r="Z108" i="1"/>
  <c r="Z110" i="1" s="1"/>
  <c r="BN108" i="1"/>
  <c r="Y111" i="1"/>
  <c r="Z114" i="1"/>
  <c r="Z119" i="1" s="1"/>
  <c r="BN114" i="1"/>
  <c r="Z116" i="1"/>
  <c r="BN116" i="1"/>
  <c r="F672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2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2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Y238" i="1"/>
  <c r="Z227" i="1"/>
  <c r="Z237" i="1" s="1"/>
  <c r="BN227" i="1"/>
  <c r="Z229" i="1"/>
  <c r="BN229" i="1"/>
  <c r="Z231" i="1"/>
  <c r="BP235" i="1"/>
  <c r="BN235" i="1"/>
  <c r="Z235" i="1"/>
  <c r="Y247" i="1"/>
  <c r="BP242" i="1"/>
  <c r="BN242" i="1"/>
  <c r="Z242" i="1"/>
  <c r="Y246" i="1"/>
  <c r="Y259" i="1"/>
  <c r="BP251" i="1"/>
  <c r="BN251" i="1"/>
  <c r="Z251" i="1"/>
  <c r="Z258" i="1" s="1"/>
  <c r="K672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2" i="1"/>
  <c r="Z299" i="1"/>
  <c r="Z301" i="1" s="1"/>
  <c r="BN299" i="1"/>
  <c r="BP299" i="1"/>
  <c r="Y302" i="1"/>
  <c r="Q672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2" i="1"/>
  <c r="Y344" i="1"/>
  <c r="Z347" i="1"/>
  <c r="Z348" i="1" s="1"/>
  <c r="BN347" i="1"/>
  <c r="BP347" i="1"/>
  <c r="Z351" i="1"/>
  <c r="Z352" i="1" s="1"/>
  <c r="BN351" i="1"/>
  <c r="BP351" i="1"/>
  <c r="Y352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Y373" i="1"/>
  <c r="Z376" i="1"/>
  <c r="Z381" i="1" s="1"/>
  <c r="BN376" i="1"/>
  <c r="BP376" i="1"/>
  <c r="Z378" i="1"/>
  <c r="BN378" i="1"/>
  <c r="Z380" i="1"/>
  <c r="BN380" i="1"/>
  <c r="Z384" i="1"/>
  <c r="BN384" i="1"/>
  <c r="BP384" i="1"/>
  <c r="BP385" i="1"/>
  <c r="BN385" i="1"/>
  <c r="Z385" i="1"/>
  <c r="BP392" i="1"/>
  <c r="BN392" i="1"/>
  <c r="Z392" i="1"/>
  <c r="BP400" i="1"/>
  <c r="BN400" i="1"/>
  <c r="Z400" i="1"/>
  <c r="V672" i="1"/>
  <c r="Y406" i="1"/>
  <c r="BP405" i="1"/>
  <c r="BN405" i="1"/>
  <c r="Z405" i="1"/>
  <c r="Z406" i="1" s="1"/>
  <c r="Y407" i="1"/>
  <c r="Y412" i="1"/>
  <c r="BP409" i="1"/>
  <c r="BN409" i="1"/>
  <c r="Z409" i="1"/>
  <c r="Y272" i="1"/>
  <c r="Y289" i="1"/>
  <c r="Y317" i="1"/>
  <c r="Y330" i="1"/>
  <c r="Y366" i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BP411" i="1"/>
  <c r="BN411" i="1"/>
  <c r="Z411" i="1"/>
  <c r="Y413" i="1"/>
  <c r="W672" i="1"/>
  <c r="Y428" i="1"/>
  <c r="BP417" i="1"/>
  <c r="BN417" i="1"/>
  <c r="Z417" i="1"/>
  <c r="Y429" i="1"/>
  <c r="Z454" i="1"/>
  <c r="Y433" i="1"/>
  <c r="Y439" i="1"/>
  <c r="Y455" i="1"/>
  <c r="Y459" i="1"/>
  <c r="Y467" i="1"/>
  <c r="Y472" i="1"/>
  <c r="Y478" i="1"/>
  <c r="Z504" i="1"/>
  <c r="BN504" i="1"/>
  <c r="Y505" i="1"/>
  <c r="Y511" i="1"/>
  <c r="Y515" i="1"/>
  <c r="Y528" i="1"/>
  <c r="Z419" i="1"/>
  <c r="BN419" i="1"/>
  <c r="Z421" i="1"/>
  <c r="BN421" i="1"/>
  <c r="Z423" i="1"/>
  <c r="BN423" i="1"/>
  <c r="Z425" i="1"/>
  <c r="BN425" i="1"/>
  <c r="Z427" i="1"/>
  <c r="BN427" i="1"/>
  <c r="Z431" i="1"/>
  <c r="Z433" i="1" s="1"/>
  <c r="BN431" i="1"/>
  <c r="BP431" i="1"/>
  <c r="Z436" i="1"/>
  <c r="BN436" i="1"/>
  <c r="BP436" i="1"/>
  <c r="Z437" i="1"/>
  <c r="BN437" i="1"/>
  <c r="X672" i="1"/>
  <c r="Z447" i="1"/>
  <c r="BN447" i="1"/>
  <c r="Z449" i="1"/>
  <c r="BN449" i="1"/>
  <c r="Z451" i="1"/>
  <c r="BN451" i="1"/>
  <c r="Z453" i="1"/>
  <c r="BN453" i="1"/>
  <c r="Y454" i="1"/>
  <c r="Z457" i="1"/>
  <c r="Z459" i="1" s="1"/>
  <c r="BN457" i="1"/>
  <c r="BP457" i="1"/>
  <c r="Z462" i="1"/>
  <c r="BN462" i="1"/>
  <c r="BP462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0" i="1"/>
  <c r="BN480" i="1"/>
  <c r="BP480" i="1"/>
  <c r="Z483" i="1"/>
  <c r="BN483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0" i="1"/>
  <c r="BN500" i="1"/>
  <c r="Z502" i="1"/>
  <c r="BN502" i="1"/>
  <c r="Z503" i="1"/>
  <c r="BN503" i="1"/>
  <c r="Z509" i="1"/>
  <c r="Z510" i="1" s="1"/>
  <c r="BN509" i="1"/>
  <c r="Z513" i="1"/>
  <c r="Z515" i="1" s="1"/>
  <c r="BN513" i="1"/>
  <c r="BP513" i="1"/>
  <c r="Z672" i="1"/>
  <c r="Y521" i="1"/>
  <c r="Z523" i="1"/>
  <c r="BN523" i="1"/>
  <c r="BP523" i="1"/>
  <c r="Z526" i="1"/>
  <c r="BN526" i="1"/>
  <c r="Y545" i="1"/>
  <c r="BP541" i="1"/>
  <c r="BN541" i="1"/>
  <c r="Z541" i="1"/>
  <c r="Z544" i="1" s="1"/>
  <c r="AA672" i="1"/>
  <c r="Z543" i="1"/>
  <c r="BN543" i="1"/>
  <c r="Y544" i="1"/>
  <c r="Z548" i="1"/>
  <c r="Z549" i="1" s="1"/>
  <c r="BN548" i="1"/>
  <c r="BP548" i="1"/>
  <c r="Y549" i="1"/>
  <c r="AC672" i="1"/>
  <c r="Z555" i="1"/>
  <c r="Z566" i="1" s="1"/>
  <c r="BN555" i="1"/>
  <c r="Z557" i="1"/>
  <c r="BN557" i="1"/>
  <c r="Z559" i="1"/>
  <c r="BN559" i="1"/>
  <c r="Z561" i="1"/>
  <c r="BN561" i="1"/>
  <c r="Z563" i="1"/>
  <c r="BN563" i="1"/>
  <c r="Z565" i="1"/>
  <c r="BN565" i="1"/>
  <c r="Y566" i="1"/>
  <c r="Z569" i="1"/>
  <c r="BN569" i="1"/>
  <c r="BP569" i="1"/>
  <c r="Z571" i="1"/>
  <c r="BN571" i="1"/>
  <c r="Y572" i="1"/>
  <c r="Z575" i="1"/>
  <c r="BN575" i="1"/>
  <c r="BP575" i="1"/>
  <c r="Z577" i="1"/>
  <c r="BN577" i="1"/>
  <c r="Z579" i="1"/>
  <c r="BN579" i="1"/>
  <c r="Z581" i="1"/>
  <c r="BN581" i="1"/>
  <c r="Z583" i="1"/>
  <c r="BN583" i="1"/>
  <c r="Y584" i="1"/>
  <c r="Z587" i="1"/>
  <c r="BN587" i="1"/>
  <c r="BP587" i="1"/>
  <c r="Z589" i="1"/>
  <c r="BN589" i="1"/>
  <c r="Y590" i="1"/>
  <c r="BP611" i="1"/>
  <c r="BN611" i="1"/>
  <c r="Z611" i="1"/>
  <c r="BP613" i="1"/>
  <c r="BN613" i="1"/>
  <c r="Z613" i="1"/>
  <c r="Y615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49" i="1"/>
  <c r="Y656" i="1"/>
  <c r="BP655" i="1"/>
  <c r="BN655" i="1"/>
  <c r="Z655" i="1"/>
  <c r="Z656" i="1" s="1"/>
  <c r="Y657" i="1"/>
  <c r="AB672" i="1"/>
  <c r="Y567" i="1"/>
  <c r="Z588" i="1"/>
  <c r="BN588" i="1"/>
  <c r="Y595" i="1"/>
  <c r="BP593" i="1"/>
  <c r="BN593" i="1"/>
  <c r="BP594" i="1"/>
  <c r="BN594" i="1"/>
  <c r="Z594" i="1"/>
  <c r="Z595" i="1" s="1"/>
  <c r="Y596" i="1"/>
  <c r="Y614" i="1"/>
  <c r="BP610" i="1"/>
  <c r="BN610" i="1"/>
  <c r="Z610" i="1"/>
  <c r="Z614" i="1" s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Z648" i="1" s="1"/>
  <c r="AD672" i="1"/>
  <c r="Y665" i="1" l="1"/>
  <c r="Z635" i="1"/>
  <c r="Z590" i="1"/>
  <c r="Z584" i="1"/>
  <c r="Z572" i="1"/>
  <c r="Z528" i="1"/>
  <c r="Z505" i="1"/>
  <c r="Z467" i="1"/>
  <c r="Z438" i="1"/>
  <c r="Z401" i="1"/>
  <c r="Z395" i="1"/>
  <c r="Z388" i="1"/>
  <c r="Z223" i="1"/>
  <c r="Z179" i="1"/>
  <c r="Z97" i="1"/>
  <c r="Z667" i="1" s="1"/>
  <c r="Y662" i="1"/>
  <c r="Z428" i="1"/>
  <c r="Z412" i="1"/>
  <c r="X665" i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<sst xmlns="http://schemas.openxmlformats.org/spreadsheetml/2006/main" count="3131" uniqueCount="1079">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</sst>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5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52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9" customWidth="1"/>
    <col min="34" max="34" width="9.140625" style="769" customWidth="1"/>
    <col min="35" max="16384" width="9.140625" style="769"/>
  </cols>
  <sheetData>
    <row r="1" spans="1:32" s="772" customFormat="1" ht="45" customHeight="1" x14ac:dyDescent="0.2">
      <c r="A1" s="41"/>
      <c r="B1" s="41"/>
      <c r="C1" s="41"/>
      <c r="D1" s="861" t="s">
        <v>0</v>
      </c>
      <c r="E1" s="809"/>
      <c r="F1" s="809"/>
      <c r="G1" s="12" t="s">
        <v>1</v>
      </c>
      <c r="H1" s="861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808" t="s">
        <v>3</v>
      </c>
      <c r="S1" s="809"/>
      <c r="T1" s="8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2" customFormat="1" ht="23.45" customHeight="1" x14ac:dyDescent="0.2">
      <c r="A5" s="921" t="s">
        <v>8</v>
      </c>
      <c r="B5" s="825"/>
      <c r="C5" s="826"/>
      <c r="D5" s="866"/>
      <c r="E5" s="867"/>
      <c r="F5" s="1160" t="s">
        <v>9</v>
      </c>
      <c r="G5" s="826"/>
      <c r="H5" s="866"/>
      <c r="I5" s="1080"/>
      <c r="J5" s="1080"/>
      <c r="K5" s="1080"/>
      <c r="L5" s="1080"/>
      <c r="M5" s="867"/>
      <c r="N5" s="58"/>
      <c r="P5" s="24" t="s">
        <v>10</v>
      </c>
      <c r="Q5" s="1177">
        <v>45648</v>
      </c>
      <c r="R5" s="918"/>
      <c r="T5" s="976" t="s">
        <v>11</v>
      </c>
      <c r="U5" s="977"/>
      <c r="V5" s="979" t="s">
        <v>12</v>
      </c>
      <c r="W5" s="918"/>
      <c r="AB5" s="51"/>
      <c r="AC5" s="51"/>
      <c r="AD5" s="51"/>
      <c r="AE5" s="51"/>
    </row>
    <row r="6" spans="1:32" s="772" customFormat="1" ht="24" customHeight="1" x14ac:dyDescent="0.2">
      <c r="A6" s="921" t="s">
        <v>13</v>
      </c>
      <c r="B6" s="825"/>
      <c r="C6" s="826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8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Воскресенье</v>
      </c>
      <c r="R6" s="780"/>
      <c r="T6" s="987" t="s">
        <v>16</v>
      </c>
      <c r="U6" s="977"/>
      <c r="V6" s="1059" t="s">
        <v>17</v>
      </c>
      <c r="W6" s="832"/>
      <c r="AB6" s="51"/>
      <c r="AC6" s="51"/>
      <c r="AD6" s="51"/>
      <c r="AE6" s="51"/>
    </row>
    <row r="7" spans="1:32" s="772" customFormat="1" ht="21.75" hidden="1" customHeight="1" x14ac:dyDescent="0.2">
      <c r="A7" s="55"/>
      <c r="B7" s="55"/>
      <c r="C7" s="55"/>
      <c r="D7" s="838" t="str">
        <f>IFERROR(VLOOKUP(DeliveryAddress,Table,3,0),1)</f>
        <v>1</v>
      </c>
      <c r="E7" s="839"/>
      <c r="F7" s="839"/>
      <c r="G7" s="839"/>
      <c r="H7" s="839"/>
      <c r="I7" s="839"/>
      <c r="J7" s="839"/>
      <c r="K7" s="839"/>
      <c r="L7" s="839"/>
      <c r="M7" s="840"/>
      <c r="N7" s="60"/>
      <c r="P7" s="24"/>
      <c r="Q7" s="42"/>
      <c r="R7" s="42"/>
      <c r="T7" s="788"/>
      <c r="U7" s="977"/>
      <c r="V7" s="1060"/>
      <c r="W7" s="1061"/>
      <c r="AB7" s="51"/>
      <c r="AC7" s="51"/>
      <c r="AD7" s="51"/>
      <c r="AE7" s="51"/>
    </row>
    <row r="8" spans="1:32" s="772" customFormat="1" ht="25.5" customHeight="1" x14ac:dyDescent="0.2">
      <c r="A8" s="1208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40"/>
      <c r="T8" s="788"/>
      <c r="U8" s="977"/>
      <c r="V8" s="1060"/>
      <c r="W8" s="1061"/>
      <c r="AB8" s="51"/>
      <c r="AC8" s="51"/>
      <c r="AD8" s="51"/>
      <c r="AE8" s="51"/>
    </row>
    <row r="9" spans="1:32" s="772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2"/>
      <c r="E9" s="799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73"/>
      <c r="P9" s="26" t="s">
        <v>21</v>
      </c>
      <c r="Q9" s="913"/>
      <c r="R9" s="914"/>
      <c r="T9" s="788"/>
      <c r="U9" s="977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72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2"/>
      <c r="E10" s="799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50" t="str">
        <f>IFERROR(VLOOKUP($D$10,Proxy,2,FALSE),"")</f>
        <v/>
      </c>
      <c r="I10" s="788"/>
      <c r="J10" s="788"/>
      <c r="K10" s="788"/>
      <c r="L10" s="788"/>
      <c r="M10" s="788"/>
      <c r="N10" s="771"/>
      <c r="P10" s="26" t="s">
        <v>22</v>
      </c>
      <c r="Q10" s="988"/>
      <c r="R10" s="989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7"/>
      <c r="R11" s="918"/>
      <c r="U11" s="24" t="s">
        <v>27</v>
      </c>
      <c r="V11" s="1115" t="s">
        <v>28</v>
      </c>
      <c r="W11" s="914"/>
      <c r="X11" s="45"/>
      <c r="Y11" s="45"/>
      <c r="Z11" s="45"/>
      <c r="AA11" s="45"/>
      <c r="AB11" s="51"/>
      <c r="AC11" s="51"/>
      <c r="AD11" s="51"/>
      <c r="AE11" s="51"/>
    </row>
    <row r="12" spans="1:32" s="772" customFormat="1" ht="18.600000000000001" customHeight="1" x14ac:dyDescent="0.2">
      <c r="A12" s="971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29"/>
      <c r="R12" s="840"/>
      <c r="S12" s="23"/>
      <c r="U12" s="24"/>
      <c r="V12" s="809"/>
      <c r="W12" s="788"/>
      <c r="AB12" s="51"/>
      <c r="AC12" s="51"/>
      <c r="AD12" s="51"/>
      <c r="AE12" s="51"/>
    </row>
    <row r="13" spans="1:32" s="772" customFormat="1" ht="23.25" customHeight="1" x14ac:dyDescent="0.2">
      <c r="A13" s="971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15"/>
      <c r="R13" s="91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2" customFormat="1" ht="18.600000000000001" customHeight="1" x14ac:dyDescent="0.2">
      <c r="A14" s="971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2" customFormat="1" ht="22.5" customHeight="1" x14ac:dyDescent="0.2">
      <c r="A15" s="1010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58" t="s">
        <v>35</v>
      </c>
      <c r="Q15" s="809"/>
      <c r="R15" s="809"/>
      <c r="S15" s="809"/>
      <c r="T15" s="8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35" t="s">
        <v>38</v>
      </c>
      <c r="D17" s="827" t="s">
        <v>39</v>
      </c>
      <c r="E17" s="890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89"/>
      <c r="R17" s="889"/>
      <c r="S17" s="889"/>
      <c r="T17" s="890"/>
      <c r="U17" s="1205" t="s">
        <v>51</v>
      </c>
      <c r="V17" s="826"/>
      <c r="W17" s="827" t="s">
        <v>52</v>
      </c>
      <c r="X17" s="827" t="s">
        <v>53</v>
      </c>
      <c r="Y17" s="1206" t="s">
        <v>54</v>
      </c>
      <c r="Z17" s="1077" t="s">
        <v>55</v>
      </c>
      <c r="AA17" s="1051" t="s">
        <v>56</v>
      </c>
      <c r="AB17" s="1051" t="s">
        <v>57</v>
      </c>
      <c r="AC17" s="1051" t="s">
        <v>58</v>
      </c>
      <c r="AD17" s="1051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1"/>
      <c r="E18" s="893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8"/>
      <c r="X18" s="828"/>
      <c r="Y18" s="1207"/>
      <c r="Z18" s="1078"/>
      <c r="AA18" s="1052"/>
      <c r="AB18" s="1052"/>
      <c r="AC18" s="1052"/>
      <c r="AD18" s="1157"/>
      <c r="AE18" s="1158"/>
      <c r="AF18" s="1159"/>
      <c r="AG18" s="66"/>
      <c r="BD18" s="65"/>
    </row>
    <row r="19" spans="1:68" ht="27.75" customHeight="1" x14ac:dyDescent="0.2">
      <c r="A19" s="874" t="s">
        <v>63</v>
      </c>
      <c r="B19" s="875"/>
      <c r="C19" s="875"/>
      <c r="D19" s="875"/>
      <c r="E19" s="875"/>
      <c r="F19" s="875"/>
      <c r="G19" s="875"/>
      <c r="H19" s="875"/>
      <c r="I19" s="875"/>
      <c r="J19" s="875"/>
      <c r="K19" s="875"/>
      <c r="L19" s="875"/>
      <c r="M19" s="875"/>
      <c r="N19" s="875"/>
      <c r="O19" s="875"/>
      <c r="P19" s="875"/>
      <c r="Q19" s="875"/>
      <c r="R19" s="875"/>
      <c r="S19" s="875"/>
      <c r="T19" s="875"/>
      <c r="U19" s="875"/>
      <c r="V19" s="875"/>
      <c r="W19" s="875"/>
      <c r="X19" s="875"/>
      <c r="Y19" s="875"/>
      <c r="Z19" s="875"/>
      <c r="AA19" s="48"/>
      <c r="AB19" s="48"/>
      <c r="AC19" s="48"/>
    </row>
    <row r="20" spans="1:68" ht="16.5" customHeight="1" x14ac:dyDescent="0.25">
      <c r="A20" s="829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0"/>
      <c r="AB20" s="770"/>
      <c r="AC20" s="770"/>
    </row>
    <row r="21" spans="1:68" ht="14.25" customHeight="1" x14ac:dyDescent="0.25">
      <c r="A21" s="797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68"/>
      <c r="AB21" s="768"/>
      <c r="AC21" s="768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68"/>
      <c r="AB25" s="768"/>
      <c r="AC25" s="768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7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68"/>
      <c r="AB37" s="768"/>
      <c r="AC37" s="768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7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68"/>
      <c r="AB41" s="768"/>
      <c r="AC41" s="768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7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4" t="s">
        <v>113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48"/>
      <c r="AB45" s="48"/>
      <c r="AC45" s="48"/>
    </row>
    <row r="46" spans="1:68" ht="16.5" customHeight="1" x14ac:dyDescent="0.25">
      <c r="A46" s="829" t="s">
        <v>114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70"/>
      <c r="AB46" s="770"/>
      <c r="AC46" s="770"/>
    </row>
    <row r="47" spans="1:68" ht="14.25" customHeight="1" x14ac:dyDescent="0.25">
      <c r="A47" s="797" t="s">
        <v>115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68"/>
      <c r="AB47" s="768"/>
      <c r="AC47" s="768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79">
        <v>4607091385670</v>
      </c>
      <c r="E48" s="780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79">
        <v>4607091385670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79">
        <v>4607091385687</v>
      </c>
      <c r="E51" s="780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79">
        <v>4680115882539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7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68"/>
      <c r="AB56" s="768"/>
      <c r="AC56" s="768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7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9" t="s">
        <v>141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70"/>
      <c r="AB61" s="770"/>
      <c r="AC61" s="770"/>
    </row>
    <row r="62" spans="1:68" ht="14.25" customHeight="1" x14ac:dyDescent="0.25">
      <c r="A62" s="797" t="s">
        <v>115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68"/>
      <c r="AB62" s="768"/>
      <c r="AC62" s="768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6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4301011192</v>
      </c>
      <c r="D69" s="779">
        <v>4607091382952</v>
      </c>
      <c r="E69" s="780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9">
        <v>4680115885899</v>
      </c>
      <c r="E70" s="780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7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89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9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68"/>
      <c r="AB74" s="768"/>
      <c r="AC74" s="768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7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7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89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9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68"/>
      <c r="AB81" s="768"/>
      <c r="AC81" s="768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7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89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89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68"/>
      <c r="AB90" s="768"/>
      <c r="AC90" s="768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7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89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89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68"/>
      <c r="AB99" s="768"/>
      <c r="AC99" s="768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7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89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89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9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70"/>
      <c r="AB105" s="770"/>
      <c r="AC105" s="770"/>
    </row>
    <row r="106" spans="1:68" ht="14.25" customHeight="1" x14ac:dyDescent="0.25">
      <c r="A106" s="797" t="s">
        <v>115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68"/>
      <c r="AB106" s="768"/>
      <c r="AC106" s="768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7"/>
      <c r="B110" s="788"/>
      <c r="C110" s="788"/>
      <c r="D110" s="788"/>
      <c r="E110" s="788"/>
      <c r="F110" s="788"/>
      <c r="G110" s="788"/>
      <c r="H110" s="788"/>
      <c r="I110" s="788"/>
      <c r="J110" s="788"/>
      <c r="K110" s="788"/>
      <c r="L110" s="788"/>
      <c r="M110" s="788"/>
      <c r="N110" s="788"/>
      <c r="O110" s="789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88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89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88"/>
      <c r="P112" s="788"/>
      <c r="Q112" s="788"/>
      <c r="R112" s="788"/>
      <c r="S112" s="788"/>
      <c r="T112" s="788"/>
      <c r="U112" s="788"/>
      <c r="V112" s="788"/>
      <c r="W112" s="788"/>
      <c r="X112" s="788"/>
      <c r="Y112" s="788"/>
      <c r="Z112" s="788"/>
      <c r="AA112" s="768"/>
      <c r="AB112" s="768"/>
      <c r="AC112" s="768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3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7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89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9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customHeight="1" x14ac:dyDescent="0.25">
      <c r="A121" s="829" t="s">
        <v>245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70"/>
      <c r="AB121" s="770"/>
      <c r="AC121" s="770"/>
    </row>
    <row r="122" spans="1:68" ht="14.25" customHeight="1" x14ac:dyDescent="0.25">
      <c r="A122" s="797" t="s">
        <v>115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68"/>
      <c r="AB122" s="768"/>
      <c r="AC122" s="768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7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89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89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68"/>
      <c r="AB130" s="768"/>
      <c r="AC130" s="768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7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  <c r="M135" s="788"/>
      <c r="N135" s="788"/>
      <c r="O135" s="789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89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88"/>
      <c r="P137" s="788"/>
      <c r="Q137" s="788"/>
      <c r="R137" s="788"/>
      <c r="S137" s="788"/>
      <c r="T137" s="788"/>
      <c r="U137" s="788"/>
      <c r="V137" s="788"/>
      <c r="W137" s="788"/>
      <c r="X137" s="788"/>
      <c r="Y137" s="788"/>
      <c r="Z137" s="788"/>
      <c r="AA137" s="768"/>
      <c r="AB137" s="768"/>
      <c r="AC137" s="768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68"/>
      <c r="AB147" s="768"/>
      <c r="AC147" s="768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7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7"/>
      <c r="B150" s="788"/>
      <c r="C150" s="788"/>
      <c r="D150" s="788"/>
      <c r="E150" s="788"/>
      <c r="F150" s="788"/>
      <c r="G150" s="788"/>
      <c r="H150" s="788"/>
      <c r="I150" s="788"/>
      <c r="J150" s="788"/>
      <c r="K150" s="788"/>
      <c r="L150" s="788"/>
      <c r="M150" s="788"/>
      <c r="N150" s="788"/>
      <c r="O150" s="789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88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89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9" t="s">
        <v>291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770"/>
      <c r="AB152" s="770"/>
      <c r="AC152" s="770"/>
    </row>
    <row r="153" spans="1:68" ht="14.25" customHeight="1" x14ac:dyDescent="0.25">
      <c r="A153" s="797" t="s">
        <v>115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68"/>
      <c r="AB153" s="768"/>
      <c r="AC153" s="768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7"/>
      <c r="B156" s="788"/>
      <c r="C156" s="788"/>
      <c r="D156" s="788"/>
      <c r="E156" s="788"/>
      <c r="F156" s="788"/>
      <c r="G156" s="788"/>
      <c r="H156" s="788"/>
      <c r="I156" s="788"/>
      <c r="J156" s="788"/>
      <c r="K156" s="788"/>
      <c r="L156" s="788"/>
      <c r="M156" s="788"/>
      <c r="N156" s="788"/>
      <c r="O156" s="789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8"/>
      <c r="P158" s="788"/>
      <c r="Q158" s="788"/>
      <c r="R158" s="788"/>
      <c r="S158" s="788"/>
      <c r="T158" s="788"/>
      <c r="U158" s="788"/>
      <c r="V158" s="788"/>
      <c r="W158" s="788"/>
      <c r="X158" s="788"/>
      <c r="Y158" s="788"/>
      <c r="Z158" s="788"/>
      <c r="AA158" s="768"/>
      <c r="AB158" s="768"/>
      <c r="AC158" s="768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7"/>
      <c r="B161" s="788"/>
      <c r="C161" s="788"/>
      <c r="D161" s="788"/>
      <c r="E161" s="788"/>
      <c r="F161" s="788"/>
      <c r="G161" s="788"/>
      <c r="H161" s="788"/>
      <c r="I161" s="788"/>
      <c r="J161" s="788"/>
      <c r="K161" s="788"/>
      <c r="L161" s="788"/>
      <c r="M161" s="788"/>
      <c r="N161" s="788"/>
      <c r="O161" s="789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8"/>
      <c r="P163" s="788"/>
      <c r="Q163" s="788"/>
      <c r="R163" s="788"/>
      <c r="S163" s="788"/>
      <c r="T163" s="788"/>
      <c r="U163" s="788"/>
      <c r="V163" s="788"/>
      <c r="W163" s="788"/>
      <c r="X163" s="788"/>
      <c r="Y163" s="788"/>
      <c r="Z163" s="788"/>
      <c r="AA163" s="768"/>
      <c r="AB163" s="768"/>
      <c r="AC163" s="768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7"/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9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89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9" t="s">
        <v>113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770"/>
      <c r="AB168" s="770"/>
      <c r="AC168" s="770"/>
    </row>
    <row r="169" spans="1:68" ht="14.25" customHeight="1" x14ac:dyDescent="0.25">
      <c r="A169" s="797" t="s">
        <v>115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68"/>
      <c r="AB169" s="768"/>
      <c r="AC169" s="768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7"/>
      <c r="B171" s="788"/>
      <c r="C171" s="788"/>
      <c r="D171" s="788"/>
      <c r="E171" s="788"/>
      <c r="F171" s="788"/>
      <c r="G171" s="788"/>
      <c r="H171" s="788"/>
      <c r="I171" s="788"/>
      <c r="J171" s="788"/>
      <c r="K171" s="788"/>
      <c r="L171" s="788"/>
      <c r="M171" s="788"/>
      <c r="N171" s="788"/>
      <c r="O171" s="789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89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88"/>
      <c r="P173" s="788"/>
      <c r="Q173" s="788"/>
      <c r="R173" s="788"/>
      <c r="S173" s="788"/>
      <c r="T173" s="788"/>
      <c r="U173" s="788"/>
      <c r="V173" s="788"/>
      <c r="W173" s="788"/>
      <c r="X173" s="788"/>
      <c r="Y173" s="788"/>
      <c r="Z173" s="788"/>
      <c r="AA173" s="768"/>
      <c r="AB173" s="768"/>
      <c r="AC173" s="768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2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7"/>
      <c r="B179" s="788"/>
      <c r="C179" s="788"/>
      <c r="D179" s="788"/>
      <c r="E179" s="788"/>
      <c r="F179" s="788"/>
      <c r="G179" s="788"/>
      <c r="H179" s="788"/>
      <c r="I179" s="788"/>
      <c r="J179" s="788"/>
      <c r="K179" s="788"/>
      <c r="L179" s="788"/>
      <c r="M179" s="788"/>
      <c r="N179" s="788"/>
      <c r="O179" s="789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89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8"/>
      <c r="P181" s="788"/>
      <c r="Q181" s="788"/>
      <c r="R181" s="788"/>
      <c r="S181" s="788"/>
      <c r="T181" s="788"/>
      <c r="U181" s="788"/>
      <c r="V181" s="788"/>
      <c r="W181" s="788"/>
      <c r="X181" s="788"/>
      <c r="Y181" s="788"/>
      <c r="Z181" s="788"/>
      <c r="AA181" s="768"/>
      <c r="AB181" s="768"/>
      <c r="AC181" s="768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7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9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4" t="s">
        <v>325</v>
      </c>
      <c r="B186" s="875"/>
      <c r="C186" s="875"/>
      <c r="D186" s="875"/>
      <c r="E186" s="875"/>
      <c r="F186" s="875"/>
      <c r="G186" s="875"/>
      <c r="H186" s="875"/>
      <c r="I186" s="875"/>
      <c r="J186" s="875"/>
      <c r="K186" s="875"/>
      <c r="L186" s="875"/>
      <c r="M186" s="875"/>
      <c r="N186" s="875"/>
      <c r="O186" s="875"/>
      <c r="P186" s="875"/>
      <c r="Q186" s="875"/>
      <c r="R186" s="875"/>
      <c r="S186" s="875"/>
      <c r="T186" s="875"/>
      <c r="U186" s="875"/>
      <c r="V186" s="875"/>
      <c r="W186" s="875"/>
      <c r="X186" s="875"/>
      <c r="Y186" s="875"/>
      <c r="Z186" s="875"/>
      <c r="AA186" s="48"/>
      <c r="AB186" s="48"/>
      <c r="AC186" s="48"/>
    </row>
    <row r="187" spans="1:68" ht="16.5" customHeight="1" x14ac:dyDescent="0.25">
      <c r="A187" s="829" t="s">
        <v>326</v>
      </c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8"/>
      <c r="P187" s="788"/>
      <c r="Q187" s="788"/>
      <c r="R187" s="788"/>
      <c r="S187" s="788"/>
      <c r="T187" s="788"/>
      <c r="U187" s="788"/>
      <c r="V187" s="788"/>
      <c r="W187" s="788"/>
      <c r="X187" s="788"/>
      <c r="Y187" s="788"/>
      <c r="Z187" s="788"/>
      <c r="AA187" s="770"/>
      <c r="AB187" s="770"/>
      <c r="AC187" s="770"/>
    </row>
    <row r="188" spans="1:68" ht="14.25" customHeight="1" x14ac:dyDescent="0.25">
      <c r="A188" s="797" t="s">
        <v>172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768"/>
      <c r="AB188" s="768"/>
      <c r="AC188" s="768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7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789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88"/>
      <c r="P192" s="788"/>
      <c r="Q192" s="788"/>
      <c r="R192" s="788"/>
      <c r="S192" s="788"/>
      <c r="T192" s="788"/>
      <c r="U192" s="788"/>
      <c r="V192" s="788"/>
      <c r="W192" s="788"/>
      <c r="X192" s="788"/>
      <c r="Y192" s="788"/>
      <c r="Z192" s="788"/>
      <c r="AA192" s="768"/>
      <c r="AB192" s="768"/>
      <c r="AC192" s="768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7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789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customHeight="1" x14ac:dyDescent="0.25">
      <c r="A203" s="829" t="s">
        <v>350</v>
      </c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88"/>
      <c r="P203" s="788"/>
      <c r="Q203" s="788"/>
      <c r="R203" s="788"/>
      <c r="S203" s="788"/>
      <c r="T203" s="788"/>
      <c r="U203" s="788"/>
      <c r="V203" s="788"/>
      <c r="W203" s="788"/>
      <c r="X203" s="788"/>
      <c r="Y203" s="788"/>
      <c r="Z203" s="788"/>
      <c r="AA203" s="770"/>
      <c r="AB203" s="770"/>
      <c r="AC203" s="770"/>
    </row>
    <row r="204" spans="1:68" ht="14.25" customHeight="1" x14ac:dyDescent="0.25">
      <c r="A204" s="797" t="s">
        <v>115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768"/>
      <c r="AB204" s="768"/>
      <c r="AC204" s="768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7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789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8"/>
      <c r="P209" s="788"/>
      <c r="Q209" s="788"/>
      <c r="R209" s="788"/>
      <c r="S209" s="788"/>
      <c r="T209" s="788"/>
      <c r="U209" s="788"/>
      <c r="V209" s="788"/>
      <c r="W209" s="788"/>
      <c r="X209" s="788"/>
      <c r="Y209" s="788"/>
      <c r="Z209" s="788"/>
      <c r="AA209" s="768"/>
      <c r="AB209" s="768"/>
      <c r="AC209" s="768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7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789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88"/>
      <c r="P214" s="788"/>
      <c r="Q214" s="788"/>
      <c r="R214" s="788"/>
      <c r="S214" s="788"/>
      <c r="T214" s="788"/>
      <c r="U214" s="788"/>
      <c r="V214" s="788"/>
      <c r="W214" s="788"/>
      <c r="X214" s="788"/>
      <c r="Y214" s="788"/>
      <c r="Z214" s="788"/>
      <c r="AA214" s="768"/>
      <c r="AB214" s="768"/>
      <c r="AC214" s="768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7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789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88"/>
      <c r="P225" s="788"/>
      <c r="Q225" s="788"/>
      <c r="R225" s="788"/>
      <c r="S225" s="788"/>
      <c r="T225" s="788"/>
      <c r="U225" s="788"/>
      <c r="V225" s="788"/>
      <c r="W225" s="788"/>
      <c r="X225" s="788"/>
      <c r="Y225" s="788"/>
      <c r="Z225" s="788"/>
      <c r="AA225" s="768"/>
      <c r="AB225" s="768"/>
      <c r="AC225" s="768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170</v>
      </c>
      <c r="Y229" s="776">
        <f t="shared" si="46"/>
        <v>174</v>
      </c>
      <c r="Z229" s="36">
        <f>IFERROR(IF(Y229=0,"",ROUNDUP(Y229/H229,0)*0.02175),"")</f>
        <v>0.43499999999999994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181.02068965517242</v>
      </c>
      <c r="BN229" s="64">
        <f t="shared" si="48"/>
        <v>185.28</v>
      </c>
      <c r="BO229" s="64">
        <f t="shared" si="49"/>
        <v>0.34893267651888343</v>
      </c>
      <c r="BP229" s="64">
        <f t="shared" si="50"/>
        <v>0.3571428571428571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168</v>
      </c>
      <c r="Y232" s="776">
        <f t="shared" si="46"/>
        <v>168</v>
      </c>
      <c r="Z232" s="36">
        <f t="shared" si="51"/>
        <v>0.45569999999999999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185.64000000000001</v>
      </c>
      <c r="BN232" s="64">
        <f t="shared" si="48"/>
        <v>185.64000000000001</v>
      </c>
      <c r="BO232" s="64">
        <f t="shared" si="49"/>
        <v>0.38461538461538464</v>
      </c>
      <c r="BP232" s="64">
        <f t="shared" si="50"/>
        <v>0.38461538461538464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84</v>
      </c>
      <c r="Y233" s="776">
        <f t="shared" si="46"/>
        <v>84</v>
      </c>
      <c r="Z233" s="36">
        <f t="shared" si="51"/>
        <v>0.22785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92.820000000000007</v>
      </c>
      <c r="BN233" s="64">
        <f t="shared" si="48"/>
        <v>92.820000000000007</v>
      </c>
      <c r="BO233" s="64">
        <f t="shared" si="49"/>
        <v>0.19230769230769232</v>
      </c>
      <c r="BP233" s="64">
        <f t="shared" si="50"/>
        <v>0.19230769230769232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7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124.54022988505747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125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1.1185499999999999</v>
      </c>
      <c r="AA237" s="778"/>
      <c r="AB237" s="778"/>
      <c r="AC237" s="778"/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789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422</v>
      </c>
      <c r="Y238" s="777">
        <f>IFERROR(SUM(Y226:Y236),"0")</f>
        <v>426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88"/>
      <c r="P239" s="788"/>
      <c r="Q239" s="788"/>
      <c r="R239" s="788"/>
      <c r="S239" s="788"/>
      <c r="T239" s="788"/>
      <c r="U239" s="788"/>
      <c r="V239" s="788"/>
      <c r="W239" s="788"/>
      <c r="X239" s="788"/>
      <c r="Y239" s="788"/>
      <c r="Z239" s="788"/>
      <c r="AA239" s="768"/>
      <c r="AB239" s="768"/>
      <c r="AC239" s="768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4301060404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7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9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89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9" t="s">
        <v>428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770"/>
      <c r="AB248" s="770"/>
      <c r="AC248" s="770"/>
    </row>
    <row r="249" spans="1:68" ht="14.25" customHeight="1" x14ac:dyDescent="0.25">
      <c r="A249" s="797" t="s">
        <v>115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68"/>
      <c r="AB249" s="768"/>
      <c r="AC249" s="768"/>
    </row>
    <row r="250" spans="1:68" ht="27" customHeight="1" x14ac:dyDescent="0.25">
      <c r="A250" s="54" t="s">
        <v>429</v>
      </c>
      <c r="B250" s="54" t="s">
        <v>430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3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439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7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9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89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9" t="s">
        <v>449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770"/>
      <c r="AB260" s="770"/>
      <c r="AC260" s="770"/>
    </row>
    <row r="261" spans="1:68" ht="14.25" customHeight="1" x14ac:dyDescent="0.25">
      <c r="A261" s="797" t="s">
        <v>115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68"/>
      <c r="AB261" s="768"/>
      <c r="AC261" s="768"/>
    </row>
    <row r="262" spans="1:68" ht="27" customHeight="1" x14ac:dyDescent="0.25">
      <c r="A262" s="54" t="s">
        <v>450</v>
      </c>
      <c r="B262" s="54" t="s">
        <v>451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1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452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459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7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8"/>
      <c r="P273" s="788"/>
      <c r="Q273" s="788"/>
      <c r="R273" s="788"/>
      <c r="S273" s="788"/>
      <c r="T273" s="788"/>
      <c r="U273" s="788"/>
      <c r="V273" s="788"/>
      <c r="W273" s="788"/>
      <c r="X273" s="788"/>
      <c r="Y273" s="788"/>
      <c r="Z273" s="788"/>
      <c r="AA273" s="768"/>
      <c r="AB273" s="768"/>
      <c r="AC273" s="768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9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9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9" t="s">
        <v>473</v>
      </c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88"/>
      <c r="P277" s="788"/>
      <c r="Q277" s="788"/>
      <c r="R277" s="788"/>
      <c r="S277" s="788"/>
      <c r="T277" s="788"/>
      <c r="U277" s="788"/>
      <c r="V277" s="788"/>
      <c r="W277" s="788"/>
      <c r="X277" s="788"/>
      <c r="Y277" s="788"/>
      <c r="Z277" s="788"/>
      <c r="AA277" s="770"/>
      <c r="AB277" s="770"/>
      <c r="AC277" s="770"/>
    </row>
    <row r="278" spans="1:68" ht="14.25" customHeight="1" x14ac:dyDescent="0.25">
      <c r="A278" s="797" t="s">
        <v>115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68"/>
      <c r="AB278" s="768"/>
      <c r="AC278" s="768"/>
    </row>
    <row r="279" spans="1:68" ht="27" customHeight="1" x14ac:dyDescent="0.25">
      <c r="A279" s="54" t="s">
        <v>474</v>
      </c>
      <c r="B279" s="54" t="s">
        <v>475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7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789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9" t="s">
        <v>500</v>
      </c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8"/>
      <c r="P291" s="788"/>
      <c r="Q291" s="788"/>
      <c r="R291" s="788"/>
      <c r="S291" s="788"/>
      <c r="T291" s="788"/>
      <c r="U291" s="788"/>
      <c r="V291" s="788"/>
      <c r="W291" s="788"/>
      <c r="X291" s="788"/>
      <c r="Y291" s="788"/>
      <c r="Z291" s="788"/>
      <c r="AA291" s="770"/>
      <c r="AB291" s="770"/>
      <c r="AC291" s="770"/>
    </row>
    <row r="292" spans="1:68" ht="14.25" customHeight="1" x14ac:dyDescent="0.25">
      <c r="A292" s="797" t="s">
        <v>115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68"/>
      <c r="AB292" s="768"/>
      <c r="AC292" s="768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9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9" t="s">
        <v>503</v>
      </c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88"/>
      <c r="P296" s="788"/>
      <c r="Q296" s="788"/>
      <c r="R296" s="788"/>
      <c r="S296" s="788"/>
      <c r="T296" s="788"/>
      <c r="U296" s="788"/>
      <c r="V296" s="788"/>
      <c r="W296" s="788"/>
      <c r="X296" s="788"/>
      <c r="Y296" s="788"/>
      <c r="Z296" s="788"/>
      <c r="AA296" s="770"/>
      <c r="AB296" s="770"/>
      <c r="AC296" s="770"/>
    </row>
    <row r="297" spans="1:68" ht="14.25" customHeight="1" x14ac:dyDescent="0.25">
      <c r="A297" s="797" t="s">
        <v>115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68"/>
      <c r="AB297" s="768"/>
      <c r="AC297" s="768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789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9" t="s">
        <v>512</v>
      </c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8"/>
      <c r="P303" s="788"/>
      <c r="Q303" s="788"/>
      <c r="R303" s="788"/>
      <c r="S303" s="788"/>
      <c r="T303" s="788"/>
      <c r="U303" s="788"/>
      <c r="V303" s="788"/>
      <c r="W303" s="788"/>
      <c r="X303" s="788"/>
      <c r="Y303" s="788"/>
      <c r="Z303" s="788"/>
      <c r="AA303" s="770"/>
      <c r="AB303" s="770"/>
      <c r="AC303" s="770"/>
    </row>
    <row r="304" spans="1:68" ht="14.25" customHeight="1" x14ac:dyDescent="0.25">
      <c r="A304" s="797" t="s">
        <v>73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68"/>
      <c r="AB304" s="768"/>
      <c r="AC304" s="768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7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9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9" t="s">
        <v>528</v>
      </c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8"/>
      <c r="P313" s="788"/>
      <c r="Q313" s="788"/>
      <c r="R313" s="788"/>
      <c r="S313" s="788"/>
      <c r="T313" s="788"/>
      <c r="U313" s="788"/>
      <c r="V313" s="788"/>
      <c r="W313" s="788"/>
      <c r="X313" s="788"/>
      <c r="Y313" s="788"/>
      <c r="Z313" s="788"/>
      <c r="AA313" s="770"/>
      <c r="AB313" s="770"/>
      <c r="AC313" s="770"/>
    </row>
    <row r="314" spans="1:68" ht="14.25" customHeight="1" x14ac:dyDescent="0.25">
      <c r="A314" s="797" t="s">
        <v>115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68"/>
      <c r="AB314" s="768"/>
      <c r="AC314" s="768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68"/>
      <c r="AB318" s="768"/>
      <c r="AC318" s="768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789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8"/>
      <c r="P322" s="788"/>
      <c r="Q322" s="788"/>
      <c r="R322" s="788"/>
      <c r="S322" s="788"/>
      <c r="T322" s="788"/>
      <c r="U322" s="788"/>
      <c r="V322" s="788"/>
      <c r="W322" s="788"/>
      <c r="X322" s="788"/>
      <c r="Y322" s="788"/>
      <c r="Z322" s="788"/>
      <c r="AA322" s="768"/>
      <c r="AB322" s="768"/>
      <c r="AC322" s="768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9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89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9" t="s">
        <v>538</v>
      </c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8"/>
      <c r="P326" s="788"/>
      <c r="Q326" s="788"/>
      <c r="R326" s="788"/>
      <c r="S326" s="788"/>
      <c r="T326" s="788"/>
      <c r="U326" s="788"/>
      <c r="V326" s="788"/>
      <c r="W326" s="788"/>
      <c r="X326" s="788"/>
      <c r="Y326" s="788"/>
      <c r="Z326" s="788"/>
      <c r="AA326" s="770"/>
      <c r="AB326" s="770"/>
      <c r="AC326" s="770"/>
    </row>
    <row r="327" spans="1:68" ht="14.25" customHeight="1" x14ac:dyDescent="0.25">
      <c r="A327" s="797" t="s">
        <v>115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68"/>
      <c r="AB327" s="768"/>
      <c r="AC327" s="768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8"/>
      <c r="P331" s="788"/>
      <c r="Q331" s="788"/>
      <c r="R331" s="788"/>
      <c r="S331" s="788"/>
      <c r="T331" s="788"/>
      <c r="U331" s="788"/>
      <c r="V331" s="788"/>
      <c r="W331" s="788"/>
      <c r="X331" s="788"/>
      <c r="Y331" s="788"/>
      <c r="Z331" s="788"/>
      <c r="AA331" s="768"/>
      <c r="AB331" s="768"/>
      <c r="AC331" s="768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8"/>
      <c r="P335" s="788"/>
      <c r="Q335" s="788"/>
      <c r="R335" s="788"/>
      <c r="S335" s="788"/>
      <c r="T335" s="788"/>
      <c r="U335" s="788"/>
      <c r="V335" s="788"/>
      <c r="W335" s="788"/>
      <c r="X335" s="788"/>
      <c r="Y335" s="788"/>
      <c r="Z335" s="788"/>
      <c r="AA335" s="768"/>
      <c r="AB335" s="768"/>
      <c r="AC335" s="768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9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89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9" t="s">
        <v>551</v>
      </c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88"/>
      <c r="P340" s="788"/>
      <c r="Q340" s="788"/>
      <c r="R340" s="788"/>
      <c r="S340" s="788"/>
      <c r="T340" s="788"/>
      <c r="U340" s="788"/>
      <c r="V340" s="788"/>
      <c r="W340" s="788"/>
      <c r="X340" s="788"/>
      <c r="Y340" s="788"/>
      <c r="Z340" s="788"/>
      <c r="AA340" s="770"/>
      <c r="AB340" s="770"/>
      <c r="AC340" s="770"/>
    </row>
    <row r="341" spans="1:68" ht="14.25" customHeight="1" x14ac:dyDescent="0.25">
      <c r="A341" s="797" t="s">
        <v>115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68"/>
      <c r="AB341" s="768"/>
      <c r="AC341" s="768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89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8"/>
      <c r="P345" s="788"/>
      <c r="Q345" s="788"/>
      <c r="R345" s="788"/>
      <c r="S345" s="788"/>
      <c r="T345" s="788"/>
      <c r="U345" s="788"/>
      <c r="V345" s="788"/>
      <c r="W345" s="788"/>
      <c r="X345" s="788"/>
      <c r="Y345" s="788"/>
      <c r="Z345" s="788"/>
      <c r="AA345" s="768"/>
      <c r="AB345" s="768"/>
      <c r="AC345" s="768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8"/>
      <c r="P350" s="788"/>
      <c r="Q350" s="788"/>
      <c r="R350" s="788"/>
      <c r="S350" s="788"/>
      <c r="T350" s="788"/>
      <c r="U350" s="788"/>
      <c r="V350" s="788"/>
      <c r="W350" s="788"/>
      <c r="X350" s="788"/>
      <c r="Y350" s="788"/>
      <c r="Z350" s="788"/>
      <c r="AA350" s="768"/>
      <c r="AB350" s="768"/>
      <c r="AC350" s="768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9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9" t="s">
        <v>562</v>
      </c>
      <c r="B354" s="788"/>
      <c r="C354" s="788"/>
      <c r="D354" s="788"/>
      <c r="E354" s="788"/>
      <c r="F354" s="788"/>
      <c r="G354" s="788"/>
      <c r="H354" s="788"/>
      <c r="I354" s="788"/>
      <c r="J354" s="788"/>
      <c r="K354" s="788"/>
      <c r="L354" s="788"/>
      <c r="M354" s="788"/>
      <c r="N354" s="788"/>
      <c r="O354" s="788"/>
      <c r="P354" s="788"/>
      <c r="Q354" s="788"/>
      <c r="R354" s="788"/>
      <c r="S354" s="788"/>
      <c r="T354" s="788"/>
      <c r="U354" s="788"/>
      <c r="V354" s="788"/>
      <c r="W354" s="788"/>
      <c r="X354" s="788"/>
      <c r="Y354" s="788"/>
      <c r="Z354" s="788"/>
      <c r="AA354" s="770"/>
      <c r="AB354" s="770"/>
      <c r="AC354" s="770"/>
    </row>
    <row r="355" spans="1:68" ht="14.25" customHeight="1" x14ac:dyDescent="0.25">
      <c r="A355" s="797" t="s">
        <v>115</v>
      </c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8"/>
      <c r="P355" s="788"/>
      <c r="Q355" s="788"/>
      <c r="R355" s="788"/>
      <c r="S355" s="788"/>
      <c r="T355" s="788"/>
      <c r="U355" s="788"/>
      <c r="V355" s="788"/>
      <c r="W355" s="788"/>
      <c r="X355" s="788"/>
      <c r="Y355" s="788"/>
      <c r="Z355" s="788"/>
      <c r="AA355" s="768"/>
      <c r="AB355" s="768"/>
      <c r="AC355" s="768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17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4301011323</v>
      </c>
      <c r="D363" s="779">
        <v>4607091386011</v>
      </c>
      <c r="E363" s="780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4301011859</v>
      </c>
      <c r="D364" s="779">
        <v>4680115885608</v>
      </c>
      <c r="E364" s="780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7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8"/>
      <c r="P367" s="788"/>
      <c r="Q367" s="788"/>
      <c r="R367" s="788"/>
      <c r="S367" s="788"/>
      <c r="T367" s="788"/>
      <c r="U367" s="788"/>
      <c r="V367" s="788"/>
      <c r="W367" s="788"/>
      <c r="X367" s="788"/>
      <c r="Y367" s="788"/>
      <c r="Z367" s="788"/>
      <c r="AA367" s="768"/>
      <c r="AB367" s="768"/>
      <c r="AC367" s="768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8"/>
      <c r="P374" s="788"/>
      <c r="Q374" s="788"/>
      <c r="R374" s="788"/>
      <c r="S374" s="788"/>
      <c r="T374" s="788"/>
      <c r="U374" s="788"/>
      <c r="V374" s="788"/>
      <c r="W374" s="788"/>
      <c r="X374" s="788"/>
      <c r="Y374" s="788"/>
      <c r="Z374" s="788"/>
      <c r="AA374" s="768"/>
      <c r="AB374" s="768"/>
      <c r="AC374" s="768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7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789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88"/>
      <c r="B382" s="788"/>
      <c r="C382" s="788"/>
      <c r="D382" s="788"/>
      <c r="E382" s="788"/>
      <c r="F382" s="788"/>
      <c r="G382" s="788"/>
      <c r="H382" s="788"/>
      <c r="I382" s="788"/>
      <c r="J382" s="788"/>
      <c r="K382" s="788"/>
      <c r="L382" s="788"/>
      <c r="M382" s="788"/>
      <c r="N382" s="788"/>
      <c r="O382" s="789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8"/>
      <c r="P383" s="788"/>
      <c r="Q383" s="788"/>
      <c r="R383" s="788"/>
      <c r="S383" s="788"/>
      <c r="T383" s="788"/>
      <c r="U383" s="788"/>
      <c r="V383" s="788"/>
      <c r="W383" s="788"/>
      <c r="X383" s="788"/>
      <c r="Y383" s="788"/>
      <c r="Z383" s="788"/>
      <c r="AA383" s="768"/>
      <c r="AB383" s="768"/>
      <c r="AC383" s="768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4301060325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625</v>
      </c>
      <c r="C387" s="31">
        <v>4301060484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992" t="s">
        <v>626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7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8"/>
      <c r="P390" s="788"/>
      <c r="Q390" s="788"/>
      <c r="R390" s="788"/>
      <c r="S390" s="788"/>
      <c r="T390" s="788"/>
      <c r="U390" s="788"/>
      <c r="V390" s="788"/>
      <c r="W390" s="788"/>
      <c r="X390" s="788"/>
      <c r="Y390" s="788"/>
      <c r="Z390" s="788"/>
      <c r="AA390" s="768"/>
      <c r="AB390" s="768"/>
      <c r="AC390" s="768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7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789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8"/>
      <c r="P397" s="788"/>
      <c r="Q397" s="788"/>
      <c r="R397" s="788"/>
      <c r="S397" s="788"/>
      <c r="T397" s="788"/>
      <c r="U397" s="788"/>
      <c r="V397" s="788"/>
      <c r="W397" s="788"/>
      <c r="X397" s="788"/>
      <c r="Y397" s="788"/>
      <c r="Z397" s="788"/>
      <c r="AA397" s="768"/>
      <c r="AB397" s="768"/>
      <c r="AC397" s="768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7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789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9" t="s">
        <v>649</v>
      </c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8"/>
      <c r="P403" s="788"/>
      <c r="Q403" s="788"/>
      <c r="R403" s="788"/>
      <c r="S403" s="788"/>
      <c r="T403" s="788"/>
      <c r="U403" s="788"/>
      <c r="V403" s="788"/>
      <c r="W403" s="788"/>
      <c r="X403" s="788"/>
      <c r="Y403" s="788"/>
      <c r="Z403" s="788"/>
      <c r="AA403" s="770"/>
      <c r="AB403" s="770"/>
      <c r="AC403" s="770"/>
    </row>
    <row r="404" spans="1:68" ht="14.25" customHeight="1" x14ac:dyDescent="0.25">
      <c r="A404" s="797" t="s">
        <v>64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68"/>
      <c r="AB404" s="768"/>
      <c r="AC404" s="768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7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9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768"/>
      <c r="AB408" s="768"/>
      <c r="AC408" s="768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7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9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88"/>
      <c r="B413" s="788"/>
      <c r="C413" s="788"/>
      <c r="D413" s="788"/>
      <c r="E413" s="788"/>
      <c r="F413" s="788"/>
      <c r="G413" s="788"/>
      <c r="H413" s="788"/>
      <c r="I413" s="788"/>
      <c r="J413" s="788"/>
      <c r="K413" s="788"/>
      <c r="L413" s="788"/>
      <c r="M413" s="788"/>
      <c r="N413" s="788"/>
      <c r="O413" s="789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4" t="s">
        <v>662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48"/>
      <c r="AB414" s="48"/>
      <c r="AC414" s="48"/>
    </row>
    <row r="415" spans="1:68" ht="16.5" customHeight="1" x14ac:dyDescent="0.25">
      <c r="A415" s="829" t="s">
        <v>663</v>
      </c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8"/>
      <c r="P415" s="788"/>
      <c r="Q415" s="788"/>
      <c r="R415" s="788"/>
      <c r="S415" s="788"/>
      <c r="T415" s="788"/>
      <c r="U415" s="788"/>
      <c r="V415" s="788"/>
      <c r="W415" s="788"/>
      <c r="X415" s="788"/>
      <c r="Y415" s="788"/>
      <c r="Z415" s="788"/>
      <c r="AA415" s="770"/>
      <c r="AB415" s="770"/>
      <c r="AC415" s="770"/>
    </row>
    <row r="416" spans="1:68" ht="14.25" customHeight="1" x14ac:dyDescent="0.25">
      <c r="A416" s="797" t="s">
        <v>115</v>
      </c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8"/>
      <c r="P416" s="788"/>
      <c r="Q416" s="788"/>
      <c r="R416" s="788"/>
      <c r="S416" s="788"/>
      <c r="T416" s="788"/>
      <c r="U416" s="788"/>
      <c r="V416" s="788"/>
      <c r="W416" s="788"/>
      <c r="X416" s="788"/>
      <c r="Y416" s="788"/>
      <c r="Z416" s="788"/>
      <c r="AA416" s="768"/>
      <c r="AB416" s="768"/>
      <c r="AC416" s="768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779">
        <v>4680115884861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4301011866</v>
      </c>
      <c r="D427" s="779">
        <v>4680115884878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7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8"/>
      <c r="P430" s="788"/>
      <c r="Q430" s="788"/>
      <c r="R430" s="788"/>
      <c r="S430" s="788"/>
      <c r="T430" s="788"/>
      <c r="U430" s="788"/>
      <c r="V430" s="788"/>
      <c r="W430" s="788"/>
      <c r="X430" s="788"/>
      <c r="Y430" s="788"/>
      <c r="Z430" s="788"/>
      <c r="AA430" s="768"/>
      <c r="AB430" s="768"/>
      <c r="AC430" s="768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7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x14ac:dyDescent="0.2">
      <c r="A434" s="788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8"/>
      <c r="P435" s="788"/>
      <c r="Q435" s="788"/>
      <c r="R435" s="788"/>
      <c r="S435" s="788"/>
      <c r="T435" s="788"/>
      <c r="U435" s="788"/>
      <c r="V435" s="788"/>
      <c r="W435" s="788"/>
      <c r="X435" s="788"/>
      <c r="Y435" s="788"/>
      <c r="Z435" s="788"/>
      <c r="AA435" s="768"/>
      <c r="AB435" s="768"/>
      <c r="AC435" s="768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7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4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7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8"/>
      <c r="P440" s="788"/>
      <c r="Q440" s="788"/>
      <c r="R440" s="788"/>
      <c r="S440" s="788"/>
      <c r="T440" s="788"/>
      <c r="U440" s="788"/>
      <c r="V440" s="788"/>
      <c r="W440" s="788"/>
      <c r="X440" s="788"/>
      <c r="Y440" s="788"/>
      <c r="Z440" s="788"/>
      <c r="AA440" s="768"/>
      <c r="AB440" s="768"/>
      <c r="AC440" s="768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700</v>
      </c>
      <c r="Y441" s="776">
        <f>IFERROR(IF(X441="",0,CEILING((X441/$H441),1)*$H441),"")</f>
        <v>702</v>
      </c>
      <c r="Z441" s="36">
        <f>IFERROR(IF(Y441=0,"",ROUNDUP(Y441/H441,0)*0.02175),"")</f>
        <v>1.6964999999999999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743.86666666666667</v>
      </c>
      <c r="BN441" s="64">
        <f>IFERROR(Y441*I441/H441,"0")</f>
        <v>745.99199999999996</v>
      </c>
      <c r="BO441" s="64">
        <f>IFERROR(1/J441*(X441/H441),"0")</f>
        <v>1.3888888888888886</v>
      </c>
      <c r="BP441" s="64">
        <f>IFERROR(1/J441*(Y441/H441),"0")</f>
        <v>1.3928571428571428</v>
      </c>
    </row>
    <row r="442" spans="1:68" x14ac:dyDescent="0.2">
      <c r="A442" s="787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77.777777777777771</v>
      </c>
      <c r="Y442" s="777">
        <f>IFERROR(Y441/H441,"0")</f>
        <v>78</v>
      </c>
      <c r="Z442" s="777">
        <f>IFERROR(IF(Z441="",0,Z441),"0")</f>
        <v>1.6964999999999999</v>
      </c>
      <c r="AA442" s="778"/>
      <c r="AB442" s="778"/>
      <c r="AC442" s="778"/>
    </row>
    <row r="443" spans="1:68" x14ac:dyDescent="0.2">
      <c r="A443" s="788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700</v>
      </c>
      <c r="Y443" s="777">
        <f>IFERROR(SUM(Y441:Y441),"0")</f>
        <v>702</v>
      </c>
      <c r="Z443" s="37"/>
      <c r="AA443" s="778"/>
      <c r="AB443" s="778"/>
      <c r="AC443" s="778"/>
    </row>
    <row r="444" spans="1:68" ht="16.5" customHeight="1" x14ac:dyDescent="0.25">
      <c r="A444" s="829" t="s">
        <v>707</v>
      </c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8"/>
      <c r="P444" s="788"/>
      <c r="Q444" s="788"/>
      <c r="R444" s="788"/>
      <c r="S444" s="788"/>
      <c r="T444" s="788"/>
      <c r="U444" s="788"/>
      <c r="V444" s="788"/>
      <c r="W444" s="788"/>
      <c r="X444" s="788"/>
      <c r="Y444" s="788"/>
      <c r="Z444" s="788"/>
      <c r="AA444" s="770"/>
      <c r="AB444" s="770"/>
      <c r="AC444" s="770"/>
    </row>
    <row r="445" spans="1:68" ht="14.25" customHeight="1" x14ac:dyDescent="0.25">
      <c r="A445" s="797" t="s">
        <v>115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68"/>
      <c r="AB445" s="768"/>
      <c r="AC445" s="768"/>
    </row>
    <row r="446" spans="1:68" ht="27" customHeight="1" x14ac:dyDescent="0.25">
      <c r="A446" s="54" t="s">
        <v>708</v>
      </c>
      <c r="B446" s="54" t="s">
        <v>709</v>
      </c>
      <c r="C446" s="31">
        <v>4301011873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4301011483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8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4301011872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4301011655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7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789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88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8"/>
      <c r="P456" s="788"/>
      <c r="Q456" s="788"/>
      <c r="R456" s="788"/>
      <c r="S456" s="788"/>
      <c r="T456" s="788"/>
      <c r="U456" s="788"/>
      <c r="V456" s="788"/>
      <c r="W456" s="788"/>
      <c r="X456" s="788"/>
      <c r="Y456" s="788"/>
      <c r="Z456" s="788"/>
      <c r="AA456" s="768"/>
      <c r="AB456" s="768"/>
      <c r="AC456" s="768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7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789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88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8"/>
      <c r="P461" s="788"/>
      <c r="Q461" s="788"/>
      <c r="R461" s="788"/>
      <c r="S461" s="788"/>
      <c r="T461" s="788"/>
      <c r="U461" s="788"/>
      <c r="V461" s="788"/>
      <c r="W461" s="788"/>
      <c r="X461" s="788"/>
      <c r="Y461" s="788"/>
      <c r="Z461" s="788"/>
      <c r="AA461" s="768"/>
      <c r="AB461" s="768"/>
      <c r="AC461" s="768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6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7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739</v>
      </c>
      <c r="B464" s="54" t="s">
        <v>740</v>
      </c>
      <c r="C464" s="31">
        <v>4301051297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739</v>
      </c>
      <c r="B465" s="54" t="s">
        <v>742</v>
      </c>
      <c r="C465" s="31">
        <v>4301051634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7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788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8"/>
      <c r="P469" s="788"/>
      <c r="Q469" s="788"/>
      <c r="R469" s="788"/>
      <c r="S469" s="788"/>
      <c r="T469" s="788"/>
      <c r="U469" s="788"/>
      <c r="V469" s="788"/>
      <c r="W469" s="788"/>
      <c r="X469" s="788"/>
      <c r="Y469" s="788"/>
      <c r="Z469" s="788"/>
      <c r="AA469" s="768"/>
      <c r="AB469" s="768"/>
      <c r="AC469" s="768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2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7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88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4" t="s">
        <v>751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48"/>
      <c r="AB473" s="48"/>
      <c r="AC473" s="48"/>
    </row>
    <row r="474" spans="1:68" ht="16.5" customHeight="1" x14ac:dyDescent="0.25">
      <c r="A474" s="829" t="s">
        <v>752</v>
      </c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8"/>
      <c r="P474" s="788"/>
      <c r="Q474" s="788"/>
      <c r="R474" s="788"/>
      <c r="S474" s="788"/>
      <c r="T474" s="788"/>
      <c r="U474" s="788"/>
      <c r="V474" s="788"/>
      <c r="W474" s="788"/>
      <c r="X474" s="788"/>
      <c r="Y474" s="788"/>
      <c r="Z474" s="788"/>
      <c r="AA474" s="770"/>
      <c r="AB474" s="770"/>
      <c r="AC474" s="770"/>
    </row>
    <row r="475" spans="1:68" ht="14.25" customHeight="1" x14ac:dyDescent="0.25">
      <c r="A475" s="797" t="s">
        <v>115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68"/>
      <c r="AB475" s="768"/>
      <c r="AC475" s="768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7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789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8"/>
      <c r="P479" s="788"/>
      <c r="Q479" s="788"/>
      <c r="R479" s="788"/>
      <c r="S479" s="788"/>
      <c r="T479" s="788"/>
      <c r="U479" s="788"/>
      <c r="V479" s="788"/>
      <c r="W479" s="788"/>
      <c r="X479" s="788"/>
      <c r="Y479" s="788"/>
      <c r="Z479" s="788"/>
      <c r="AA479" s="768"/>
      <c r="AB479" s="768"/>
      <c r="AC479" s="768"/>
    </row>
    <row r="480" spans="1:68" ht="27" customHeight="1" x14ac:dyDescent="0.25">
      <c r="A480" s="54" t="s">
        <v>756</v>
      </c>
      <c r="B480" s="54" t="s">
        <v>757</v>
      </c>
      <c r="C480" s="31">
        <v>4301031322</v>
      </c>
      <c r="D480" s="779">
        <v>4607091389753</v>
      </c>
      <c r="E480" s="780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759</v>
      </c>
      <c r="C481" s="31">
        <v>4301031355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760</v>
      </c>
      <c r="C482" s="31">
        <v>4301031405</v>
      </c>
      <c r="D482" s="779">
        <v>4680115886100</v>
      </c>
      <c r="E482" s="780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2" t="s">
        <v>761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4301031323</v>
      </c>
      <c r="D483" s="779">
        <v>4607091389760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2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765</v>
      </c>
      <c r="C484" s="31">
        <v>4301031382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766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4301031406</v>
      </c>
      <c r="D485" s="779">
        <v>4680115886117</v>
      </c>
      <c r="E485" s="780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">
        <v>766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4301031336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9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4301031254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2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4301031338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802</v>
      </c>
      <c r="C503" s="31">
        <v>4301031368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0" t="s">
        <v>803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4301031255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68"/>
      <c r="AB507" s="768"/>
      <c r="AC507" s="768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68"/>
      <c r="AB512" s="768"/>
      <c r="AC512" s="768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9" t="s">
        <v>820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0"/>
      <c r="AB517" s="770"/>
      <c r="AC517" s="770"/>
    </row>
    <row r="518" spans="1:68" ht="14.25" customHeight="1" x14ac:dyDescent="0.25">
      <c r="A518" s="797" t="s">
        <v>172</v>
      </c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8"/>
      <c r="P518" s="788"/>
      <c r="Q518" s="788"/>
      <c r="R518" s="788"/>
      <c r="S518" s="788"/>
      <c r="T518" s="788"/>
      <c r="U518" s="788"/>
      <c r="V518" s="788"/>
      <c r="W518" s="788"/>
      <c r="X518" s="788"/>
      <c r="Y518" s="788"/>
      <c r="Z518" s="788"/>
      <c r="AA518" s="768"/>
      <c r="AB518" s="768"/>
      <c r="AC518" s="768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7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88"/>
      <c r="C522" s="788"/>
      <c r="D522" s="788"/>
      <c r="E522" s="788"/>
      <c r="F522" s="788"/>
      <c r="G522" s="788"/>
      <c r="H522" s="788"/>
      <c r="I522" s="788"/>
      <c r="J522" s="788"/>
      <c r="K522" s="788"/>
      <c r="L522" s="788"/>
      <c r="M522" s="788"/>
      <c r="N522" s="788"/>
      <c r="O522" s="788"/>
      <c r="P522" s="788"/>
      <c r="Q522" s="788"/>
      <c r="R522" s="788"/>
      <c r="S522" s="788"/>
      <c r="T522" s="788"/>
      <c r="U522" s="788"/>
      <c r="V522" s="788"/>
      <c r="W522" s="788"/>
      <c r="X522" s="788"/>
      <c r="Y522" s="788"/>
      <c r="Z522" s="788"/>
      <c r="AA522" s="768"/>
      <c r="AB522" s="768"/>
      <c r="AC522" s="768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11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8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7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88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68"/>
      <c r="AB530" s="768"/>
      <c r="AC530" s="768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88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8"/>
      <c r="P534" s="788"/>
      <c r="Q534" s="788"/>
      <c r="R534" s="788"/>
      <c r="S534" s="788"/>
      <c r="T534" s="788"/>
      <c r="U534" s="788"/>
      <c r="V534" s="788"/>
      <c r="W534" s="788"/>
      <c r="X534" s="788"/>
      <c r="Y534" s="788"/>
      <c r="Z534" s="788"/>
      <c r="AA534" s="768"/>
      <c r="AB534" s="768"/>
      <c r="AC534" s="768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89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9" t="s">
        <v>844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70"/>
      <c r="AB538" s="770"/>
      <c r="AC538" s="770"/>
    </row>
    <row r="539" spans="1:68" ht="14.25" customHeight="1" x14ac:dyDescent="0.25">
      <c r="A539" s="797" t="s">
        <v>64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768"/>
      <c r="AB539" s="768"/>
      <c r="AC539" s="768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9" t="s">
        <v>856</v>
      </c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8"/>
      <c r="P546" s="788"/>
      <c r="Q546" s="788"/>
      <c r="R546" s="788"/>
      <c r="S546" s="788"/>
      <c r="T546" s="788"/>
      <c r="U546" s="788"/>
      <c r="V546" s="788"/>
      <c r="W546" s="788"/>
      <c r="X546" s="788"/>
      <c r="Y546" s="788"/>
      <c r="Z546" s="788"/>
      <c r="AA546" s="770"/>
      <c r="AB546" s="770"/>
      <c r="AC546" s="770"/>
    </row>
    <row r="547" spans="1:68" ht="14.25" customHeight="1" x14ac:dyDescent="0.25">
      <c r="A547" s="797" t="s">
        <v>64</v>
      </c>
      <c r="B547" s="788"/>
      <c r="C547" s="788"/>
      <c r="D547" s="788"/>
      <c r="E547" s="788"/>
      <c r="F547" s="788"/>
      <c r="G547" s="788"/>
      <c r="H547" s="788"/>
      <c r="I547" s="788"/>
      <c r="J547" s="788"/>
      <c r="K547" s="788"/>
      <c r="L547" s="788"/>
      <c r="M547" s="788"/>
      <c r="N547" s="788"/>
      <c r="O547" s="788"/>
      <c r="P547" s="788"/>
      <c r="Q547" s="788"/>
      <c r="R547" s="788"/>
      <c r="S547" s="788"/>
      <c r="T547" s="788"/>
      <c r="U547" s="788"/>
      <c r="V547" s="788"/>
      <c r="W547" s="788"/>
      <c r="X547" s="788"/>
      <c r="Y547" s="788"/>
      <c r="Z547" s="788"/>
      <c r="AA547" s="768"/>
      <c r="AB547" s="768"/>
      <c r="AC547" s="768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88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4" t="s">
        <v>860</v>
      </c>
      <c r="B551" s="875"/>
      <c r="C551" s="875"/>
      <c r="D551" s="875"/>
      <c r="E551" s="875"/>
      <c r="F551" s="875"/>
      <c r="G551" s="875"/>
      <c r="H551" s="875"/>
      <c r="I551" s="875"/>
      <c r="J551" s="875"/>
      <c r="K551" s="875"/>
      <c r="L551" s="875"/>
      <c r="M551" s="875"/>
      <c r="N551" s="875"/>
      <c r="O551" s="875"/>
      <c r="P551" s="875"/>
      <c r="Q551" s="875"/>
      <c r="R551" s="875"/>
      <c r="S551" s="875"/>
      <c r="T551" s="875"/>
      <c r="U551" s="875"/>
      <c r="V551" s="875"/>
      <c r="W551" s="875"/>
      <c r="X551" s="875"/>
      <c r="Y551" s="875"/>
      <c r="Z551" s="875"/>
      <c r="AA551" s="48"/>
      <c r="AB551" s="48"/>
      <c r="AC551" s="48"/>
    </row>
    <row r="552" spans="1:68" ht="16.5" customHeight="1" x14ac:dyDescent="0.25">
      <c r="A552" s="829" t="s">
        <v>860</v>
      </c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8"/>
      <c r="P552" s="788"/>
      <c r="Q552" s="788"/>
      <c r="R552" s="788"/>
      <c r="S552" s="788"/>
      <c r="T552" s="788"/>
      <c r="U552" s="788"/>
      <c r="V552" s="788"/>
      <c r="W552" s="788"/>
      <c r="X552" s="788"/>
      <c r="Y552" s="788"/>
      <c r="Z552" s="788"/>
      <c r="AA552" s="770"/>
      <c r="AB552" s="770"/>
      <c r="AC552" s="770"/>
    </row>
    <row r="553" spans="1:68" ht="14.25" customHeight="1" x14ac:dyDescent="0.25">
      <c r="A553" s="797" t="s">
        <v>115</v>
      </c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8"/>
      <c r="P553" s="788"/>
      <c r="Q553" s="788"/>
      <c r="R553" s="788"/>
      <c r="S553" s="788"/>
      <c r="T553" s="788"/>
      <c r="U553" s="788"/>
      <c r="V553" s="788"/>
      <c r="W553" s="788"/>
      <c r="X553" s="788"/>
      <c r="Y553" s="788"/>
      <c r="Z553" s="788"/>
      <c r="AA553" s="768"/>
      <c r="AB553" s="768"/>
      <c r="AC553" s="768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6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9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7"/>
      <c r="B566" s="788"/>
      <c r="C566" s="788"/>
      <c r="D566" s="788"/>
      <c r="E566" s="788"/>
      <c r="F566" s="788"/>
      <c r="G566" s="788"/>
      <c r="H566" s="788"/>
      <c r="I566" s="788"/>
      <c r="J566" s="788"/>
      <c r="K566" s="788"/>
      <c r="L566" s="788"/>
      <c r="M566" s="788"/>
      <c r="N566" s="788"/>
      <c r="O566" s="789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88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8"/>
      <c r="P568" s="788"/>
      <c r="Q568" s="788"/>
      <c r="R568" s="788"/>
      <c r="S568" s="788"/>
      <c r="T568" s="788"/>
      <c r="U568" s="788"/>
      <c r="V568" s="788"/>
      <c r="W568" s="788"/>
      <c r="X568" s="788"/>
      <c r="Y568" s="788"/>
      <c r="Z568" s="788"/>
      <c r="AA568" s="768"/>
      <c r="AB568" s="768"/>
      <c r="AC568" s="768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893</v>
      </c>
      <c r="B570" s="54" t="s">
        <v>894</v>
      </c>
      <c r="C570" s="31">
        <v>4301020206</v>
      </c>
      <c r="D570" s="779">
        <v>4680115880054</v>
      </c>
      <c r="E570" s="780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4301020364</v>
      </c>
      <c r="D571" s="779">
        <v>4680115880054</v>
      </c>
      <c r="E571" s="780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7"/>
      <c r="B572" s="788"/>
      <c r="C572" s="788"/>
      <c r="D572" s="788"/>
      <c r="E572" s="788"/>
      <c r="F572" s="788"/>
      <c r="G572" s="788"/>
      <c r="H572" s="788"/>
      <c r="I572" s="788"/>
      <c r="J572" s="788"/>
      <c r="K572" s="788"/>
      <c r="L572" s="788"/>
      <c r="M572" s="788"/>
      <c r="N572" s="788"/>
      <c r="O572" s="789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x14ac:dyDescent="0.2">
      <c r="A573" s="788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8"/>
      <c r="P574" s="788"/>
      <c r="Q574" s="788"/>
      <c r="R574" s="788"/>
      <c r="S574" s="788"/>
      <c r="T574" s="788"/>
      <c r="U574" s="788"/>
      <c r="V574" s="788"/>
      <c r="W574" s="788"/>
      <c r="X574" s="788"/>
      <c r="Y574" s="788"/>
      <c r="Z574" s="788"/>
      <c r="AA574" s="768"/>
      <c r="AB574" s="768"/>
      <c r="AC574" s="768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1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7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7"/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9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x14ac:dyDescent="0.2">
      <c r="A585" s="788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89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8"/>
      <c r="P586" s="788"/>
      <c r="Q586" s="788"/>
      <c r="R586" s="788"/>
      <c r="S586" s="788"/>
      <c r="T586" s="788"/>
      <c r="U586" s="788"/>
      <c r="V586" s="788"/>
      <c r="W586" s="788"/>
      <c r="X586" s="788"/>
      <c r="Y586" s="788"/>
      <c r="Z586" s="788"/>
      <c r="AA586" s="768"/>
      <c r="AB586" s="768"/>
      <c r="AC586" s="768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7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88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8"/>
      <c r="P592" s="788"/>
      <c r="Q592" s="788"/>
      <c r="R592" s="788"/>
      <c r="S592" s="788"/>
      <c r="T592" s="788"/>
      <c r="U592" s="788"/>
      <c r="V592" s="788"/>
      <c r="W592" s="788"/>
      <c r="X592" s="788"/>
      <c r="Y592" s="788"/>
      <c r="Z592" s="788"/>
      <c r="AA592" s="768"/>
      <c r="AB592" s="768"/>
      <c r="AC592" s="768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7"/>
      <c r="B595" s="788"/>
      <c r="C595" s="788"/>
      <c r="D595" s="788"/>
      <c r="E595" s="788"/>
      <c r="F595" s="788"/>
      <c r="G595" s="788"/>
      <c r="H595" s="788"/>
      <c r="I595" s="788"/>
      <c r="J595" s="788"/>
      <c r="K595" s="788"/>
      <c r="L595" s="788"/>
      <c r="M595" s="788"/>
      <c r="N595" s="788"/>
      <c r="O595" s="789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88"/>
      <c r="B596" s="788"/>
      <c r="C596" s="788"/>
      <c r="D596" s="788"/>
      <c r="E596" s="788"/>
      <c r="F596" s="788"/>
      <c r="G596" s="788"/>
      <c r="H596" s="788"/>
      <c r="I596" s="788"/>
      <c r="J596" s="788"/>
      <c r="K596" s="788"/>
      <c r="L596" s="788"/>
      <c r="M596" s="788"/>
      <c r="N596" s="788"/>
      <c r="O596" s="789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4" t="s">
        <v>932</v>
      </c>
      <c r="B597" s="875"/>
      <c r="C597" s="875"/>
      <c r="D597" s="875"/>
      <c r="E597" s="875"/>
      <c r="F597" s="875"/>
      <c r="G597" s="875"/>
      <c r="H597" s="875"/>
      <c r="I597" s="875"/>
      <c r="J597" s="875"/>
      <c r="K597" s="875"/>
      <c r="L597" s="875"/>
      <c r="M597" s="875"/>
      <c r="N597" s="875"/>
      <c r="O597" s="875"/>
      <c r="P597" s="875"/>
      <c r="Q597" s="875"/>
      <c r="R597" s="875"/>
      <c r="S597" s="875"/>
      <c r="T597" s="875"/>
      <c r="U597" s="875"/>
      <c r="V597" s="875"/>
      <c r="W597" s="875"/>
      <c r="X597" s="875"/>
      <c r="Y597" s="875"/>
      <c r="Z597" s="875"/>
      <c r="AA597" s="48"/>
      <c r="AB597" s="48"/>
      <c r="AC597" s="48"/>
    </row>
    <row r="598" spans="1:68" ht="16.5" customHeight="1" x14ac:dyDescent="0.25">
      <c r="A598" s="829" t="s">
        <v>932</v>
      </c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8"/>
      <c r="P598" s="788"/>
      <c r="Q598" s="788"/>
      <c r="R598" s="788"/>
      <c r="S598" s="788"/>
      <c r="T598" s="788"/>
      <c r="U598" s="788"/>
      <c r="V598" s="788"/>
      <c r="W598" s="788"/>
      <c r="X598" s="788"/>
      <c r="Y598" s="788"/>
      <c r="Z598" s="788"/>
      <c r="AA598" s="770"/>
      <c r="AB598" s="770"/>
      <c r="AC598" s="770"/>
    </row>
    <row r="599" spans="1:68" ht="14.25" customHeight="1" x14ac:dyDescent="0.25">
      <c r="A599" s="797" t="s">
        <v>115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68"/>
      <c r="AB599" s="768"/>
      <c r="AC599" s="768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63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24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67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0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65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7"/>
      <c r="B607" s="788"/>
      <c r="C607" s="788"/>
      <c r="D607" s="788"/>
      <c r="E607" s="788"/>
      <c r="F607" s="788"/>
      <c r="G607" s="788"/>
      <c r="H607" s="788"/>
      <c r="I607" s="788"/>
      <c r="J607" s="788"/>
      <c r="K607" s="788"/>
      <c r="L607" s="788"/>
      <c r="M607" s="788"/>
      <c r="N607" s="788"/>
      <c r="O607" s="789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88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8"/>
      <c r="P609" s="788"/>
      <c r="Q609" s="788"/>
      <c r="R609" s="788"/>
      <c r="S609" s="788"/>
      <c r="T609" s="788"/>
      <c r="U609" s="788"/>
      <c r="V609" s="788"/>
      <c r="W609" s="788"/>
      <c r="X609" s="788"/>
      <c r="Y609" s="788"/>
      <c r="Z609" s="788"/>
      <c r="AA609" s="768"/>
      <c r="AB609" s="768"/>
      <c r="AC609" s="768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5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15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27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791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7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89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9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68"/>
      <c r="AB616" s="768"/>
      <c r="AC616" s="768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3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5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7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4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7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88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8"/>
      <c r="P626" s="788"/>
      <c r="Q626" s="788"/>
      <c r="R626" s="788"/>
      <c r="S626" s="788"/>
      <c r="T626" s="788"/>
      <c r="U626" s="788"/>
      <c r="V626" s="788"/>
      <c r="W626" s="788"/>
      <c r="X626" s="788"/>
      <c r="Y626" s="788"/>
      <c r="Z626" s="788"/>
      <c r="AA626" s="768"/>
      <c r="AB626" s="768"/>
      <c r="AC626" s="768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8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6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700</v>
      </c>
      <c r="Y628" s="776">
        <f t="shared" si="125"/>
        <v>702</v>
      </c>
      <c r="Z628" s="36">
        <f>IFERROR(IF(Y628=0,"",ROUNDUP(Y628/H628,0)*0.02175),"")</f>
        <v>1.9574999999999998</v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750.61538461538464</v>
      </c>
      <c r="BN628" s="64">
        <f t="shared" si="127"/>
        <v>752.7600000000001</v>
      </c>
      <c r="BO628" s="64">
        <f t="shared" si="128"/>
        <v>1.6025641025641026</v>
      </c>
      <c r="BP628" s="64">
        <f t="shared" si="129"/>
        <v>1.607142857142857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4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83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5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54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7"/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9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89.743589743589752</v>
      </c>
      <c r="Y635" s="777">
        <f>IFERROR(Y627/H627,"0")+IFERROR(Y628/H628,"0")+IFERROR(Y629/H629,"0")+IFERROR(Y630/H630,"0")+IFERROR(Y631/H631,"0")+IFERROR(Y632/H632,"0")+IFERROR(Y633/H633,"0")+IFERROR(Y634/H634,"0")</f>
        <v>90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1.9574999999999998</v>
      </c>
      <c r="AA635" s="778"/>
      <c r="AB635" s="778"/>
      <c r="AC635" s="778"/>
    </row>
    <row r="636" spans="1:68" x14ac:dyDescent="0.2">
      <c r="A636" s="788"/>
      <c r="B636" s="788"/>
      <c r="C636" s="788"/>
      <c r="D636" s="788"/>
      <c r="E636" s="788"/>
      <c r="F636" s="788"/>
      <c r="G636" s="788"/>
      <c r="H636" s="788"/>
      <c r="I636" s="788"/>
      <c r="J636" s="788"/>
      <c r="K636" s="788"/>
      <c r="L636" s="788"/>
      <c r="M636" s="788"/>
      <c r="N636" s="788"/>
      <c r="O636" s="789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700</v>
      </c>
      <c r="Y636" s="777">
        <f>IFERROR(SUM(Y627:Y634),"0")</f>
        <v>702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88"/>
      <c r="C637" s="788"/>
      <c r="D637" s="788"/>
      <c r="E637" s="788"/>
      <c r="F637" s="788"/>
      <c r="G637" s="788"/>
      <c r="H637" s="788"/>
      <c r="I637" s="788"/>
      <c r="J637" s="788"/>
      <c r="K637" s="788"/>
      <c r="L637" s="788"/>
      <c r="M637" s="788"/>
      <c r="N637" s="788"/>
      <c r="O637" s="788"/>
      <c r="P637" s="788"/>
      <c r="Q637" s="788"/>
      <c r="R637" s="788"/>
      <c r="S637" s="788"/>
      <c r="T637" s="788"/>
      <c r="U637" s="788"/>
      <c r="V637" s="788"/>
      <c r="W637" s="788"/>
      <c r="X637" s="788"/>
      <c r="Y637" s="788"/>
      <c r="Z637" s="788"/>
      <c r="AA637" s="768"/>
      <c r="AB637" s="768"/>
      <c r="AC637" s="768"/>
    </row>
    <row r="638" spans="1:68" ht="27" customHeight="1" x14ac:dyDescent="0.25">
      <c r="A638" s="54" t="s">
        <v>1020</v>
      </c>
      <c r="B638" s="54" t="s">
        <v>1021</v>
      </c>
      <c r="C638" s="31">
        <v>4301060408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2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4301060354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8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4301060407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3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4301060355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7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9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9" t="s">
        <v>1032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70"/>
      <c r="AB644" s="770"/>
      <c r="AC644" s="770"/>
    </row>
    <row r="645" spans="1:68" ht="14.25" customHeight="1" x14ac:dyDescent="0.25">
      <c r="A645" s="797" t="s">
        <v>115</v>
      </c>
      <c r="B645" s="788"/>
      <c r="C645" s="788"/>
      <c r="D645" s="788"/>
      <c r="E645" s="788"/>
      <c r="F645" s="788"/>
      <c r="G645" s="788"/>
      <c r="H645" s="788"/>
      <c r="I645" s="788"/>
      <c r="J645" s="788"/>
      <c r="K645" s="788"/>
      <c r="L645" s="788"/>
      <c r="M645" s="788"/>
      <c r="N645" s="788"/>
      <c r="O645" s="788"/>
      <c r="P645" s="788"/>
      <c r="Q645" s="788"/>
      <c r="R645" s="788"/>
      <c r="S645" s="788"/>
      <c r="T645" s="788"/>
      <c r="U645" s="788"/>
      <c r="V645" s="788"/>
      <c r="W645" s="788"/>
      <c r="X645" s="788"/>
      <c r="Y645" s="788"/>
      <c r="Z645" s="788"/>
      <c r="AA645" s="768"/>
      <c r="AB645" s="768"/>
      <c r="AC645" s="768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113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64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7"/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9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88"/>
      <c r="B649" s="788"/>
      <c r="C649" s="788"/>
      <c r="D649" s="788"/>
      <c r="E649" s="788"/>
      <c r="F649" s="788"/>
      <c r="G649" s="788"/>
      <c r="H649" s="788"/>
      <c r="I649" s="788"/>
      <c r="J649" s="788"/>
      <c r="K649" s="788"/>
      <c r="L649" s="788"/>
      <c r="M649" s="788"/>
      <c r="N649" s="788"/>
      <c r="O649" s="789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88"/>
      <c r="P650" s="788"/>
      <c r="Q650" s="788"/>
      <c r="R650" s="788"/>
      <c r="S650" s="788"/>
      <c r="T650" s="788"/>
      <c r="U650" s="788"/>
      <c r="V650" s="788"/>
      <c r="W650" s="788"/>
      <c r="X650" s="788"/>
      <c r="Y650" s="788"/>
      <c r="Z650" s="788"/>
      <c r="AA650" s="768"/>
      <c r="AB650" s="768"/>
      <c r="AC650" s="768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04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7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8"/>
      <c r="P654" s="788"/>
      <c r="Q654" s="788"/>
      <c r="R654" s="788"/>
      <c r="S654" s="788"/>
      <c r="T654" s="788"/>
      <c r="U654" s="788"/>
      <c r="V654" s="788"/>
      <c r="W654" s="788"/>
      <c r="X654" s="788"/>
      <c r="Y654" s="788"/>
      <c r="Z654" s="788"/>
      <c r="AA654" s="768"/>
      <c r="AB654" s="768"/>
      <c r="AC654" s="768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3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7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789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789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88"/>
      <c r="C658" s="788"/>
      <c r="D658" s="788"/>
      <c r="E658" s="788"/>
      <c r="F658" s="788"/>
      <c r="G658" s="788"/>
      <c r="H658" s="788"/>
      <c r="I658" s="788"/>
      <c r="J658" s="788"/>
      <c r="K658" s="788"/>
      <c r="L658" s="788"/>
      <c r="M658" s="788"/>
      <c r="N658" s="788"/>
      <c r="O658" s="788"/>
      <c r="P658" s="788"/>
      <c r="Q658" s="788"/>
      <c r="R658" s="788"/>
      <c r="S658" s="788"/>
      <c r="T658" s="788"/>
      <c r="U658" s="788"/>
      <c r="V658" s="788"/>
      <c r="W658" s="788"/>
      <c r="X658" s="788"/>
      <c r="Y658" s="788"/>
      <c r="Z658" s="788"/>
      <c r="AA658" s="768"/>
      <c r="AB658" s="768"/>
      <c r="AC658" s="768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4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7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88"/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9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2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977"/>
      <c r="P662" s="824" t="s">
        <v>1053</v>
      </c>
      <c r="Q662" s="825"/>
      <c r="R662" s="825"/>
      <c r="S662" s="825"/>
      <c r="T662" s="825"/>
      <c r="U662" s="825"/>
      <c r="V662" s="826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1822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1830</v>
      </c>
      <c r="Z662" s="37"/>
      <c r="AA662" s="778"/>
      <c r="AB662" s="778"/>
      <c r="AC662" s="778"/>
    </row>
    <row r="663" spans="1:68" x14ac:dyDescent="0.2">
      <c r="A663" s="788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977"/>
      <c r="P663" s="824" t="s">
        <v>1054</v>
      </c>
      <c r="Q663" s="825"/>
      <c r="R663" s="825"/>
      <c r="S663" s="825"/>
      <c r="T663" s="825"/>
      <c r="U663" s="825"/>
      <c r="V663" s="826"/>
      <c r="W663" s="37" t="s">
        <v>69</v>
      </c>
      <c r="X663" s="777">
        <f>IFERROR(SUM(BM22:BM659),"0")</f>
        <v>1953.9627409372238</v>
      </c>
      <c r="Y663" s="777">
        <f>IFERROR(SUM(BN22:BN659),"0")</f>
        <v>1962.4920000000002</v>
      </c>
      <c r="Z663" s="37"/>
      <c r="AA663" s="778"/>
      <c r="AB663" s="778"/>
      <c r="AC663" s="778"/>
    </row>
    <row r="664" spans="1:68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977"/>
      <c r="P664" s="824" t="s">
        <v>1055</v>
      </c>
      <c r="Q664" s="825"/>
      <c r="R664" s="825"/>
      <c r="S664" s="825"/>
      <c r="T664" s="825"/>
      <c r="U664" s="825"/>
      <c r="V664" s="826"/>
      <c r="W664" s="37" t="s">
        <v>1056</v>
      </c>
      <c r="X664" s="38">
        <f>ROUNDUP(SUM(BO22:BO659),0)</f>
        <v>4</v>
      </c>
      <c r="Y664" s="38">
        <f>ROUNDUP(SUM(BP22:BP659),0)</f>
        <v>4</v>
      </c>
      <c r="Z664" s="37"/>
      <c r="AA664" s="778"/>
      <c r="AB664" s="778"/>
      <c r="AC664" s="778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977"/>
      <c r="P665" s="824" t="s">
        <v>1057</v>
      </c>
      <c r="Q665" s="825"/>
      <c r="R665" s="825"/>
      <c r="S665" s="825"/>
      <c r="T665" s="825"/>
      <c r="U665" s="825"/>
      <c r="V665" s="826"/>
      <c r="W665" s="37" t="s">
        <v>69</v>
      </c>
      <c r="X665" s="777">
        <f>GrossWeightTotal+PalletQtyTotal*25</f>
        <v>2053.9627409372238</v>
      </c>
      <c r="Y665" s="777">
        <f>GrossWeightTotalR+PalletQtyTotalR*25</f>
        <v>2062.4920000000002</v>
      </c>
      <c r="Z665" s="37"/>
      <c r="AA665" s="778"/>
      <c r="AB665" s="778"/>
      <c r="AC665" s="778"/>
    </row>
    <row r="666" spans="1:68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977"/>
      <c r="P666" s="824" t="s">
        <v>1058</v>
      </c>
      <c r="Q666" s="825"/>
      <c r="R666" s="825"/>
      <c r="S666" s="825"/>
      <c r="T666" s="825"/>
      <c r="U666" s="825"/>
      <c r="V666" s="826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292.06159740642499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293</v>
      </c>
      <c r="Z666" s="37"/>
      <c r="AA666" s="778"/>
      <c r="AB666" s="778"/>
      <c r="AC666" s="778"/>
    </row>
    <row r="667" spans="1:68" ht="14.25" customHeight="1" x14ac:dyDescent="0.2">
      <c r="A667" s="788"/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977"/>
      <c r="P667" s="824" t="s">
        <v>1059</v>
      </c>
      <c r="Q667" s="825"/>
      <c r="R667" s="825"/>
      <c r="S667" s="825"/>
      <c r="T667" s="825"/>
      <c r="U667" s="825"/>
      <c r="V667" s="826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4.7725499999999998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67" t="s">
        <v>63</v>
      </c>
      <c r="C669" s="820" t="s">
        <v>113</v>
      </c>
      <c r="D669" s="957"/>
      <c r="E669" s="957"/>
      <c r="F669" s="957"/>
      <c r="G669" s="957"/>
      <c r="H669" s="922"/>
      <c r="I669" s="820" t="s">
        <v>325</v>
      </c>
      <c r="J669" s="957"/>
      <c r="K669" s="957"/>
      <c r="L669" s="957"/>
      <c r="M669" s="957"/>
      <c r="N669" s="957"/>
      <c r="O669" s="957"/>
      <c r="P669" s="957"/>
      <c r="Q669" s="957"/>
      <c r="R669" s="957"/>
      <c r="S669" s="957"/>
      <c r="T669" s="957"/>
      <c r="U669" s="957"/>
      <c r="V669" s="922"/>
      <c r="W669" s="820" t="s">
        <v>662</v>
      </c>
      <c r="X669" s="922"/>
      <c r="Y669" s="820" t="s">
        <v>751</v>
      </c>
      <c r="Z669" s="957"/>
      <c r="AA669" s="957"/>
      <c r="AB669" s="922"/>
      <c r="AC669" s="767" t="s">
        <v>860</v>
      </c>
      <c r="AD669" s="820" t="s">
        <v>932</v>
      </c>
      <c r="AE669" s="922"/>
      <c r="AF669" s="769"/>
    </row>
    <row r="670" spans="1:68" ht="14.25" customHeight="1" thickTop="1" x14ac:dyDescent="0.2">
      <c r="A670" s="1181" t="s">
        <v>1062</v>
      </c>
      <c r="B670" s="820" t="s">
        <v>63</v>
      </c>
      <c r="C670" s="820" t="s">
        <v>114</v>
      </c>
      <c r="D670" s="820" t="s">
        <v>141</v>
      </c>
      <c r="E670" s="820" t="s">
        <v>221</v>
      </c>
      <c r="F670" s="820" t="s">
        <v>245</v>
      </c>
      <c r="G670" s="820" t="s">
        <v>291</v>
      </c>
      <c r="H670" s="820" t="s">
        <v>113</v>
      </c>
      <c r="I670" s="820" t="s">
        <v>326</v>
      </c>
      <c r="J670" s="820" t="s">
        <v>350</v>
      </c>
      <c r="K670" s="820" t="s">
        <v>428</v>
      </c>
      <c r="L670" s="820" t="s">
        <v>449</v>
      </c>
      <c r="M670" s="820" t="s">
        <v>473</v>
      </c>
      <c r="N670" s="769"/>
      <c r="O670" s="820" t="s">
        <v>500</v>
      </c>
      <c r="P670" s="820" t="s">
        <v>503</v>
      </c>
      <c r="Q670" s="820" t="s">
        <v>512</v>
      </c>
      <c r="R670" s="820" t="s">
        <v>528</v>
      </c>
      <c r="S670" s="820" t="s">
        <v>538</v>
      </c>
      <c r="T670" s="820" t="s">
        <v>551</v>
      </c>
      <c r="U670" s="820" t="s">
        <v>562</v>
      </c>
      <c r="V670" s="820" t="s">
        <v>649</v>
      </c>
      <c r="W670" s="820" t="s">
        <v>663</v>
      </c>
      <c r="X670" s="820" t="s">
        <v>707</v>
      </c>
      <c r="Y670" s="820" t="s">
        <v>752</v>
      </c>
      <c r="Z670" s="820" t="s">
        <v>820</v>
      </c>
      <c r="AA670" s="820" t="s">
        <v>844</v>
      </c>
      <c r="AB670" s="820" t="s">
        <v>856</v>
      </c>
      <c r="AC670" s="820" t="s">
        <v>860</v>
      </c>
      <c r="AD670" s="820" t="s">
        <v>932</v>
      </c>
      <c r="AE670" s="820" t="s">
        <v>1032</v>
      </c>
      <c r="AF670" s="769"/>
    </row>
    <row r="671" spans="1:68" ht="13.5" customHeight="1" thickBot="1" x14ac:dyDescent="0.25">
      <c r="A671" s="1182"/>
      <c r="B671" s="821"/>
      <c r="C671" s="821"/>
      <c r="D671" s="821"/>
      <c r="E671" s="821"/>
      <c r="F671" s="821"/>
      <c r="G671" s="821"/>
      <c r="H671" s="821"/>
      <c r="I671" s="821"/>
      <c r="J671" s="821"/>
      <c r="K671" s="821"/>
      <c r="L671" s="821"/>
      <c r="M671" s="821"/>
      <c r="N671" s="769"/>
      <c r="O671" s="821"/>
      <c r="P671" s="821"/>
      <c r="Q671" s="821"/>
      <c r="R671" s="821"/>
      <c r="S671" s="821"/>
      <c r="T671" s="821"/>
      <c r="U671" s="821"/>
      <c r="V671" s="821"/>
      <c r="W671" s="821"/>
      <c r="X671" s="821"/>
      <c r="Y671" s="821"/>
      <c r="Z671" s="821"/>
      <c r="AA671" s="821"/>
      <c r="AB671" s="821"/>
      <c r="AC671" s="821"/>
      <c r="AD671" s="821"/>
      <c r="AE671" s="821"/>
      <c r="AF671" s="769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426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69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702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702</v>
      </c>
      <c r="AE672" s="46">
        <f>IFERROR(Y646*1,"0")+IFERROR(Y647*1,"0")+IFERROR(Y651*1,"0")+IFERROR(Y655*1,"0")+IFERROR(Y659*1,"0")</f>
        <v>0</v>
      </c>
      <c r="AF672" s="769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P661:V661"/>
    <mergeCell ref="D42:E42"/>
    <mergeCell ref="A181:Z181"/>
    <mergeCell ref="P363:T363"/>
    <mergeCell ref="D17:E18"/>
    <mergeCell ref="A479:Z479"/>
    <mergeCell ref="A650:Z650"/>
    <mergeCell ref="I669:V669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O670:O671"/>
    <mergeCell ref="D579:E579"/>
    <mergeCell ref="A662:O667"/>
    <mergeCell ref="D95:E95"/>
    <mergeCell ref="P149:T149"/>
    <mergeCell ref="P174:T174"/>
    <mergeCell ref="D266:E266"/>
    <mergeCell ref="U17:V17"/>
    <mergeCell ref="Y17:Y18"/>
    <mergeCell ref="P670:P671"/>
    <mergeCell ref="P372:V372"/>
    <mergeCell ref="D57:E57"/>
    <mergeCell ref="R670:R671"/>
    <mergeCell ref="A8:C8"/>
    <mergeCell ref="P124:T124"/>
    <mergeCell ref="P385:T385"/>
    <mergeCell ref="P410:T410"/>
    <mergeCell ref="D293:E293"/>
    <mergeCell ref="P360:T360"/>
    <mergeCell ref="D32:E32"/>
    <mergeCell ref="A153:Z153"/>
    <mergeCell ref="P595:V595"/>
    <mergeCell ref="P608:V608"/>
    <mergeCell ref="A477:O478"/>
    <mergeCell ref="D268:E268"/>
    <mergeCell ref="P449:T449"/>
    <mergeCell ref="A10:C10"/>
    <mergeCell ref="P126:T126"/>
    <mergeCell ref="A566:O567"/>
    <mergeCell ref="P218:T218"/>
    <mergeCell ref="P311:V311"/>
    <mergeCell ref="A21:Z21"/>
    <mergeCell ref="A192:Z192"/>
    <mergeCell ref="P438:V438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A329:O330"/>
    <mergeCell ref="A415:Z415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A670:A671"/>
    <mergeCell ref="A614:O615"/>
    <mergeCell ref="P655:T655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200:T200"/>
    <mergeCell ref="P134:T134"/>
    <mergeCell ref="P243:T243"/>
    <mergeCell ref="D623:E623"/>
    <mergeCell ref="P123:T123"/>
    <mergeCell ref="A112:Z112"/>
    <mergeCell ref="P529:V529"/>
    <mergeCell ref="P421:T421"/>
    <mergeCell ref="P656:V656"/>
    <mergeCell ref="P579:T579"/>
    <mergeCell ref="D218:E218"/>
    <mergeCell ref="A258:O259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D639:E639"/>
    <mergeCell ref="D577:E577"/>
    <mergeCell ref="P436:T436"/>
    <mergeCell ref="P208:V208"/>
    <mergeCell ref="A204:Z204"/>
    <mergeCell ref="D196:E196"/>
    <mergeCell ref="P615:V615"/>
    <mergeCell ref="A440:Z440"/>
    <mergeCell ref="D571:E571"/>
    <mergeCell ref="P590:V590"/>
    <mergeCell ref="A586:Z586"/>
    <mergeCell ref="AA670:AA671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P82:T82"/>
    <mergeCell ref="D221:E221"/>
    <mergeCell ref="P253:T253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270:E270"/>
    <mergeCell ref="F5:G5"/>
    <mergeCell ref="V11:W11"/>
    <mergeCell ref="D392:E392"/>
    <mergeCell ref="D457:E457"/>
    <mergeCell ref="P641:T641"/>
    <mergeCell ref="M17:M18"/>
    <mergeCell ref="P584:V584"/>
    <mergeCell ref="O17:O18"/>
    <mergeCell ref="P336:T336"/>
    <mergeCell ref="A469:Z469"/>
    <mergeCell ref="H670:H67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Q670:Q671"/>
    <mergeCell ref="A592:Z592"/>
    <mergeCell ref="P57:T57"/>
    <mergeCell ref="P639:T639"/>
    <mergeCell ref="D449:E449"/>
    <mergeCell ref="P577:T577"/>
    <mergeCell ref="P49:T49"/>
    <mergeCell ref="P428:V428"/>
    <mergeCell ref="D620:E620"/>
    <mergeCell ref="A110:O111"/>
    <mergeCell ref="A166:O167"/>
    <mergeCell ref="A551:Z551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A595:O596"/>
    <mergeCell ref="A103:O104"/>
    <mergeCell ref="D628:E628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635:V635"/>
    <mergeCell ref="P103:V103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A35:O36"/>
    <mergeCell ref="D155:E155"/>
    <mergeCell ref="D149:E149"/>
    <mergeCell ref="A333:O334"/>
    <mergeCell ref="P470:T470"/>
    <mergeCell ref="D447:E447"/>
    <mergeCell ref="P575:T575"/>
    <mergeCell ref="D385:E385"/>
    <mergeCell ref="A320:O321"/>
    <mergeCell ref="A599:Z599"/>
    <mergeCell ref="D618:E618"/>
    <mergeCell ref="P178:T178"/>
    <mergeCell ref="D605:E605"/>
    <mergeCell ref="P34:T34"/>
    <mergeCell ref="D481:E481"/>
    <mergeCell ref="D86:E86"/>
    <mergeCell ref="AB670:AB671"/>
    <mergeCell ref="A412:O413"/>
    <mergeCell ref="D154:E154"/>
    <mergeCell ref="P282:T282"/>
    <mergeCell ref="AD670:AD671"/>
    <mergeCell ref="P409:T409"/>
    <mergeCell ref="P580:T580"/>
    <mergeCell ref="A648:O649"/>
    <mergeCell ref="P651:T651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K670:K671"/>
    <mergeCell ref="D227:E227"/>
    <mergeCell ref="P582:T582"/>
    <mergeCell ref="M670:M671"/>
    <mergeCell ref="D525:E525"/>
    <mergeCell ref="P125:T125"/>
    <mergeCell ref="P557:T557"/>
    <mergeCell ref="D58:E58"/>
    <mergeCell ref="D500:E500"/>
    <mergeCell ref="P646:T646"/>
    <mergeCell ref="P323:T323"/>
    <mergeCell ref="A414:Z414"/>
    <mergeCell ref="D231:E231"/>
    <mergeCell ref="P660:V660"/>
    <mergeCell ref="AE670:AE671"/>
    <mergeCell ref="P177:T177"/>
    <mergeCell ref="D604:E604"/>
    <mergeCell ref="P33:T33"/>
    <mergeCell ref="A223:O224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P399:T399"/>
    <mergeCell ref="A637:Z637"/>
    <mergeCell ref="P184:V184"/>
    <mergeCell ref="P526:T526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441:E441"/>
    <mergeCell ref="D368:E368"/>
    <mergeCell ref="A515:O516"/>
    <mergeCell ref="P525:T525"/>
    <mergeCell ref="P569:T569"/>
    <mergeCell ref="P624:V624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D358:E358"/>
    <mergeCell ref="P537:V537"/>
    <mergeCell ref="D594:E594"/>
    <mergeCell ref="A327:Z327"/>
    <mergeCell ref="P573:V573"/>
    <mergeCell ref="D257:E257"/>
    <mergeCell ref="P620:T620"/>
    <mergeCell ref="AB17:AB18"/>
    <mergeCell ref="P271:V271"/>
    <mergeCell ref="A41:Z41"/>
    <mergeCell ref="A90:Z90"/>
    <mergeCell ref="A277:Z277"/>
    <mergeCell ref="D446:E446"/>
    <mergeCell ref="P44:V44"/>
    <mergeCell ref="P550:V550"/>
    <mergeCell ref="P237:V237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G17:G18"/>
    <mergeCell ref="A9:C9"/>
    <mergeCell ref="P39:V39"/>
    <mergeCell ref="P270:T270"/>
    <mergeCell ref="D384:E384"/>
    <mergeCell ref="P463:T463"/>
    <mergeCell ref="P578:T578"/>
    <mergeCell ref="A428:O429"/>
    <mergeCell ref="P357:T357"/>
    <mergeCell ref="D29:E29"/>
    <mergeCell ref="D216:E216"/>
    <mergeCell ref="D265:E265"/>
    <mergeCell ref="A20:Z20"/>
    <mergeCell ref="V6:W9"/>
    <mergeCell ref="P256:T256"/>
    <mergeCell ref="D199:E199"/>
    <mergeCell ref="P38:T38"/>
    <mergeCell ref="P554:T554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D452:E452"/>
    <mergeCell ref="D252:E252"/>
    <mergeCell ref="A318:Z318"/>
    <mergeCell ref="N17:N18"/>
    <mergeCell ref="D49:E49"/>
    <mergeCell ref="D102:E102"/>
    <mergeCell ref="P632:T632"/>
    <mergeCell ref="D298:E298"/>
    <mergeCell ref="P91:T91"/>
    <mergeCell ref="A158:Z158"/>
    <mergeCell ref="P500:T500"/>
    <mergeCell ref="P366:V366"/>
    <mergeCell ref="P664:V664"/>
    <mergeCell ref="P468:V468"/>
    <mergeCell ref="A598:Z598"/>
    <mergeCell ref="P535:T535"/>
    <mergeCell ref="P316:V316"/>
    <mergeCell ref="D627:E627"/>
    <mergeCell ref="H10:M10"/>
    <mergeCell ref="AA17:AA18"/>
    <mergeCell ref="AC17:AC18"/>
    <mergeCell ref="P485:T485"/>
    <mergeCell ref="T670:T671"/>
    <mergeCell ref="A122:Z122"/>
    <mergeCell ref="L670:L671"/>
    <mergeCell ref="P108:T108"/>
    <mergeCell ref="P279:T279"/>
    <mergeCell ref="D393:E393"/>
    <mergeCell ref="D418:E418"/>
    <mergeCell ref="P666:V666"/>
    <mergeCell ref="V670:V671"/>
    <mergeCell ref="P254:T254"/>
    <mergeCell ref="P251:T251"/>
    <mergeCell ref="A435:Z435"/>
    <mergeCell ref="P487:T487"/>
    <mergeCell ref="D420:E420"/>
    <mergeCell ref="A660:O661"/>
    <mergeCell ref="D655:E655"/>
    <mergeCell ref="P629:T629"/>
    <mergeCell ref="A186:Z186"/>
    <mergeCell ref="P549:V549"/>
    <mergeCell ref="P232:T232"/>
    <mergeCell ref="P159:T159"/>
    <mergeCell ref="D140:E140"/>
    <mergeCell ref="D267:E267"/>
    <mergeCell ref="A340:Z340"/>
    <mergeCell ref="D509:E509"/>
    <mergeCell ref="D425:E425"/>
    <mergeCell ref="D359:E359"/>
    <mergeCell ref="D601:E601"/>
    <mergeCell ref="P96:T96"/>
    <mergeCell ref="H17:H18"/>
    <mergeCell ref="P332:T332"/>
    <mergeCell ref="P217:T217"/>
    <mergeCell ref="P503:T503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P617:T617"/>
    <mergeCell ref="D75:E75"/>
    <mergeCell ref="P154:T154"/>
    <mergeCell ref="D206:E206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646:E646"/>
    <mergeCell ref="A654:Z6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P540:T540"/>
    <mergeCell ref="D583:E583"/>
    <mergeCell ref="P602:T602"/>
    <mergeCell ref="D64:E64"/>
    <mergeCell ref="P143:T143"/>
    <mergeCell ref="A574:Z574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665:V665"/>
    <mergeCell ref="P77:T77"/>
    <mergeCell ref="D125:E125"/>
    <mergeCell ref="P375:T375"/>
    <mergeCell ref="P446:T446"/>
    <mergeCell ref="A54:O55"/>
    <mergeCell ref="D362:E362"/>
    <mergeCell ref="P441:T441"/>
    <mergeCell ref="P612:T612"/>
    <mergeCell ref="D51:E51"/>
    <mergeCell ref="P235:T235"/>
    <mergeCell ref="A365:O366"/>
    <mergeCell ref="P306:T306"/>
    <mergeCell ref="A607:O608"/>
    <mergeCell ref="P157:V157"/>
    <mergeCell ref="P213:V213"/>
    <mergeCell ref="P51:T51"/>
    <mergeCell ref="P26:T26"/>
    <mergeCell ref="A156:O157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202:V202"/>
    <mergeCell ref="P373:V373"/>
    <mergeCell ref="P380:T380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D647:E647"/>
    <mergeCell ref="P172:V172"/>
    <mergeCell ref="P299:T299"/>
    <mergeCell ref="P150:V150"/>
    <mergeCell ref="D138:E138"/>
    <mergeCell ref="P393:T393"/>
    <mergeCell ref="P564:T564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A12:M12"/>
    <mergeCell ref="P501:T50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E670:E671"/>
    <mergeCell ref="P427:T427"/>
    <mergeCell ref="A652:O653"/>
    <mergeCell ref="P283:T283"/>
    <mergeCell ref="D93:E93"/>
    <mergeCell ref="D264:E264"/>
    <mergeCell ref="P72:V72"/>
    <mergeCell ref="D220:E220"/>
    <mergeCell ref="D391:E391"/>
    <mergeCell ref="P519:T519"/>
    <mergeCell ref="P581:T581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D251:E251"/>
    <mergeCell ref="Y669:AB669"/>
    <mergeCell ref="A203:Z203"/>
    <mergeCell ref="P451:T451"/>
    <mergeCell ref="P627:T627"/>
    <mergeCell ref="P245:T245"/>
    <mergeCell ref="D633:E633"/>
    <mergeCell ref="P543:T543"/>
    <mergeCell ref="J670:J671"/>
    <mergeCell ref="D424:E424"/>
    <mergeCell ref="D286:E286"/>
    <mergeCell ref="P491:T491"/>
    <mergeCell ref="P642:V642"/>
    <mergeCell ref="A201:O202"/>
    <mergeCell ref="A372:O373"/>
    <mergeCell ref="P513:T513"/>
    <mergeCell ref="D52:E52"/>
    <mergeCell ref="D630:E630"/>
    <mergeCell ref="D617:E617"/>
    <mergeCell ref="C669:H669"/>
    <mergeCell ref="P110:V110"/>
    <mergeCell ref="D27:E27"/>
    <mergeCell ref="A338:O339"/>
    <mergeCell ref="P15:T16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D398:E398"/>
    <mergeCell ref="P439:V439"/>
    <mergeCell ref="A438:O439"/>
    <mergeCell ref="P308:T308"/>
    <mergeCell ref="P433:V433"/>
    <mergeCell ref="D569:E569"/>
    <mergeCell ref="P606:T606"/>
    <mergeCell ref="D612:E612"/>
    <mergeCell ref="D132:E132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D466:E466"/>
    <mergeCell ref="P66:T66"/>
    <mergeCell ref="A6:C6"/>
    <mergeCell ref="D309:E309"/>
    <mergeCell ref="D113:E113"/>
    <mergeCell ref="W669:X669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P182:T182"/>
    <mergeCell ref="P480:T480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D9:E9"/>
    <mergeCell ref="D118:E118"/>
    <mergeCell ref="F9:G9"/>
    <mergeCell ref="P53:T53"/>
    <mergeCell ref="P197:T197"/>
    <mergeCell ref="A47:Z47"/>
    <mergeCell ref="P351:T351"/>
    <mergeCell ref="P653:V653"/>
    <mergeCell ref="D235:E235"/>
    <mergeCell ref="P276:V276"/>
    <mergeCell ref="A239:Z239"/>
    <mergeCell ref="Q9:R9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Q11:R11"/>
    <mergeCell ref="P205:T205"/>
    <mergeCell ref="P376:T376"/>
    <mergeCell ref="P636:V636"/>
    <mergeCell ref="D453:E453"/>
    <mergeCell ref="P495:T495"/>
    <mergeCell ref="P422:T422"/>
    <mergeCell ref="P593:T593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P548:T548"/>
    <mergeCell ref="P523:T523"/>
    <mergeCell ref="A522:Z522"/>
    <mergeCell ref="P301:V301"/>
    <mergeCell ref="A326:Z326"/>
    <mergeCell ref="P498:T498"/>
    <mergeCell ref="P295:V295"/>
    <mergeCell ref="P146:V146"/>
    <mergeCell ref="P317:V317"/>
    <mergeCell ref="D63:E63"/>
    <mergeCell ref="D492:E492"/>
    <mergeCell ref="P305:T305"/>
    <mergeCell ref="P596:V596"/>
    <mergeCell ref="A304:Z304"/>
    <mergeCell ref="D96:E96"/>
    <mergeCell ref="P344:V344"/>
    <mergeCell ref="P515:V515"/>
    <mergeCell ref="P211:T211"/>
    <mergeCell ref="D399:E399"/>
    <mergeCell ref="P558:T558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648:V648"/>
    <mergeCell ref="D5:E5"/>
    <mergeCell ref="P453:T453"/>
    <mergeCell ref="P42:T42"/>
    <mergeCell ref="D496:E496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D659:E659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D559:E559"/>
    <mergeCell ref="P607:V607"/>
    <mergeCell ref="D8:M8"/>
    <mergeCell ref="P458:T458"/>
    <mergeCell ref="P563:T563"/>
    <mergeCell ref="P634:T634"/>
    <mergeCell ref="D640:E640"/>
    <mergeCell ref="F670:F671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502:T502"/>
    <mergeCell ref="D67:E67"/>
    <mergeCell ref="D651:E651"/>
    <mergeCell ref="D210:E210"/>
    <mergeCell ref="A345:Z345"/>
    <mergeCell ref="D514:E514"/>
    <mergeCell ref="D308:E308"/>
    <mergeCell ref="D606:E606"/>
    <mergeCell ref="A46:Z46"/>
    <mergeCell ref="A658:Z658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X670:X671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P30:T30"/>
    <mergeCell ref="P179:V179"/>
    <mergeCell ref="V10:W10"/>
    <mergeCell ref="A471:O472"/>
    <mergeCell ref="D558:E558"/>
    <mergeCell ref="D610:E610"/>
    <mergeCell ref="P621:T621"/>
    <mergeCell ref="D7:M7"/>
    <mergeCell ref="P570:T570"/>
    <mergeCell ref="D502:E502"/>
    <mergeCell ref="D613:E613"/>
    <mergeCell ref="D600:E600"/>
    <mergeCell ref="P29:T29"/>
    <mergeCell ref="A97:O98"/>
    <mergeCell ref="P100:T100"/>
    <mergeCell ref="P94:T94"/>
    <mergeCell ref="A635:O636"/>
    <mergeCell ref="D426:E426"/>
    <mergeCell ref="D486:E486"/>
    <mergeCell ref="P86:T86"/>
    <mergeCell ref="P447:T447"/>
    <mergeCell ref="D78:E78"/>
    <mergeCell ref="D134:E134"/>
    <mergeCell ref="P328:T328"/>
    <mergeCell ref="D205:E205"/>
    <mergeCell ref="A343:O344"/>
    <mergeCell ref="D376:E376"/>
    <mergeCell ref="P384:T384"/>
    <mergeCell ref="A645:Z645"/>
    <mergeCell ref="D563:E563"/>
    <mergeCell ref="D363:E363"/>
    <mergeCell ref="A572:O573"/>
    <mergeCell ref="D357:E357"/>
    <mergeCell ref="D638:E638"/>
    <mergeCell ref="P265:T265"/>
    <mergeCell ref="D379:E379"/>
    <mergeCell ref="D87:E87"/>
    <mergeCell ref="P337:T337"/>
    <mergeCell ref="D380:E380"/>
    <mergeCell ref="P464:T464"/>
    <mergeCell ref="P508:T508"/>
    <mergeCell ref="D274:E274"/>
    <mergeCell ref="D245:E245"/>
    <mergeCell ref="P116:T116"/>
    <mergeCell ref="A105:Z105"/>
    <mergeCell ref="D250:E250"/>
    <mergeCell ref="P230:T230"/>
    <mergeCell ref="D211:E211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499:E499"/>
    <mergeCell ref="P32:T32"/>
    <mergeCell ref="P59:V59"/>
    <mergeCell ref="P268:T268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D160:E160"/>
    <mergeCell ref="P201:V201"/>
    <mergeCell ref="D535:E535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P600:T600"/>
    <mergeCell ref="D410:E410"/>
    <mergeCell ref="P594:T594"/>
    <mergeCell ref="P516:V516"/>
    <mergeCell ref="A568:Z568"/>
    <mergeCell ref="P614:V614"/>
    <mergeCell ref="P562:T562"/>
    <mergeCell ref="D565:E565"/>
    <mergeCell ref="P556:T556"/>
    <mergeCell ref="P481:T481"/>
    <mergeCell ref="P309:T309"/>
    <mergeCell ref="P505:V505"/>
    <mergeCell ref="D178:E178"/>
    <mergeCell ref="A510:O511"/>
    <mergeCell ref="P247:V247"/>
    <mergeCell ref="A271:O272"/>
    <mergeCell ref="D504:E504"/>
    <mergeCell ref="A520:O521"/>
    <mergeCell ref="P561:T561"/>
    <mergeCell ref="P618:T618"/>
    <mergeCell ref="P605:T6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2024-12-20T08:13:52Z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