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06B1D664-3A9E-4BB0-983D-6B055DD30CE6}" xr6:coauthVersionLast="47" xr6:coauthVersionMax="47" xr10:uidLastSave="{00000000-0000-0000-0000-000000000000}"/>
  <bookViews>
    <workbookView xWindow="1680" yWindow="3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Y658" i="2" s="1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AE673" i="2" s="1"/>
  <c r="X644" i="2"/>
  <c r="X643" i="2"/>
  <c r="BO642" i="2"/>
  <c r="BM642" i="2"/>
  <c r="Z642" i="2"/>
  <c r="Y642" i="2"/>
  <c r="BN642" i="2" s="1"/>
  <c r="BP641" i="2"/>
  <c r="BO641" i="2"/>
  <c r="BM641" i="2"/>
  <c r="Y641" i="2"/>
  <c r="BN641" i="2" s="1"/>
  <c r="BO640" i="2"/>
  <c r="BM640" i="2"/>
  <c r="Y640" i="2"/>
  <c r="BO639" i="2"/>
  <c r="BM639" i="2"/>
  <c r="Y639" i="2"/>
  <c r="X637" i="2"/>
  <c r="X636" i="2"/>
  <c r="BP635" i="2"/>
  <c r="BO635" i="2"/>
  <c r="BM635" i="2"/>
  <c r="Y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M631" i="2"/>
  <c r="Y631" i="2"/>
  <c r="BO630" i="2"/>
  <c r="BM630" i="2"/>
  <c r="Y630" i="2"/>
  <c r="BN630" i="2" s="1"/>
  <c r="BO629" i="2"/>
  <c r="BM629" i="2"/>
  <c r="Y629" i="2"/>
  <c r="BO628" i="2"/>
  <c r="BM628" i="2"/>
  <c r="Y628" i="2"/>
  <c r="BN628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X616" i="2"/>
  <c r="X615" i="2"/>
  <c r="BO614" i="2"/>
  <c r="BN614" i="2"/>
  <c r="BM614" i="2"/>
  <c r="Y614" i="2"/>
  <c r="BP614" i="2" s="1"/>
  <c r="BO613" i="2"/>
  <c r="BM613" i="2"/>
  <c r="Y613" i="2"/>
  <c r="Z613" i="2" s="1"/>
  <c r="BO612" i="2"/>
  <c r="BM612" i="2"/>
  <c r="Y612" i="2"/>
  <c r="BO611" i="2"/>
  <c r="BM611" i="2"/>
  <c r="Y611" i="2"/>
  <c r="X609" i="2"/>
  <c r="X608" i="2"/>
  <c r="BO607" i="2"/>
  <c r="BN607" i="2"/>
  <c r="BM607" i="2"/>
  <c r="Y607" i="2"/>
  <c r="BP607" i="2" s="1"/>
  <c r="BO606" i="2"/>
  <c r="BM606" i="2"/>
  <c r="Y606" i="2"/>
  <c r="BP606" i="2" s="1"/>
  <c r="BO605" i="2"/>
  <c r="BM605" i="2"/>
  <c r="Y605" i="2"/>
  <c r="BN605" i="2" s="1"/>
  <c r="BO604" i="2"/>
  <c r="BM604" i="2"/>
  <c r="Y604" i="2"/>
  <c r="BP604" i="2" s="1"/>
  <c r="BO603" i="2"/>
  <c r="BN603" i="2"/>
  <c r="BM603" i="2"/>
  <c r="Y603" i="2"/>
  <c r="BP603" i="2" s="1"/>
  <c r="BO602" i="2"/>
  <c r="BM602" i="2"/>
  <c r="Y602" i="2"/>
  <c r="BP602" i="2" s="1"/>
  <c r="BO601" i="2"/>
  <c r="BM601" i="2"/>
  <c r="Y601" i="2"/>
  <c r="Y609" i="2" s="1"/>
  <c r="X597" i="2"/>
  <c r="X596" i="2"/>
  <c r="BO595" i="2"/>
  <c r="BM595" i="2"/>
  <c r="Y595" i="2"/>
  <c r="BP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P589" i="2"/>
  <c r="BP588" i="2"/>
  <c r="BO588" i="2"/>
  <c r="BM588" i="2"/>
  <c r="Z588" i="2"/>
  <c r="Y588" i="2"/>
  <c r="BN588" i="2" s="1"/>
  <c r="P588" i="2"/>
  <c r="X586" i="2"/>
  <c r="X585" i="2"/>
  <c r="BO584" i="2"/>
  <c r="BM584" i="2"/>
  <c r="Y584" i="2"/>
  <c r="P584" i="2"/>
  <c r="BO583" i="2"/>
  <c r="BM583" i="2"/>
  <c r="Y583" i="2"/>
  <c r="Z583" i="2" s="1"/>
  <c r="P583" i="2"/>
  <c r="BO582" i="2"/>
  <c r="BM582" i="2"/>
  <c r="Y582" i="2"/>
  <c r="BN582" i="2" s="1"/>
  <c r="P582" i="2"/>
  <c r="BO581" i="2"/>
  <c r="BM581" i="2"/>
  <c r="Y581" i="2"/>
  <c r="BP581" i="2" s="1"/>
  <c r="P581" i="2"/>
  <c r="BO580" i="2"/>
  <c r="BM580" i="2"/>
  <c r="Y580" i="2"/>
  <c r="BP580" i="2" s="1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P571" i="2"/>
  <c r="BO571" i="2"/>
  <c r="BM571" i="2"/>
  <c r="Y571" i="2"/>
  <c r="P571" i="2"/>
  <c r="BO570" i="2"/>
  <c r="BM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BP555" i="2" s="1"/>
  <c r="X551" i="2"/>
  <c r="X550" i="2"/>
  <c r="BO549" i="2"/>
  <c r="BM549" i="2"/>
  <c r="Y549" i="2"/>
  <c r="BN549" i="2" s="1"/>
  <c r="P549" i="2"/>
  <c r="X546" i="2"/>
  <c r="X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BO541" i="2"/>
  <c r="BM541" i="2"/>
  <c r="Y541" i="2"/>
  <c r="BN541" i="2" s="1"/>
  <c r="P541" i="2"/>
  <c r="X538" i="2"/>
  <c r="X537" i="2"/>
  <c r="BO536" i="2"/>
  <c r="BM536" i="2"/>
  <c r="Y536" i="2"/>
  <c r="P536" i="2"/>
  <c r="Y534" i="2"/>
  <c r="X534" i="2"/>
  <c r="Y533" i="2"/>
  <c r="X533" i="2"/>
  <c r="BP532" i="2"/>
  <c r="BO532" i="2"/>
  <c r="BN532" i="2"/>
  <c r="BM532" i="2"/>
  <c r="Z532" i="2"/>
  <c r="Z533" i="2" s="1"/>
  <c r="Y532" i="2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P525" i="2"/>
  <c r="BO525" i="2"/>
  <c r="BN525" i="2"/>
  <c r="BM525" i="2"/>
  <c r="Z525" i="2"/>
  <c r="Y525" i="2"/>
  <c r="P525" i="2"/>
  <c r="BO524" i="2"/>
  <c r="BM524" i="2"/>
  <c r="Y524" i="2"/>
  <c r="BN524" i="2" s="1"/>
  <c r="P524" i="2"/>
  <c r="BO523" i="2"/>
  <c r="BM523" i="2"/>
  <c r="Y523" i="2"/>
  <c r="X521" i="2"/>
  <c r="X520" i="2"/>
  <c r="BO519" i="2"/>
  <c r="BM519" i="2"/>
  <c r="Z519" i="2"/>
  <c r="Z520" i="2" s="1"/>
  <c r="Y519" i="2"/>
  <c r="P519" i="2"/>
  <c r="X516" i="2"/>
  <c r="X515" i="2"/>
  <c r="BO514" i="2"/>
  <c r="BM514" i="2"/>
  <c r="Y514" i="2"/>
  <c r="BN514" i="2" s="1"/>
  <c r="P514" i="2"/>
  <c r="BO513" i="2"/>
  <c r="BM513" i="2"/>
  <c r="Z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M499" i="2"/>
  <c r="Y499" i="2"/>
  <c r="P499" i="2"/>
  <c r="BO498" i="2"/>
  <c r="BM498" i="2"/>
  <c r="Y498" i="2"/>
  <c r="BO497" i="2"/>
  <c r="BM497" i="2"/>
  <c r="Y497" i="2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BN491" i="2" s="1"/>
  <c r="P491" i="2"/>
  <c r="BP490" i="2"/>
  <c r="BO490" i="2"/>
  <c r="BN490" i="2"/>
  <c r="BM490" i="2"/>
  <c r="Z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Y485" i="2"/>
  <c r="P485" i="2"/>
  <c r="BO484" i="2"/>
  <c r="BM484" i="2"/>
  <c r="Y484" i="2"/>
  <c r="BN484" i="2" s="1"/>
  <c r="BO483" i="2"/>
  <c r="BM483" i="2"/>
  <c r="Z483" i="2"/>
  <c r="Y483" i="2"/>
  <c r="BN483" i="2" s="1"/>
  <c r="BO482" i="2"/>
  <c r="BM482" i="2"/>
  <c r="Y482" i="2"/>
  <c r="BN482" i="2" s="1"/>
  <c r="P482" i="2"/>
  <c r="BP481" i="2"/>
  <c r="BO481" i="2"/>
  <c r="BN481" i="2"/>
  <c r="BM481" i="2"/>
  <c r="Z481" i="2"/>
  <c r="Y481" i="2"/>
  <c r="P481" i="2"/>
  <c r="BO480" i="2"/>
  <c r="BM480" i="2"/>
  <c r="Y480" i="2"/>
  <c r="BP480" i="2" s="1"/>
  <c r="X478" i="2"/>
  <c r="X477" i="2"/>
  <c r="BO476" i="2"/>
  <c r="BM476" i="2"/>
  <c r="Y476" i="2"/>
  <c r="BN476" i="2" s="1"/>
  <c r="P476" i="2"/>
  <c r="X472" i="2"/>
  <c r="X471" i="2"/>
  <c r="BO470" i="2"/>
  <c r="BM470" i="2"/>
  <c r="Y470" i="2"/>
  <c r="BN470" i="2" s="1"/>
  <c r="X468" i="2"/>
  <c r="X467" i="2"/>
  <c r="BO466" i="2"/>
  <c r="BM466" i="2"/>
  <c r="Y466" i="2"/>
  <c r="BN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P463" i="2" s="1"/>
  <c r="BO462" i="2"/>
  <c r="BM462" i="2"/>
  <c r="Y462" i="2"/>
  <c r="BP462" i="2" s="1"/>
  <c r="X460" i="2"/>
  <c r="X459" i="2"/>
  <c r="BO458" i="2"/>
  <c r="BM458" i="2"/>
  <c r="Y458" i="2"/>
  <c r="BP458" i="2" s="1"/>
  <c r="P458" i="2"/>
  <c r="BO457" i="2"/>
  <c r="BM457" i="2"/>
  <c r="Y457" i="2"/>
  <c r="Y459" i="2" s="1"/>
  <c r="P457" i="2"/>
  <c r="X455" i="2"/>
  <c r="X454" i="2"/>
  <c r="BP453" i="2"/>
  <c r="BO453" i="2"/>
  <c r="BN453" i="2"/>
  <c r="BM453" i="2"/>
  <c r="Z453" i="2"/>
  <c r="Y453" i="2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X443" i="2"/>
  <c r="X442" i="2"/>
  <c r="BO441" i="2"/>
  <c r="BM441" i="2"/>
  <c r="Y441" i="2"/>
  <c r="BN441" i="2" s="1"/>
  <c r="X439" i="2"/>
  <c r="X438" i="2"/>
  <c r="BO437" i="2"/>
  <c r="BM437" i="2"/>
  <c r="Y437" i="2"/>
  <c r="BP437" i="2" s="1"/>
  <c r="BO436" i="2"/>
  <c r="BM436" i="2"/>
  <c r="Y436" i="2"/>
  <c r="BP436" i="2" s="1"/>
  <c r="X434" i="2"/>
  <c r="X433" i="2"/>
  <c r="BO432" i="2"/>
  <c r="BM432" i="2"/>
  <c r="Y432" i="2"/>
  <c r="BP432" i="2" s="1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Z424" i="2"/>
  <c r="Y424" i="2"/>
  <c r="BN424" i="2" s="1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BP410" i="2" s="1"/>
  <c r="P410" i="2"/>
  <c r="BO409" i="2"/>
  <c r="BM409" i="2"/>
  <c r="Y409" i="2"/>
  <c r="Y413" i="2" s="1"/>
  <c r="P409" i="2"/>
  <c r="Y407" i="2"/>
  <c r="X407" i="2"/>
  <c r="Y406" i="2"/>
  <c r="X406" i="2"/>
  <c r="BP405" i="2"/>
  <c r="BO405" i="2"/>
  <c r="BN405" i="2"/>
  <c r="BM405" i="2"/>
  <c r="Z405" i="2"/>
  <c r="Z406" i="2" s="1"/>
  <c r="Y405" i="2"/>
  <c r="P405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BN392" i="2" s="1"/>
  <c r="BO391" i="2"/>
  <c r="BM391" i="2"/>
  <c r="Y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BO385" i="2"/>
  <c r="BM385" i="2"/>
  <c r="Y385" i="2"/>
  <c r="BP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Z356" i="2" s="1"/>
  <c r="P356" i="2"/>
  <c r="X353" i="2"/>
  <c r="X352" i="2"/>
  <c r="BO351" i="2"/>
  <c r="BM351" i="2"/>
  <c r="Z351" i="2"/>
  <c r="Z352" i="2" s="1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Z346" i="2"/>
  <c r="Y346" i="2"/>
  <c r="BN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N309" i="2"/>
  <c r="BM309" i="2"/>
  <c r="Z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Y285" i="2"/>
  <c r="BN285" i="2" s="1"/>
  <c r="P285" i="2"/>
  <c r="BO284" i="2"/>
  <c r="BM284" i="2"/>
  <c r="Z284" i="2"/>
  <c r="Y284" i="2"/>
  <c r="BN284" i="2" s="1"/>
  <c r="P284" i="2"/>
  <c r="BO283" i="2"/>
  <c r="BM283" i="2"/>
  <c r="Y283" i="2"/>
  <c r="P283" i="2"/>
  <c r="BO282" i="2"/>
  <c r="BN282" i="2"/>
  <c r="BM282" i="2"/>
  <c r="Z282" i="2"/>
  <c r="Y282" i="2"/>
  <c r="BP282" i="2" s="1"/>
  <c r="P282" i="2"/>
  <c r="BO281" i="2"/>
  <c r="BM281" i="2"/>
  <c r="Y281" i="2"/>
  <c r="P281" i="2"/>
  <c r="BO280" i="2"/>
  <c r="BM280" i="2"/>
  <c r="Y280" i="2"/>
  <c r="BP280" i="2" s="1"/>
  <c r="P280" i="2"/>
  <c r="BO279" i="2"/>
  <c r="BM279" i="2"/>
  <c r="Y279" i="2"/>
  <c r="P279" i="2"/>
  <c r="Y276" i="2"/>
  <c r="X276" i="2"/>
  <c r="X275" i="2"/>
  <c r="BO274" i="2"/>
  <c r="BM274" i="2"/>
  <c r="Y274" i="2"/>
  <c r="P274" i="2"/>
  <c r="X272" i="2"/>
  <c r="X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Y264" i="2"/>
  <c r="BN264" i="2" s="1"/>
  <c r="P264" i="2"/>
  <c r="BO263" i="2"/>
  <c r="BM263" i="2"/>
  <c r="Z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N257" i="2" s="1"/>
  <c r="P257" i="2"/>
  <c r="BO256" i="2"/>
  <c r="BN256" i="2"/>
  <c r="BM256" i="2"/>
  <c r="Z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Z243" i="2" s="1"/>
  <c r="P243" i="2"/>
  <c r="BP242" i="2"/>
  <c r="BO242" i="2"/>
  <c r="BM242" i="2"/>
  <c r="Y242" i="2"/>
  <c r="P242" i="2"/>
  <c r="BO241" i="2"/>
  <c r="BM241" i="2"/>
  <c r="Y241" i="2"/>
  <c r="BN241" i="2" s="1"/>
  <c r="BO240" i="2"/>
  <c r="BM240" i="2"/>
  <c r="Y240" i="2"/>
  <c r="Y247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P216" i="2"/>
  <c r="BO216" i="2"/>
  <c r="BM216" i="2"/>
  <c r="Y216" i="2"/>
  <c r="Z216" i="2" s="1"/>
  <c r="P216" i="2"/>
  <c r="BO215" i="2"/>
  <c r="BM215" i="2"/>
  <c r="Y215" i="2"/>
  <c r="Z215" i="2" s="1"/>
  <c r="P215" i="2"/>
  <c r="X213" i="2"/>
  <c r="X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P206" i="2"/>
  <c r="BO206" i="2"/>
  <c r="BM206" i="2"/>
  <c r="Y206" i="2"/>
  <c r="BN206" i="2" s="1"/>
  <c r="P206" i="2"/>
  <c r="BO205" i="2"/>
  <c r="BN205" i="2"/>
  <c r="BM205" i="2"/>
  <c r="Z205" i="2"/>
  <c r="Y205" i="2"/>
  <c r="P205" i="2"/>
  <c r="X202" i="2"/>
  <c r="X201" i="2"/>
  <c r="BO200" i="2"/>
  <c r="BN200" i="2"/>
  <c r="BM200" i="2"/>
  <c r="Z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BO175" i="2"/>
  <c r="BM175" i="2"/>
  <c r="Y175" i="2"/>
  <c r="BN175" i="2" s="1"/>
  <c r="P175" i="2"/>
  <c r="BO174" i="2"/>
  <c r="BM174" i="2"/>
  <c r="Z174" i="2"/>
  <c r="Y174" i="2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Z155" i="2"/>
  <c r="Y155" i="2"/>
  <c r="BN155" i="2" s="1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BP118" i="2" s="1"/>
  <c r="BO117" i="2"/>
  <c r="BM117" i="2"/>
  <c r="Y117" i="2"/>
  <c r="BN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Y104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Z65" i="2"/>
  <c r="Y65" i="2"/>
  <c r="BN65" i="2" s="1"/>
  <c r="P65" i="2"/>
  <c r="BO64" i="2"/>
  <c r="BM64" i="2"/>
  <c r="Y64" i="2"/>
  <c r="P64" i="2"/>
  <c r="BO63" i="2"/>
  <c r="BM63" i="2"/>
  <c r="Y63" i="2"/>
  <c r="BP63" i="2" s="1"/>
  <c r="P63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C673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N419" i="2" l="1"/>
  <c r="Z419" i="2"/>
  <c r="Z51" i="2"/>
  <c r="Z77" i="2"/>
  <c r="Y120" i="2"/>
  <c r="Y180" i="2"/>
  <c r="Z193" i="2"/>
  <c r="BN222" i="2"/>
  <c r="Z251" i="2"/>
  <c r="BN252" i="2"/>
  <c r="BN269" i="2"/>
  <c r="BN280" i="2"/>
  <c r="Z285" i="2"/>
  <c r="BN307" i="2"/>
  <c r="Z364" i="2"/>
  <c r="BP364" i="2"/>
  <c r="BN379" i="2"/>
  <c r="Z400" i="2"/>
  <c r="BP400" i="2"/>
  <c r="Z411" i="2"/>
  <c r="BP411" i="2"/>
  <c r="Z421" i="2"/>
  <c r="BN431" i="2"/>
  <c r="BN436" i="2"/>
  <c r="BN446" i="2"/>
  <c r="BN463" i="2"/>
  <c r="BN502" i="2"/>
  <c r="Z541" i="2"/>
  <c r="BP541" i="2"/>
  <c r="BN563" i="2"/>
  <c r="BN581" i="2"/>
  <c r="Z601" i="2"/>
  <c r="BP601" i="2"/>
  <c r="Z604" i="2"/>
  <c r="Z605" i="2"/>
  <c r="BP605" i="2"/>
  <c r="Y608" i="2"/>
  <c r="Z614" i="2"/>
  <c r="BN51" i="2"/>
  <c r="Z53" i="2"/>
  <c r="Z108" i="2"/>
  <c r="G673" i="2"/>
  <c r="Z159" i="2"/>
  <c r="Z195" i="2"/>
  <c r="Z222" i="2"/>
  <c r="Y237" i="2"/>
  <c r="BN251" i="2"/>
  <c r="Z252" i="2"/>
  <c r="Z264" i="2"/>
  <c r="Z269" i="2"/>
  <c r="Z280" i="2"/>
  <c r="Z307" i="2"/>
  <c r="Z347" i="2"/>
  <c r="Z348" i="2" s="1"/>
  <c r="Z379" i="2"/>
  <c r="Y395" i="2"/>
  <c r="BN421" i="2"/>
  <c r="Z423" i="2"/>
  <c r="Z431" i="2"/>
  <c r="Z436" i="2"/>
  <c r="Z446" i="2"/>
  <c r="Z463" i="2"/>
  <c r="Z502" i="2"/>
  <c r="Z509" i="2"/>
  <c r="Z514" i="2"/>
  <c r="Z563" i="2"/>
  <c r="Y574" i="2"/>
  <c r="Z581" i="2"/>
  <c r="BN601" i="2"/>
  <c r="Z602" i="2"/>
  <c r="Z608" i="2" s="1"/>
  <c r="Z603" i="2"/>
  <c r="Z606" i="2"/>
  <c r="Z607" i="2"/>
  <c r="H9" i="2"/>
  <c r="BN22" i="2"/>
  <c r="BP22" i="2"/>
  <c r="Y23" i="2"/>
  <c r="BN26" i="2"/>
  <c r="BP26" i="2"/>
  <c r="Z30" i="2"/>
  <c r="BN30" i="2"/>
  <c r="BN53" i="2"/>
  <c r="Y59" i="2"/>
  <c r="Y60" i="2"/>
  <c r="Y73" i="2"/>
  <c r="BN77" i="2"/>
  <c r="Z82" i="2"/>
  <c r="BN82" i="2"/>
  <c r="Y89" i="2"/>
  <c r="BP85" i="2"/>
  <c r="BN87" i="2"/>
  <c r="Z96" i="2"/>
  <c r="BN96" i="2"/>
  <c r="Z101" i="2"/>
  <c r="BN101" i="2"/>
  <c r="Z107" i="2"/>
  <c r="BN107" i="2"/>
  <c r="Y110" i="2"/>
  <c r="BP114" i="2"/>
  <c r="BN116" i="2"/>
  <c r="BP117" i="2"/>
  <c r="Z118" i="2"/>
  <c r="BN118" i="2"/>
  <c r="Z124" i="2"/>
  <c r="BN124" i="2"/>
  <c r="Z126" i="2"/>
  <c r="Z141" i="2"/>
  <c r="BN141" i="2"/>
  <c r="Z143" i="2"/>
  <c r="BN143" i="2"/>
  <c r="BP155" i="2"/>
  <c r="BP159" i="2"/>
  <c r="Y161" i="2"/>
  <c r="Y162" i="2"/>
  <c r="BN165" i="2"/>
  <c r="Z175" i="2"/>
  <c r="BN176" i="2"/>
  <c r="Z178" i="2"/>
  <c r="BN178" i="2"/>
  <c r="BN210" i="2"/>
  <c r="Z210" i="2"/>
  <c r="Z212" i="2" s="1"/>
  <c r="BP218" i="2"/>
  <c r="BN218" i="2"/>
  <c r="Z218" i="2"/>
  <c r="BP220" i="2"/>
  <c r="BN220" i="2"/>
  <c r="Z220" i="2"/>
  <c r="BN232" i="2"/>
  <c r="BP232" i="2"/>
  <c r="BP234" i="2"/>
  <c r="BN234" i="2"/>
  <c r="Z234" i="2"/>
  <c r="BN242" i="2"/>
  <c r="Z242" i="2"/>
  <c r="Y259" i="2"/>
  <c r="BP250" i="2"/>
  <c r="BN250" i="2"/>
  <c r="Z250" i="2"/>
  <c r="Z266" i="2"/>
  <c r="BP266" i="2"/>
  <c r="Y289" i="2"/>
  <c r="Z279" i="2"/>
  <c r="BP300" i="2"/>
  <c r="BN300" i="2"/>
  <c r="Z300" i="2"/>
  <c r="Y312" i="2"/>
  <c r="BP305" i="2"/>
  <c r="BN305" i="2"/>
  <c r="Z305" i="2"/>
  <c r="F9" i="2"/>
  <c r="J9" i="2"/>
  <c r="Z28" i="2"/>
  <c r="BN28" i="2"/>
  <c r="BN32" i="2"/>
  <c r="BP33" i="2"/>
  <c r="BN49" i="2"/>
  <c r="BP49" i="2"/>
  <c r="Z52" i="2"/>
  <c r="BN52" i="2"/>
  <c r="Z57" i="2"/>
  <c r="Z59" i="2" s="1"/>
  <c r="BN57" i="2"/>
  <c r="Z63" i="2"/>
  <c r="BN63" i="2"/>
  <c r="Y72" i="2"/>
  <c r="BP65" i="2"/>
  <c r="BN67" i="2"/>
  <c r="BP68" i="2"/>
  <c r="BN70" i="2"/>
  <c r="BP70" i="2"/>
  <c r="Z76" i="2"/>
  <c r="BN76" i="2"/>
  <c r="Z78" i="2"/>
  <c r="BN78" i="2"/>
  <c r="Z83" i="2"/>
  <c r="BN83" i="2"/>
  <c r="Z85" i="2"/>
  <c r="BN91" i="2"/>
  <c r="BN94" i="2"/>
  <c r="BP94" i="2"/>
  <c r="Z100" i="2"/>
  <c r="BN100" i="2"/>
  <c r="BP100" i="2"/>
  <c r="Z102" i="2"/>
  <c r="BN102" i="2"/>
  <c r="BN108" i="2"/>
  <c r="Z123" i="2"/>
  <c r="BN123" i="2"/>
  <c r="Y128" i="2"/>
  <c r="BP126" i="2"/>
  <c r="BN132" i="2"/>
  <c r="BP133" i="2"/>
  <c r="BN139" i="2"/>
  <c r="BP139" i="2"/>
  <c r="Z142" i="2"/>
  <c r="BN142" i="2"/>
  <c r="Z144" i="2"/>
  <c r="BN144" i="2"/>
  <c r="Z148" i="2"/>
  <c r="BN148" i="2"/>
  <c r="BN170" i="2"/>
  <c r="BN174" i="2"/>
  <c r="BP174" i="2"/>
  <c r="Z182" i="2"/>
  <c r="Z184" i="2" s="1"/>
  <c r="BN182" i="2"/>
  <c r="BP182" i="2"/>
  <c r="BP183" i="2"/>
  <c r="BN183" i="2"/>
  <c r="Z183" i="2"/>
  <c r="Y184" i="2"/>
  <c r="Y191" i="2"/>
  <c r="BN189" i="2"/>
  <c r="Z189" i="2"/>
  <c r="Z190" i="2" s="1"/>
  <c r="Y190" i="2"/>
  <c r="BP198" i="2"/>
  <c r="BN198" i="2"/>
  <c r="Z198" i="2"/>
  <c r="BN226" i="2"/>
  <c r="BP226" i="2"/>
  <c r="BP227" i="2"/>
  <c r="BN227" i="2"/>
  <c r="Z227" i="2"/>
  <c r="BN230" i="2"/>
  <c r="Z230" i="2"/>
  <c r="BP240" i="2"/>
  <c r="BN240" i="2"/>
  <c r="Z240" i="2"/>
  <c r="BN244" i="2"/>
  <c r="BP244" i="2"/>
  <c r="BP245" i="2"/>
  <c r="BN245" i="2"/>
  <c r="Z245" i="2"/>
  <c r="BP255" i="2"/>
  <c r="BN255" i="2"/>
  <c r="Z255" i="2"/>
  <c r="BN268" i="2"/>
  <c r="BP281" i="2"/>
  <c r="BN281" i="2"/>
  <c r="Z281" i="2"/>
  <c r="BP288" i="2"/>
  <c r="BN288" i="2"/>
  <c r="Z288" i="2"/>
  <c r="O673" i="2"/>
  <c r="Y295" i="2"/>
  <c r="Y294" i="2"/>
  <c r="BP293" i="2"/>
  <c r="BN293" i="2"/>
  <c r="Z293" i="2"/>
  <c r="Z294" i="2" s="1"/>
  <c r="BP308" i="2"/>
  <c r="BN308" i="2"/>
  <c r="Z308" i="2"/>
  <c r="BP371" i="2"/>
  <c r="BP375" i="2"/>
  <c r="BP376" i="2"/>
  <c r="BN377" i="2"/>
  <c r="BP386" i="2"/>
  <c r="BP387" i="2"/>
  <c r="BP392" i="2"/>
  <c r="BP393" i="2"/>
  <c r="BN394" i="2"/>
  <c r="BN398" i="2"/>
  <c r="Y401" i="2"/>
  <c r="BP441" i="2"/>
  <c r="Y442" i="2"/>
  <c r="BP449" i="2"/>
  <c r="BP450" i="2"/>
  <c r="BN451" i="2"/>
  <c r="BP470" i="2"/>
  <c r="BP476" i="2"/>
  <c r="BP485" i="2"/>
  <c r="BN485" i="2"/>
  <c r="BP487" i="2"/>
  <c r="BN487" i="2"/>
  <c r="Z487" i="2"/>
  <c r="BP492" i="2"/>
  <c r="BN492" i="2"/>
  <c r="Z492" i="2"/>
  <c r="BN498" i="2"/>
  <c r="Z498" i="2"/>
  <c r="BN500" i="2"/>
  <c r="BP523" i="2"/>
  <c r="BN523" i="2"/>
  <c r="Z523" i="2"/>
  <c r="BP528" i="2"/>
  <c r="BN528" i="2"/>
  <c r="Z528" i="2"/>
  <c r="BP543" i="2"/>
  <c r="BN543" i="2"/>
  <c r="Z543" i="2"/>
  <c r="BN556" i="2"/>
  <c r="Z556" i="2"/>
  <c r="BN564" i="2"/>
  <c r="Z564" i="2"/>
  <c r="BP572" i="2"/>
  <c r="Z572" i="2"/>
  <c r="BN583" i="2"/>
  <c r="BP583" i="2"/>
  <c r="BP584" i="2"/>
  <c r="BN584" i="2"/>
  <c r="Z584" i="2"/>
  <c r="BP612" i="2"/>
  <c r="BN612" i="2"/>
  <c r="Z612" i="2"/>
  <c r="BN618" i="2"/>
  <c r="BN619" i="2"/>
  <c r="BP619" i="2"/>
  <c r="BN629" i="2"/>
  <c r="Z629" i="2"/>
  <c r="BN633" i="2"/>
  <c r="Z633" i="2"/>
  <c r="BN640" i="2"/>
  <c r="Z640" i="2"/>
  <c r="BP652" i="2"/>
  <c r="Y654" i="2"/>
  <c r="Y653" i="2"/>
  <c r="Z652" i="2"/>
  <c r="Z653" i="2" s="1"/>
  <c r="BP195" i="2"/>
  <c r="BN197" i="2"/>
  <c r="BP263" i="2"/>
  <c r="BP264" i="2"/>
  <c r="BP284" i="2"/>
  <c r="BP285" i="2"/>
  <c r="BN286" i="2"/>
  <c r="Y302" i="2"/>
  <c r="Y301" i="2"/>
  <c r="BP337" i="2"/>
  <c r="BN342" i="2"/>
  <c r="T673" i="2"/>
  <c r="BP342" i="2"/>
  <c r="BP346" i="2"/>
  <c r="BP347" i="2"/>
  <c r="Y348" i="2"/>
  <c r="Y349" i="2"/>
  <c r="BP351" i="2"/>
  <c r="Y352" i="2"/>
  <c r="Y353" i="2"/>
  <c r="Y365" i="2"/>
  <c r="BP356" i="2"/>
  <c r="BN357" i="2"/>
  <c r="Z359" i="2"/>
  <c r="BN359" i="2"/>
  <c r="Z363" i="2"/>
  <c r="BN363" i="2"/>
  <c r="Y366" i="2"/>
  <c r="Z369" i="2"/>
  <c r="BN369" i="2"/>
  <c r="Z371" i="2"/>
  <c r="Z375" i="2"/>
  <c r="Z376" i="2"/>
  <c r="Z385" i="2"/>
  <c r="BN385" i="2"/>
  <c r="Z386" i="2"/>
  <c r="Z387" i="2"/>
  <c r="Y389" i="2"/>
  <c r="Z391" i="2"/>
  <c r="Z395" i="2" s="1"/>
  <c r="BN391" i="2"/>
  <c r="BP391" i="2"/>
  <c r="Z392" i="2"/>
  <c r="Z393" i="2"/>
  <c r="V673" i="2"/>
  <c r="Z409" i="2"/>
  <c r="BN409" i="2"/>
  <c r="BP409" i="2"/>
  <c r="Z417" i="2"/>
  <c r="BN417" i="2"/>
  <c r="Z420" i="2"/>
  <c r="BN420" i="2"/>
  <c r="BP423" i="2"/>
  <c r="BP424" i="2"/>
  <c r="BN425" i="2"/>
  <c r="Z427" i="2"/>
  <c r="BN427" i="2"/>
  <c r="Y433" i="2"/>
  <c r="Z437" i="2"/>
  <c r="Z438" i="2" s="1"/>
  <c r="BN437" i="2"/>
  <c r="Y438" i="2"/>
  <c r="Y439" i="2"/>
  <c r="Z441" i="2"/>
  <c r="Z442" i="2" s="1"/>
  <c r="Y443" i="2"/>
  <c r="X673" i="2"/>
  <c r="Z447" i="2"/>
  <c r="BN447" i="2"/>
  <c r="Z449" i="2"/>
  <c r="Z450" i="2"/>
  <c r="Z457" i="2"/>
  <c r="BN457" i="2"/>
  <c r="BP457" i="2"/>
  <c r="Z462" i="2"/>
  <c r="BN462" i="2"/>
  <c r="Z465" i="2"/>
  <c r="BN465" i="2"/>
  <c r="Z470" i="2"/>
  <c r="Z471" i="2" s="1"/>
  <c r="Z476" i="2"/>
  <c r="Z477" i="2" s="1"/>
  <c r="BP483" i="2"/>
  <c r="Z485" i="2"/>
  <c r="BN493" i="2"/>
  <c r="BP497" i="2"/>
  <c r="BN497" i="2"/>
  <c r="Z497" i="2"/>
  <c r="BP498" i="2"/>
  <c r="BN499" i="2"/>
  <c r="Z499" i="2"/>
  <c r="Z515" i="2"/>
  <c r="Y538" i="2"/>
  <c r="Y537" i="2"/>
  <c r="BP536" i="2"/>
  <c r="BN536" i="2"/>
  <c r="Z536" i="2"/>
  <c r="Z537" i="2" s="1"/>
  <c r="Y568" i="2"/>
  <c r="Z555" i="2"/>
  <c r="BP556" i="2"/>
  <c r="BN557" i="2"/>
  <c r="BP561" i="2"/>
  <c r="BN561" i="2"/>
  <c r="Z561" i="2"/>
  <c r="BP564" i="2"/>
  <c r="BP565" i="2"/>
  <c r="BN565" i="2"/>
  <c r="Z565" i="2"/>
  <c r="BN571" i="2"/>
  <c r="Z571" i="2"/>
  <c r="BP576" i="2"/>
  <c r="Z576" i="2"/>
  <c r="BP579" i="2"/>
  <c r="BN579" i="2"/>
  <c r="Z579" i="2"/>
  <c r="BP589" i="2"/>
  <c r="BN589" i="2"/>
  <c r="Z589" i="2"/>
  <c r="BN613" i="2"/>
  <c r="BP613" i="2"/>
  <c r="BN622" i="2"/>
  <c r="BN623" i="2"/>
  <c r="BP623" i="2"/>
  <c r="BP629" i="2"/>
  <c r="BN631" i="2"/>
  <c r="Z631" i="2"/>
  <c r="BP633" i="2"/>
  <c r="BN635" i="2"/>
  <c r="Z635" i="2"/>
  <c r="Y644" i="2"/>
  <c r="BP639" i="2"/>
  <c r="BP640" i="2"/>
  <c r="Z656" i="2"/>
  <c r="Z657" i="2" s="1"/>
  <c r="BP656" i="2"/>
  <c r="BP509" i="2"/>
  <c r="BP513" i="2"/>
  <c r="BP514" i="2"/>
  <c r="Y515" i="2"/>
  <c r="Y516" i="2"/>
  <c r="Z673" i="2"/>
  <c r="BP519" i="2"/>
  <c r="Y520" i="2"/>
  <c r="Y521" i="2"/>
  <c r="BN526" i="2"/>
  <c r="AA673" i="2"/>
  <c r="BN577" i="2"/>
  <c r="Y592" i="2"/>
  <c r="AD673" i="2"/>
  <c r="Y615" i="2"/>
  <c r="BN611" i="2"/>
  <c r="BP611" i="2"/>
  <c r="Y616" i="2"/>
  <c r="BN620" i="2"/>
  <c r="BN621" i="2"/>
  <c r="BP621" i="2"/>
  <c r="BN624" i="2"/>
  <c r="Y637" i="2"/>
  <c r="BP642" i="2"/>
  <c r="BN660" i="2"/>
  <c r="Z179" i="2"/>
  <c r="Y201" i="2"/>
  <c r="Y223" i="2"/>
  <c r="BN215" i="2"/>
  <c r="Y224" i="2"/>
  <c r="S673" i="2"/>
  <c r="Y330" i="2"/>
  <c r="Y329" i="2"/>
  <c r="BP328" i="2"/>
  <c r="BN328" i="2"/>
  <c r="Z328" i="2"/>
  <c r="Z329" i="2" s="1"/>
  <c r="Z265" i="2"/>
  <c r="BP265" i="2"/>
  <c r="Y271" i="2"/>
  <c r="BP594" i="2"/>
  <c r="Y597" i="2"/>
  <c r="BN594" i="2"/>
  <c r="Y596" i="2"/>
  <c r="Z594" i="2"/>
  <c r="Z34" i="2"/>
  <c r="Z125" i="2"/>
  <c r="Z149" i="2"/>
  <c r="Z154" i="2"/>
  <c r="Z156" i="2" s="1"/>
  <c r="Z194" i="2"/>
  <c r="BN217" i="2"/>
  <c r="Z219" i="2"/>
  <c r="Y339" i="2"/>
  <c r="BP336" i="2"/>
  <c r="BN336" i="2"/>
  <c r="Y338" i="2"/>
  <c r="Z336" i="2"/>
  <c r="Z338" i="2" s="1"/>
  <c r="BP566" i="2"/>
  <c r="BN566" i="2"/>
  <c r="Z566" i="2"/>
  <c r="Z625" i="2"/>
  <c r="X667" i="2"/>
  <c r="Z48" i="2"/>
  <c r="Z84" i="2"/>
  <c r="Z109" i="2"/>
  <c r="Z27" i="2"/>
  <c r="BN34" i="2"/>
  <c r="BN38" i="2"/>
  <c r="BN42" i="2"/>
  <c r="BN48" i="2"/>
  <c r="Z50" i="2"/>
  <c r="BN69" i="2"/>
  <c r="Z71" i="2"/>
  <c r="Z75" i="2"/>
  <c r="BP87" i="2"/>
  <c r="BP91" i="2"/>
  <c r="BN93" i="2"/>
  <c r="Z95" i="2"/>
  <c r="BP116" i="2"/>
  <c r="BP132" i="2"/>
  <c r="BN134" i="2"/>
  <c r="BN138" i="2"/>
  <c r="Z140" i="2"/>
  <c r="Y156" i="2"/>
  <c r="BP165" i="2"/>
  <c r="BP170" i="2"/>
  <c r="BP176" i="2"/>
  <c r="BP197" i="2"/>
  <c r="Z211" i="2"/>
  <c r="BP229" i="2"/>
  <c r="Z229" i="2"/>
  <c r="Z231" i="2"/>
  <c r="Z241" i="2"/>
  <c r="BP287" i="2"/>
  <c r="BN287" i="2"/>
  <c r="Z287" i="2"/>
  <c r="R673" i="2"/>
  <c r="Y317" i="2"/>
  <c r="Y316" i="2"/>
  <c r="BP315" i="2"/>
  <c r="BN315" i="2"/>
  <c r="Z315" i="2"/>
  <c r="Z316" i="2" s="1"/>
  <c r="BP504" i="2"/>
  <c r="BN504" i="2"/>
  <c r="Z504" i="2"/>
  <c r="A10" i="2"/>
  <c r="BP32" i="2"/>
  <c r="BP67" i="2"/>
  <c r="X663" i="2"/>
  <c r="Z29" i="2"/>
  <c r="Z31" i="2"/>
  <c r="BN64" i="2"/>
  <c r="Z66" i="2"/>
  <c r="BN84" i="2"/>
  <c r="Z86" i="2"/>
  <c r="Z88" i="2" s="1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BN194" i="2"/>
  <c r="Z196" i="2"/>
  <c r="Y208" i="2"/>
  <c r="BP205" i="2"/>
  <c r="J673" i="2"/>
  <c r="Y207" i="2"/>
  <c r="BP215" i="2"/>
  <c r="BP217" i="2"/>
  <c r="BN219" i="2"/>
  <c r="Z221" i="2"/>
  <c r="BN233" i="2"/>
  <c r="Z235" i="2"/>
  <c r="BN243" i="2"/>
  <c r="Z254" i="2"/>
  <c r="Y258" i="2"/>
  <c r="Y272" i="2"/>
  <c r="BN279" i="2"/>
  <c r="Y290" i="2"/>
  <c r="M673" i="2"/>
  <c r="BP279" i="2"/>
  <c r="Z42" i="2"/>
  <c r="Z43" i="2" s="1"/>
  <c r="Z93" i="2"/>
  <c r="BP38" i="2"/>
  <c r="BP48" i="2"/>
  <c r="BN50" i="2"/>
  <c r="BP69" i="2"/>
  <c r="Y88" i="2"/>
  <c r="BP134" i="2"/>
  <c r="BP138" i="2"/>
  <c r="BN140" i="2"/>
  <c r="Y166" i="2"/>
  <c r="BP283" i="2"/>
  <c r="Z283" i="2"/>
  <c r="Y325" i="2"/>
  <c r="Y324" i="2"/>
  <c r="BP323" i="2"/>
  <c r="BN323" i="2"/>
  <c r="Z323" i="2"/>
  <c r="Z324" i="2" s="1"/>
  <c r="BP422" i="2"/>
  <c r="BN422" i="2"/>
  <c r="Z422" i="2"/>
  <c r="Z64" i="2"/>
  <c r="Z113" i="2"/>
  <c r="BN71" i="2"/>
  <c r="BN75" i="2"/>
  <c r="BN95" i="2"/>
  <c r="BN29" i="2"/>
  <c r="BN31" i="2"/>
  <c r="Z33" i="2"/>
  <c r="Y54" i="2"/>
  <c r="D673" i="2"/>
  <c r="BP64" i="2"/>
  <c r="BN66" i="2"/>
  <c r="Z68" i="2"/>
  <c r="Y79" i="2"/>
  <c r="BP84" i="2"/>
  <c r="BN86" i="2"/>
  <c r="Z92" i="2"/>
  <c r="Y103" i="2"/>
  <c r="BP109" i="2"/>
  <c r="BP113" i="2"/>
  <c r="BN115" i="2"/>
  <c r="Z117" i="2"/>
  <c r="Y119" i="2"/>
  <c r="BP125" i="2"/>
  <c r="BN127" i="2"/>
  <c r="BN131" i="2"/>
  <c r="Z133" i="2"/>
  <c r="BP154" i="2"/>
  <c r="Y157" i="2"/>
  <c r="BN160" i="2"/>
  <c r="BN164" i="2"/>
  <c r="Y179" i="2"/>
  <c r="I673" i="2"/>
  <c r="Y202" i="2"/>
  <c r="BN196" i="2"/>
  <c r="BP211" i="2"/>
  <c r="BN221" i="2"/>
  <c r="BP231" i="2"/>
  <c r="BP233" i="2"/>
  <c r="BN235" i="2"/>
  <c r="BP241" i="2"/>
  <c r="BP243" i="2"/>
  <c r="BN254" i="2"/>
  <c r="BN274" i="2"/>
  <c r="BP274" i="2"/>
  <c r="Y455" i="2"/>
  <c r="Y454" i="2"/>
  <c r="BP448" i="2"/>
  <c r="BN448" i="2"/>
  <c r="Z448" i="2"/>
  <c r="BP488" i="2"/>
  <c r="BN488" i="2"/>
  <c r="Z488" i="2"/>
  <c r="Z138" i="2"/>
  <c r="BN27" i="2"/>
  <c r="B673" i="2"/>
  <c r="Y35" i="2"/>
  <c r="Y39" i="2"/>
  <c r="Y43" i="2"/>
  <c r="BP75" i="2"/>
  <c r="Y98" i="2"/>
  <c r="Y135" i="2"/>
  <c r="BN177" i="2"/>
  <c r="Y238" i="2"/>
  <c r="Z274" i="2"/>
  <c r="Z275" i="2" s="1"/>
  <c r="BN283" i="2"/>
  <c r="Y334" i="2"/>
  <c r="Y333" i="2"/>
  <c r="BP332" i="2"/>
  <c r="BN332" i="2"/>
  <c r="Z332" i="2"/>
  <c r="Z333" i="2" s="1"/>
  <c r="Y591" i="2"/>
  <c r="BP590" i="2"/>
  <c r="BN590" i="2"/>
  <c r="Z590" i="2"/>
  <c r="Z591" i="2" s="1"/>
  <c r="Z22" i="2"/>
  <c r="Z23" i="2" s="1"/>
  <c r="Y150" i="2"/>
  <c r="BP164" i="2"/>
  <c r="BP175" i="2"/>
  <c r="Y212" i="2"/>
  <c r="BN216" i="2"/>
  <c r="Z226" i="2"/>
  <c r="Z237" i="2" s="1"/>
  <c r="L673" i="2"/>
  <c r="BP262" i="2"/>
  <c r="Z262" i="2"/>
  <c r="BN266" i="2"/>
  <c r="Z268" i="2"/>
  <c r="BN270" i="2"/>
  <c r="BP270" i="2"/>
  <c r="BN306" i="2"/>
  <c r="Z306" i="2"/>
  <c r="Y311" i="2"/>
  <c r="BP306" i="2"/>
  <c r="BP310" i="2"/>
  <c r="BN310" i="2"/>
  <c r="Z310" i="2"/>
  <c r="BP370" i="2"/>
  <c r="BN370" i="2"/>
  <c r="Y372" i="2"/>
  <c r="Z370" i="2"/>
  <c r="Y573" i="2"/>
  <c r="BP570" i="2"/>
  <c r="BN570" i="2"/>
  <c r="Z570" i="2"/>
  <c r="Z38" i="2"/>
  <c r="Z39" i="2" s="1"/>
  <c r="Y129" i="2"/>
  <c r="BP42" i="2"/>
  <c r="X664" i="2"/>
  <c r="Y55" i="2"/>
  <c r="BP177" i="2"/>
  <c r="Y246" i="2"/>
  <c r="BN362" i="2"/>
  <c r="Z362" i="2"/>
  <c r="BP362" i="2"/>
  <c r="Y511" i="2"/>
  <c r="BP508" i="2"/>
  <c r="BN508" i="2"/>
  <c r="Y510" i="2"/>
  <c r="Z508" i="2"/>
  <c r="Z510" i="2" s="1"/>
  <c r="BP648" i="2"/>
  <c r="BN648" i="2"/>
  <c r="Z648" i="2"/>
  <c r="Y136" i="2"/>
  <c r="Y172" i="2"/>
  <c r="H673" i="2"/>
  <c r="Y213" i="2"/>
  <c r="BN253" i="2"/>
  <c r="BP253" i="2"/>
  <c r="Y321" i="2"/>
  <c r="Y320" i="2"/>
  <c r="BP319" i="2"/>
  <c r="BN319" i="2"/>
  <c r="Z319" i="2"/>
  <c r="Z320" i="2" s="1"/>
  <c r="BP360" i="2"/>
  <c r="BN360" i="2"/>
  <c r="Z360" i="2"/>
  <c r="W673" i="2"/>
  <c r="Y36" i="2"/>
  <c r="X665" i="2"/>
  <c r="E673" i="2"/>
  <c r="Y111" i="2"/>
  <c r="F673" i="2"/>
  <c r="BP148" i="2"/>
  <c r="Z170" i="2"/>
  <c r="Z171" i="2" s="1"/>
  <c r="BP189" i="2"/>
  <c r="BP193" i="2"/>
  <c r="Z206" i="2"/>
  <c r="Z207" i="2" s="1"/>
  <c r="Z253" i="2"/>
  <c r="BP257" i="2"/>
  <c r="Z257" i="2"/>
  <c r="Y275" i="2"/>
  <c r="BP299" i="2"/>
  <c r="BN299" i="2"/>
  <c r="Z299" i="2"/>
  <c r="Y381" i="2"/>
  <c r="BP418" i="2"/>
  <c r="BP466" i="2"/>
  <c r="BP482" i="2"/>
  <c r="BP484" i="2"/>
  <c r="BP491" i="2"/>
  <c r="BP524" i="2"/>
  <c r="BP544" i="2"/>
  <c r="BP549" i="2"/>
  <c r="BP562" i="2"/>
  <c r="BP582" i="2"/>
  <c r="BP628" i="2"/>
  <c r="BP630" i="2"/>
  <c r="BP632" i="2"/>
  <c r="BP634" i="2"/>
  <c r="BN656" i="2"/>
  <c r="U673" i="2"/>
  <c r="BP286" i="2"/>
  <c r="Y343" i="2"/>
  <c r="BP357" i="2"/>
  <c r="BP377" i="2"/>
  <c r="BP394" i="2"/>
  <c r="BP398" i="2"/>
  <c r="BP425" i="2"/>
  <c r="BP451" i="2"/>
  <c r="Y471" i="2"/>
  <c r="Y477" i="2"/>
  <c r="BP493" i="2"/>
  <c r="BP500" i="2"/>
  <c r="BP526" i="2"/>
  <c r="BP557" i="2"/>
  <c r="BP577" i="2"/>
  <c r="BN602" i="2"/>
  <c r="BN604" i="2"/>
  <c r="BN606" i="2"/>
  <c r="BP618" i="2"/>
  <c r="BP620" i="2"/>
  <c r="BP622" i="2"/>
  <c r="BP624" i="2"/>
  <c r="Z639" i="2"/>
  <c r="Z641" i="2"/>
  <c r="Y643" i="2"/>
  <c r="BN652" i="2"/>
  <c r="BP660" i="2"/>
  <c r="Y467" i="2"/>
  <c r="Y545" i="2"/>
  <c r="Y550" i="2"/>
  <c r="Y382" i="2"/>
  <c r="Y434" i="2"/>
  <c r="Y460" i="2"/>
  <c r="Y625" i="2"/>
  <c r="BN639" i="2"/>
  <c r="Y661" i="2"/>
  <c r="K673" i="2"/>
  <c r="Y344" i="2"/>
  <c r="BN356" i="2"/>
  <c r="Z358" i="2"/>
  <c r="Y373" i="2"/>
  <c r="Z378" i="2"/>
  <c r="Z399" i="2"/>
  <c r="Z426" i="2"/>
  <c r="Z452" i="2"/>
  <c r="Y472" i="2"/>
  <c r="Y478" i="2"/>
  <c r="Z494" i="2"/>
  <c r="Z501" i="2"/>
  <c r="BN519" i="2"/>
  <c r="Z527" i="2"/>
  <c r="Z558" i="2"/>
  <c r="BN572" i="2"/>
  <c r="BN576" i="2"/>
  <c r="Z578" i="2"/>
  <c r="Y585" i="2"/>
  <c r="Z611" i="2"/>
  <c r="Z615" i="2" s="1"/>
  <c r="Y657" i="2"/>
  <c r="Y673" i="2"/>
  <c r="Y428" i="2"/>
  <c r="Y468" i="2"/>
  <c r="Y529" i="2"/>
  <c r="Y546" i="2"/>
  <c r="Y551" i="2"/>
  <c r="BN358" i="2"/>
  <c r="BN378" i="2"/>
  <c r="Z380" i="2"/>
  <c r="Z384" i="2"/>
  <c r="Z388" i="2" s="1"/>
  <c r="Y396" i="2"/>
  <c r="BN399" i="2"/>
  <c r="Z410" i="2"/>
  <c r="Z412" i="2" s="1"/>
  <c r="BN426" i="2"/>
  <c r="Z432" i="2"/>
  <c r="Z433" i="2" s="1"/>
  <c r="BN452" i="2"/>
  <c r="Z458" i="2"/>
  <c r="Z459" i="2" s="1"/>
  <c r="Z464" i="2"/>
  <c r="Z480" i="2"/>
  <c r="Z489" i="2"/>
  <c r="BN494" i="2"/>
  <c r="Z496" i="2"/>
  <c r="BN501" i="2"/>
  <c r="Z503" i="2"/>
  <c r="Y505" i="2"/>
  <c r="BN527" i="2"/>
  <c r="Z542" i="2"/>
  <c r="BN558" i="2"/>
  <c r="Z560" i="2"/>
  <c r="Y567" i="2"/>
  <c r="BN578" i="2"/>
  <c r="Z580" i="2"/>
  <c r="Z595" i="2"/>
  <c r="Y626" i="2"/>
  <c r="Z647" i="2"/>
  <c r="Z649" i="2" s="1"/>
  <c r="Y649" i="2"/>
  <c r="Y662" i="2"/>
  <c r="Y412" i="2"/>
  <c r="Y586" i="2"/>
  <c r="P673" i="2"/>
  <c r="AB673" i="2"/>
  <c r="BN380" i="2"/>
  <c r="BN384" i="2"/>
  <c r="Y388" i="2"/>
  <c r="Y402" i="2"/>
  <c r="BN410" i="2"/>
  <c r="Z418" i="2"/>
  <c r="Z428" i="2" s="1"/>
  <c r="Y429" i="2"/>
  <c r="BN432" i="2"/>
  <c r="BN458" i="2"/>
  <c r="BN464" i="2"/>
  <c r="Z466" i="2"/>
  <c r="BN480" i="2"/>
  <c r="Z482" i="2"/>
  <c r="Z484" i="2"/>
  <c r="BN489" i="2"/>
  <c r="Z491" i="2"/>
  <c r="BN496" i="2"/>
  <c r="BN503" i="2"/>
  <c r="Z524" i="2"/>
  <c r="Y530" i="2"/>
  <c r="BN542" i="2"/>
  <c r="Z544" i="2"/>
  <c r="Z549" i="2"/>
  <c r="Z550" i="2" s="1"/>
  <c r="BN560" i="2"/>
  <c r="Z562" i="2"/>
  <c r="BN580" i="2"/>
  <c r="Z582" i="2"/>
  <c r="BN595" i="2"/>
  <c r="Z628" i="2"/>
  <c r="Z630" i="2"/>
  <c r="Z632" i="2"/>
  <c r="Z634" i="2"/>
  <c r="Y636" i="2"/>
  <c r="BN647" i="2"/>
  <c r="Q673" i="2"/>
  <c r="AC673" i="2"/>
  <c r="Y506" i="2"/>
  <c r="BN555" i="2"/>
  <c r="Y650" i="2"/>
  <c r="BP647" i="2"/>
  <c r="Z145" i="2" l="1"/>
  <c r="Z79" i="2"/>
  <c r="Z35" i="2"/>
  <c r="Z573" i="2"/>
  <c r="Z372" i="2"/>
  <c r="Z97" i="2"/>
  <c r="Z223" i="2"/>
  <c r="Z246" i="2"/>
  <c r="Z110" i="2"/>
  <c r="Z365" i="2"/>
  <c r="Z401" i="2"/>
  <c r="Z301" i="2"/>
  <c r="Z289" i="2"/>
  <c r="Z150" i="2"/>
  <c r="Z545" i="2"/>
  <c r="Z585" i="2"/>
  <c r="Z258" i="2"/>
  <c r="Y663" i="2"/>
  <c r="Y667" i="2"/>
  <c r="Y665" i="2"/>
  <c r="Z128" i="2"/>
  <c r="Z467" i="2"/>
  <c r="Z567" i="2"/>
  <c r="Z381" i="2"/>
  <c r="Y664" i="2"/>
  <c r="Z454" i="2"/>
  <c r="Z119" i="2"/>
  <c r="Z103" i="2"/>
  <c r="X666" i="2"/>
  <c r="Z201" i="2"/>
  <c r="Z271" i="2"/>
  <c r="Z72" i="2"/>
  <c r="Z505" i="2"/>
  <c r="Z596" i="2"/>
  <c r="Z643" i="2"/>
  <c r="Z311" i="2"/>
  <c r="Z529" i="2"/>
  <c r="Z636" i="2"/>
  <c r="Z135" i="2"/>
  <c r="Z54" i="2"/>
  <c r="Y666" i="2" l="1"/>
  <c r="Z668" i="2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<sst xmlns="http://schemas.openxmlformats.org/spreadsheetml/2006/main" count="5275" uniqueCount="1081">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</sst>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C645" zoomScaleNormal="100" zoomScaleSheetLayoutView="100" workbookViewId="0">
      <selection activeCell="X432" sqref="X4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45642</v>
      </c>
      <c r="R5" s="1196"/>
      <c r="T5" s="1197" t="s">
        <v>3</v>
      </c>
      <c r="U5" s="1198"/>
      <c r="V5" s="1199" t="s">
        <v>1067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4" t="s">
        <v>77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2"/>
      <c r="AB19" s="52"/>
      <c r="AC19" s="52"/>
    </row>
    <row r="20" spans="1:68" ht="16.5" customHeight="1" x14ac:dyDescent="0.25">
      <c r="A20" s="800" t="s">
        <v>77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customHeight="1" x14ac:dyDescent="0.25">
      <c r="A21" s="785" t="s">
        <v>78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6">
        <v>4680115885004</v>
      </c>
      <c r="E22" s="78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5" t="s">
        <v>84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86">
        <v>4607091383881</v>
      </c>
      <c r="E26" s="786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86">
        <v>4680115885912</v>
      </c>
      <c r="E27" s="786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6">
        <v>4607091388237</v>
      </c>
      <c r="E28" s="786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6">
        <v>4680115886230</v>
      </c>
      <c r="E29" s="78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3" t="s">
        <v>97</v>
      </c>
      <c r="Q29" s="788"/>
      <c r="R29" s="788"/>
      <c r="S29" s="788"/>
      <c r="T29" s="78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6">
        <v>4680115886278</v>
      </c>
      <c r="E30" s="786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">
        <v>101</v>
      </c>
      <c r="Q30" s="788"/>
      <c r="R30" s="788"/>
      <c r="S30" s="788"/>
      <c r="T30" s="78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786">
        <v>4680115886247</v>
      </c>
      <c r="E31" s="786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105</v>
      </c>
      <c r="Q31" s="788"/>
      <c r="R31" s="788"/>
      <c r="S31" s="788"/>
      <c r="T31" s="78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786">
        <v>4607091383911</v>
      </c>
      <c r="E32" s="786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6">
        <v>4680115885905</v>
      </c>
      <c r="E33" s="786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6">
        <v>4607091388244</v>
      </c>
      <c r="E34" s="786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90" t="s">
        <v>40</v>
      </c>
      <c r="Q35" s="791"/>
      <c r="R35" s="791"/>
      <c r="S35" s="791"/>
      <c r="T35" s="791"/>
      <c r="U35" s="791"/>
      <c r="V35" s="79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90" t="s">
        <v>40</v>
      </c>
      <c r="Q36" s="791"/>
      <c r="R36" s="791"/>
      <c r="S36" s="791"/>
      <c r="T36" s="791"/>
      <c r="U36" s="791"/>
      <c r="V36" s="79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5" t="s">
        <v>115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786">
        <v>4607091388503</v>
      </c>
      <c r="E38" s="786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90" t="s">
        <v>40</v>
      </c>
      <c r="Q40" s="791"/>
      <c r="R40" s="791"/>
      <c r="S40" s="791"/>
      <c r="T40" s="791"/>
      <c r="U40" s="791"/>
      <c r="V40" s="79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5" t="s">
        <v>121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786">
        <v>4607091389111</v>
      </c>
      <c r="E42" s="786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90" t="s">
        <v>40</v>
      </c>
      <c r="Q44" s="791"/>
      <c r="R44" s="791"/>
      <c r="S44" s="791"/>
      <c r="T44" s="791"/>
      <c r="U44" s="791"/>
      <c r="V44" s="79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4" t="s">
        <v>124</v>
      </c>
      <c r="B45" s="834"/>
      <c r="C45" s="834"/>
      <c r="D45" s="834"/>
      <c r="E45" s="834"/>
      <c r="F45" s="834"/>
      <c r="G45" s="834"/>
      <c r="H45" s="834"/>
      <c r="I45" s="834"/>
      <c r="J45" s="834"/>
      <c r="K45" s="834"/>
      <c r="L45" s="834"/>
      <c r="M45" s="834"/>
      <c r="N45" s="834"/>
      <c r="O45" s="834"/>
      <c r="P45" s="834"/>
      <c r="Q45" s="834"/>
      <c r="R45" s="834"/>
      <c r="S45" s="834"/>
      <c r="T45" s="834"/>
      <c r="U45" s="834"/>
      <c r="V45" s="834"/>
      <c r="W45" s="834"/>
      <c r="X45" s="834"/>
      <c r="Y45" s="834"/>
      <c r="Z45" s="834"/>
      <c r="AA45" s="52"/>
      <c r="AB45" s="52"/>
      <c r="AC45" s="52"/>
    </row>
    <row r="46" spans="1:68" ht="16.5" customHeight="1" x14ac:dyDescent="0.25">
      <c r="A46" s="800" t="s">
        <v>125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62"/>
      <c r="AB46" s="62"/>
      <c r="AC46" s="62"/>
    </row>
    <row r="47" spans="1:68" ht="14.25" customHeight="1" x14ac:dyDescent="0.25">
      <c r="A47" s="785" t="s">
        <v>126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4301011540</v>
      </c>
      <c r="D48" s="786">
        <v>4607091385670</v>
      </c>
      <c r="E48" s="786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 t="s">
        <v>45</v>
      </c>
      <c r="M48" s="36" t="s">
        <v>88</v>
      </c>
      <c r="N48" s="36"/>
      <c r="O48" s="35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127</v>
      </c>
      <c r="B49" s="60" t="s">
        <v>131</v>
      </c>
      <c r="C49" s="34">
        <v>4301011380</v>
      </c>
      <c r="D49" s="786">
        <v>4607091385670</v>
      </c>
      <c r="E49" s="786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6">
        <v>4680115883956</v>
      </c>
      <c r="E50" s="78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133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786">
        <v>4680115882539</v>
      </c>
      <c r="E51" s="786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139</v>
      </c>
      <c r="L51" s="35" t="s">
        <v>45</v>
      </c>
      <c r="M51" s="36" t="s">
        <v>88</v>
      </c>
      <c r="N51" s="36"/>
      <c r="O51" s="35">
        <v>50</v>
      </c>
      <c r="P51" s="11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4301011382</v>
      </c>
      <c r="D52" s="786">
        <v>4607091385687</v>
      </c>
      <c r="E52" s="78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139</v>
      </c>
      <c r="L52" s="35" t="s">
        <v>142</v>
      </c>
      <c r="M52" s="36" t="s">
        <v>88</v>
      </c>
      <c r="N52" s="36"/>
      <c r="O52" s="35">
        <v>50</v>
      </c>
      <c r="P52" s="11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132</v>
      </c>
      <c r="AG52" s="75"/>
      <c r="AJ52" s="79" t="s">
        <v>143</v>
      </c>
      <c r="AK52" s="79">
        <v>48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786">
        <v>4680115883949</v>
      </c>
      <c r="E53" s="78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133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90" t="s">
        <v>40</v>
      </c>
      <c r="Q54" s="791"/>
      <c r="R54" s="791"/>
      <c r="S54" s="791"/>
      <c r="T54" s="791"/>
      <c r="U54" s="791"/>
      <c r="V54" s="79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90" t="s">
        <v>40</v>
      </c>
      <c r="Q55" s="791"/>
      <c r="R55" s="791"/>
      <c r="S55" s="791"/>
      <c r="T55" s="791"/>
      <c r="U55" s="791"/>
      <c r="V55" s="79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85" t="s">
        <v>84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786">
        <v>4680115885233</v>
      </c>
      <c r="E57" s="78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786">
        <v>4680115884915</v>
      </c>
      <c r="E58" s="786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90" t="s">
        <v>40</v>
      </c>
      <c r="Q59" s="791"/>
      <c r="R59" s="791"/>
      <c r="S59" s="791"/>
      <c r="T59" s="791"/>
      <c r="U59" s="791"/>
      <c r="V59" s="79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90" t="s">
        <v>40</v>
      </c>
      <c r="Q60" s="791"/>
      <c r="R60" s="791"/>
      <c r="S60" s="791"/>
      <c r="T60" s="791"/>
      <c r="U60" s="791"/>
      <c r="V60" s="79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00" t="s">
        <v>152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62"/>
      <c r="AB61" s="62"/>
      <c r="AC61" s="62"/>
    </row>
    <row r="62" spans="1:68" ht="14.25" customHeight="1" x14ac:dyDescent="0.25">
      <c r="A62" s="785" t="s">
        <v>126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786">
        <v>4680115885882</v>
      </c>
      <c r="E63" s="78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88</v>
      </c>
      <c r="N63" s="36"/>
      <c r="O63" s="35">
        <v>50</v>
      </c>
      <c r="P63" s="11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786">
        <v>4680115881426</v>
      </c>
      <c r="E64" s="786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 t="s">
        <v>159</v>
      </c>
      <c r="M64" s="36" t="s">
        <v>133</v>
      </c>
      <c r="N64" s="36"/>
      <c r="O64" s="35">
        <v>50</v>
      </c>
      <c r="P64" s="11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786">
        <v>4680115881426</v>
      </c>
      <c r="E65" s="786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 t="s">
        <v>45</v>
      </c>
      <c r="M65" s="36" t="s">
        <v>163</v>
      </c>
      <c r="N65" s="36"/>
      <c r="O65" s="35">
        <v>55</v>
      </c>
      <c r="P65" s="113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786">
        <v>4680115880283</v>
      </c>
      <c r="E66" s="786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133</v>
      </c>
      <c r="N66" s="36"/>
      <c r="O66" s="35">
        <v>45</v>
      </c>
      <c r="P66" s="11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786">
        <v>4680115882720</v>
      </c>
      <c r="E67" s="786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133</v>
      </c>
      <c r="N67" s="36"/>
      <c r="O67" s="35">
        <v>90</v>
      </c>
      <c r="P67" s="11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786">
        <v>4680115881525</v>
      </c>
      <c r="E68" s="786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133</v>
      </c>
      <c r="N68" s="36"/>
      <c r="O68" s="35">
        <v>50</v>
      </c>
      <c r="P68" s="11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173</v>
      </c>
      <c r="B69" s="60" t="s">
        <v>174</v>
      </c>
      <c r="C69" s="34">
        <v>4301011589</v>
      </c>
      <c r="D69" s="786">
        <v>4680115885899</v>
      </c>
      <c r="E69" s="786"/>
      <c r="F69" s="59">
        <v>0.35</v>
      </c>
      <c r="G69" s="35">
        <v>6</v>
      </c>
      <c r="H69" s="59">
        <v>2.1</v>
      </c>
      <c r="I69" s="59">
        <v>2.2799999999999998</v>
      </c>
      <c r="J69" s="35">
        <v>182</v>
      </c>
      <c r="K69" s="35" t="s">
        <v>89</v>
      </c>
      <c r="L69" s="35" t="s">
        <v>45</v>
      </c>
      <c r="M69" s="36" t="s">
        <v>176</v>
      </c>
      <c r="N69" s="36"/>
      <c r="O69" s="35">
        <v>50</v>
      </c>
      <c r="P69" s="11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4301011192</v>
      </c>
      <c r="D70" s="786">
        <v>4607091382952</v>
      </c>
      <c r="E70" s="786"/>
      <c r="F70" s="59">
        <v>0.5</v>
      </c>
      <c r="G70" s="35">
        <v>6</v>
      </c>
      <c r="H70" s="59">
        <v>3</v>
      </c>
      <c r="I70" s="59">
        <v>3.21</v>
      </c>
      <c r="J70" s="35">
        <v>132</v>
      </c>
      <c r="K70" s="35" t="s">
        <v>139</v>
      </c>
      <c r="L70" s="35" t="s">
        <v>45</v>
      </c>
      <c r="M70" s="36" t="s">
        <v>133</v>
      </c>
      <c r="N70" s="36"/>
      <c r="O70" s="35">
        <v>50</v>
      </c>
      <c r="P70" s="112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179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786">
        <v>4680115881419</v>
      </c>
      <c r="E71" s="78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90" t="s">
        <v>40</v>
      </c>
      <c r="Q72" s="791"/>
      <c r="R72" s="791"/>
      <c r="S72" s="791"/>
      <c r="T72" s="791"/>
      <c r="U72" s="791"/>
      <c r="V72" s="79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90" t="s">
        <v>40</v>
      </c>
      <c r="Q73" s="791"/>
      <c r="R73" s="791"/>
      <c r="S73" s="791"/>
      <c r="T73" s="791"/>
      <c r="U73" s="791"/>
      <c r="V73" s="792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785" t="s">
        <v>183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6">
        <v>4680115881440</v>
      </c>
      <c r="E75" s="78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133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6">
        <v>4680115882751</v>
      </c>
      <c r="E76" s="78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133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6">
        <v>4680115885950</v>
      </c>
      <c r="E77" s="786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11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786">
        <v>4680115881433</v>
      </c>
      <c r="E78" s="786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133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93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90" t="s">
        <v>40</v>
      </c>
      <c r="Q79" s="791"/>
      <c r="R79" s="791"/>
      <c r="S79" s="791"/>
      <c r="T79" s="791"/>
      <c r="U79" s="791"/>
      <c r="V79" s="792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90" t="s">
        <v>40</v>
      </c>
      <c r="Q80" s="791"/>
      <c r="R80" s="791"/>
      <c r="S80" s="791"/>
      <c r="T80" s="791"/>
      <c r="U80" s="791"/>
      <c r="V80" s="792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785" t="s">
        <v>78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786">
        <v>4680115885066</v>
      </c>
      <c r="E82" s="78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786">
        <v>4680115885042</v>
      </c>
      <c r="E83" s="78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786">
        <v>4680115885080</v>
      </c>
      <c r="E84" s="78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786">
        <v>4680115885073</v>
      </c>
      <c r="E85" s="78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786">
        <v>4680115885059</v>
      </c>
      <c r="E86" s="78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786">
        <v>4680115885097</v>
      </c>
      <c r="E87" s="78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93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90" t="s">
        <v>40</v>
      </c>
      <c r="Q88" s="791"/>
      <c r="R88" s="791"/>
      <c r="S88" s="791"/>
      <c r="T88" s="791"/>
      <c r="U88" s="791"/>
      <c r="V88" s="79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90" t="s">
        <v>40</v>
      </c>
      <c r="Q89" s="791"/>
      <c r="R89" s="791"/>
      <c r="S89" s="791"/>
      <c r="T89" s="791"/>
      <c r="U89" s="791"/>
      <c r="V89" s="79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5" t="s">
        <v>84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86">
        <v>4680115881891</v>
      </c>
      <c r="E91" s="78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786">
        <v>4680115885769</v>
      </c>
      <c r="E92" s="78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88</v>
      </c>
      <c r="N92" s="36"/>
      <c r="O92" s="35">
        <v>45</v>
      </c>
      <c r="P92" s="11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786">
        <v>4680115884410</v>
      </c>
      <c r="E93" s="78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786">
        <v>4680115884311</v>
      </c>
      <c r="E94" s="786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11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786">
        <v>4680115885929</v>
      </c>
      <c r="E95" s="786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11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786">
        <v>4680115884403</v>
      </c>
      <c r="E96" s="786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11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93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90" t="s">
        <v>40</v>
      </c>
      <c r="Q97" s="791"/>
      <c r="R97" s="791"/>
      <c r="S97" s="791"/>
      <c r="T97" s="791"/>
      <c r="U97" s="791"/>
      <c r="V97" s="79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90" t="s">
        <v>40</v>
      </c>
      <c r="Q98" s="791"/>
      <c r="R98" s="791"/>
      <c r="S98" s="791"/>
      <c r="T98" s="791"/>
      <c r="U98" s="791"/>
      <c r="V98" s="79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5" t="s">
        <v>224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786">
        <v>4680115881532</v>
      </c>
      <c r="E100" s="78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786">
        <v>4680115881532</v>
      </c>
      <c r="E101" s="78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786">
        <v>4680115881464</v>
      </c>
      <c r="E102" s="78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3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90" t="s">
        <v>40</v>
      </c>
      <c r="Q103" s="791"/>
      <c r="R103" s="791"/>
      <c r="S103" s="791"/>
      <c r="T103" s="791"/>
      <c r="U103" s="791"/>
      <c r="V103" s="792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90" t="s">
        <v>40</v>
      </c>
      <c r="Q104" s="791"/>
      <c r="R104" s="791"/>
      <c r="S104" s="791"/>
      <c r="T104" s="791"/>
      <c r="U104" s="791"/>
      <c r="V104" s="792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00" t="s">
        <v>232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62"/>
      <c r="AB105" s="62"/>
      <c r="AC105" s="62"/>
    </row>
    <row r="106" spans="1:68" ht="14.25" customHeight="1" x14ac:dyDescent="0.25">
      <c r="A106" s="785" t="s">
        <v>126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786">
        <v>4680115881327</v>
      </c>
      <c r="E107" s="78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176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786">
        <v>4680115881518</v>
      </c>
      <c r="E108" s="78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786">
        <v>4680115881303</v>
      </c>
      <c r="E109" s="78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142</v>
      </c>
      <c r="M109" s="36" t="s">
        <v>176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238</v>
      </c>
      <c r="AG109" s="75"/>
      <c r="AJ109" s="79" t="s">
        <v>143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90" t="s">
        <v>40</v>
      </c>
      <c r="Q110" s="791"/>
      <c r="R110" s="791"/>
      <c r="S110" s="791"/>
      <c r="T110" s="791"/>
      <c r="U110" s="791"/>
      <c r="V110" s="792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90" t="s">
        <v>40</v>
      </c>
      <c r="Q111" s="791"/>
      <c r="R111" s="791"/>
      <c r="S111" s="791"/>
      <c r="T111" s="791"/>
      <c r="U111" s="791"/>
      <c r="V111" s="792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785" t="s">
        <v>84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786">
        <v>4607091386967</v>
      </c>
      <c r="E113" s="786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 t="s">
        <v>45</v>
      </c>
      <c r="M113" s="36" t="s">
        <v>88</v>
      </c>
      <c r="N113" s="36"/>
      <c r="O113" s="35">
        <v>45</v>
      </c>
      <c r="P113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ref="Y113:Y118" si="26"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0</v>
      </c>
      <c r="BN113" s="75">
        <f t="shared" ref="BN113:BN118" si="28">IFERROR(Y113*I113/H113,"0")</f>
        <v>0</v>
      </c>
      <c r="BO113" s="75">
        <f t="shared" ref="BO113:BO118" si="29">IFERROR(1/J113*(X113/H113),"0")</f>
        <v>0</v>
      </c>
      <c r="BP113" s="75">
        <f t="shared" ref="BP113:BP118" si="30">IFERROR(1/J113*(Y113/H113),"0")</f>
        <v>0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786">
        <v>4607091386967</v>
      </c>
      <c r="E114" s="786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 t="s">
        <v>45</v>
      </c>
      <c r="M114" s="36" t="s">
        <v>88</v>
      </c>
      <c r="N114" s="36"/>
      <c r="O114" s="35">
        <v>45</v>
      </c>
      <c r="P114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786">
        <v>4607091385731</v>
      </c>
      <c r="E115" s="786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786">
        <v>4680115880894</v>
      </c>
      <c r="E116" s="786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786">
        <v>4680115880214</v>
      </c>
      <c r="E117" s="786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110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786">
        <v>4680115880214</v>
      </c>
      <c r="E118" s="786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1088" t="s">
        <v>254</v>
      </c>
      <c r="Q118" s="788"/>
      <c r="R118" s="788"/>
      <c r="S118" s="788"/>
      <c r="T118" s="78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793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90" t="s">
        <v>40</v>
      </c>
      <c r="Q119" s="791"/>
      <c r="R119" s="791"/>
      <c r="S119" s="791"/>
      <c r="T119" s="791"/>
      <c r="U119" s="791"/>
      <c r="V119" s="792"/>
      <c r="W119" s="40" t="s">
        <v>39</v>
      </c>
      <c r="X119" s="41">
        <f>IFERROR(X113/H113,"0")+IFERROR(X114/H114,"0")+IFERROR(X115/H115,"0")+IFERROR(X116/H116,"0")+IFERROR(X117/H117,"0")+IFERROR(X118/H118,"0")</f>
        <v>0</v>
      </c>
      <c r="Y119" s="41">
        <f>IFERROR(Y113/H113,"0")+IFERROR(Y114/H114,"0")+IFERROR(Y115/H115,"0")+IFERROR(Y116/H116,"0")+IFERROR(Y117/H117,"0")+IFERROR(Y118/H118,"0")</f>
        <v>0</v>
      </c>
      <c r="Z119" s="41">
        <f>IFERROR(IF(Z113="",0,Z113),"0")+IFERROR(IF(Z114="",0,Z114),"0")+IFERROR(IF(Z115="",0,Z115),"0")+IFERROR(IF(Z116="",0,Z116),"0")+IFERROR(IF(Z117="",0,Z117),"0")+IFERROR(IF(Z118="",0,Z118),"0")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90" t="s">
        <v>40</v>
      </c>
      <c r="Q120" s="791"/>
      <c r="R120" s="791"/>
      <c r="S120" s="791"/>
      <c r="T120" s="791"/>
      <c r="U120" s="791"/>
      <c r="V120" s="792"/>
      <c r="W120" s="40" t="s">
        <v>0</v>
      </c>
      <c r="X120" s="41">
        <f>IFERROR(SUM(X113:X118),"0")</f>
        <v>0</v>
      </c>
      <c r="Y120" s="41">
        <f>IFERROR(SUM(Y113:Y118),"0")</f>
        <v>0</v>
      </c>
      <c r="Z120" s="40"/>
      <c r="AA120" s="64"/>
      <c r="AB120" s="64"/>
      <c r="AC120" s="64"/>
    </row>
    <row r="121" spans="1:68" ht="16.5" customHeight="1" x14ac:dyDescent="0.25">
      <c r="A121" s="800" t="s">
        <v>256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62"/>
      <c r="AB121" s="62"/>
      <c r="AC121" s="62"/>
    </row>
    <row r="122" spans="1:68" ht="14.25" customHeight="1" x14ac:dyDescent="0.25">
      <c r="A122" s="785" t="s">
        <v>126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786">
        <v>4680115882133</v>
      </c>
      <c r="E123" s="78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133</v>
      </c>
      <c r="N123" s="36"/>
      <c r="O123" s="35">
        <v>50</v>
      </c>
      <c r="P123" s="10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786">
        <v>4680115882133</v>
      </c>
      <c r="E124" s="78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133</v>
      </c>
      <c r="N124" s="36"/>
      <c r="O124" s="35">
        <v>50</v>
      </c>
      <c r="P124" s="10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786">
        <v>4680115880269</v>
      </c>
      <c r="E125" s="78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142</v>
      </c>
      <c r="M125" s="36" t="s">
        <v>88</v>
      </c>
      <c r="N125" s="36"/>
      <c r="O125" s="35">
        <v>50</v>
      </c>
      <c r="P125" s="10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143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786">
        <v>4680115880429</v>
      </c>
      <c r="E126" s="78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10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786">
        <v>4680115881457</v>
      </c>
      <c r="E127" s="78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10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93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90" t="s">
        <v>40</v>
      </c>
      <c r="Q128" s="791"/>
      <c r="R128" s="791"/>
      <c r="S128" s="791"/>
      <c r="T128" s="791"/>
      <c r="U128" s="791"/>
      <c r="V128" s="79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90" t="s">
        <v>40</v>
      </c>
      <c r="Q129" s="791"/>
      <c r="R129" s="791"/>
      <c r="S129" s="791"/>
      <c r="T129" s="791"/>
      <c r="U129" s="791"/>
      <c r="V129" s="79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85" t="s">
        <v>183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786">
        <v>4680115881488</v>
      </c>
      <c r="E131" s="78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133</v>
      </c>
      <c r="N131" s="36"/>
      <c r="O131" s="35">
        <v>55</v>
      </c>
      <c r="P131" s="10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786">
        <v>4680115882775</v>
      </c>
      <c r="E132" s="786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108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786">
        <v>4680115882775</v>
      </c>
      <c r="E133" s="78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133</v>
      </c>
      <c r="N133" s="36"/>
      <c r="O133" s="35">
        <v>55</v>
      </c>
      <c r="P133" s="10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786">
        <v>4680115880658</v>
      </c>
      <c r="E134" s="786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133</v>
      </c>
      <c r="N134" s="36"/>
      <c r="O134" s="35">
        <v>55</v>
      </c>
      <c r="P134" s="10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93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90" t="s">
        <v>40</v>
      </c>
      <c r="Q135" s="791"/>
      <c r="R135" s="791"/>
      <c r="S135" s="791"/>
      <c r="T135" s="791"/>
      <c r="U135" s="791"/>
      <c r="V135" s="792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90" t="s">
        <v>40</v>
      </c>
      <c r="Q136" s="791"/>
      <c r="R136" s="791"/>
      <c r="S136" s="791"/>
      <c r="T136" s="791"/>
      <c r="U136" s="791"/>
      <c r="V136" s="792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785" t="s">
        <v>84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786">
        <v>4607091385168</v>
      </c>
      <c r="E138" s="786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 t="s">
        <v>45</v>
      </c>
      <c r="M138" s="36" t="s">
        <v>88</v>
      </c>
      <c r="N138" s="36"/>
      <c r="O138" s="35">
        <v>45</v>
      </c>
      <c r="P138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ref="Y138:Y144" si="31">IFERROR(IF(X138="",0,CEILING((X138/$H138),1)*$H138),"")</f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0</v>
      </c>
      <c r="BN138" s="75">
        <f t="shared" ref="BN138:BN144" si="33">IFERROR(Y138*I138/H138,"0")</f>
        <v>0</v>
      </c>
      <c r="BO138" s="75">
        <f t="shared" ref="BO138:BO144" si="34">IFERROR(1/J138*(X138/H138),"0")</f>
        <v>0</v>
      </c>
      <c r="BP138" s="75">
        <f t="shared" ref="BP138:BP144" si="35">IFERROR(1/J138*(Y138/H138),"0")</f>
        <v>0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786">
        <v>4607091385168</v>
      </c>
      <c r="E139" s="786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 t="s">
        <v>45</v>
      </c>
      <c r="M139" s="36" t="s">
        <v>88</v>
      </c>
      <c r="N139" s="36"/>
      <c r="O139" s="35">
        <v>45</v>
      </c>
      <c r="P139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786">
        <v>4680115884540</v>
      </c>
      <c r="E140" s="786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 t="s">
        <v>45</v>
      </c>
      <c r="M140" s="36" t="s">
        <v>88</v>
      </c>
      <c r="N140" s="36"/>
      <c r="O140" s="35">
        <v>45</v>
      </c>
      <c r="P140" s="10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786">
        <v>4607091383256</v>
      </c>
      <c r="E141" s="786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786">
        <v>4607091385748</v>
      </c>
      <c r="E142" s="786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786">
        <v>4680115884533</v>
      </c>
      <c r="E143" s="786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786">
        <v>4680115882645</v>
      </c>
      <c r="E144" s="786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793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90" t="s">
        <v>40</v>
      </c>
      <c r="Q145" s="791"/>
      <c r="R145" s="791"/>
      <c r="S145" s="791"/>
      <c r="T145" s="791"/>
      <c r="U145" s="791"/>
      <c r="V145" s="792"/>
      <c r="W145" s="40" t="s">
        <v>39</v>
      </c>
      <c r="X145" s="41">
        <f>IFERROR(X138/H138,"0")+IFERROR(X139/H139,"0")+IFERROR(X140/H140,"0")+IFERROR(X141/H141,"0")+IFERROR(X142/H142,"0")+IFERROR(X143/H143,"0")+IFERROR(X144/H144,"0")</f>
        <v>0</v>
      </c>
      <c r="Y145" s="41">
        <f>IFERROR(Y138/H138,"0")+IFERROR(Y139/H139,"0")+IFERROR(Y140/H140,"0")+IFERROR(Y141/H141,"0")+IFERROR(Y142/H142,"0")+IFERROR(Y143/H143,"0")+IFERROR(Y144/H144,"0")</f>
        <v>0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90" t="s">
        <v>40</v>
      </c>
      <c r="Q146" s="791"/>
      <c r="R146" s="791"/>
      <c r="S146" s="791"/>
      <c r="T146" s="791"/>
      <c r="U146" s="791"/>
      <c r="V146" s="792"/>
      <c r="W146" s="40" t="s">
        <v>0</v>
      </c>
      <c r="X146" s="41">
        <f>IFERROR(SUM(X138:X144),"0")</f>
        <v>0</v>
      </c>
      <c r="Y146" s="41">
        <f>IFERROR(SUM(Y138:Y144),"0")</f>
        <v>0</v>
      </c>
      <c r="Z146" s="40"/>
      <c r="AA146" s="64"/>
      <c r="AB146" s="64"/>
      <c r="AC146" s="64"/>
    </row>
    <row r="147" spans="1:68" ht="14.25" customHeight="1" x14ac:dyDescent="0.25">
      <c r="A147" s="785" t="s">
        <v>224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786">
        <v>4680115882652</v>
      </c>
      <c r="E148" s="786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786">
        <v>4680115880238</v>
      </c>
      <c r="E149" s="786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90" t="s">
        <v>40</v>
      </c>
      <c r="Q151" s="791"/>
      <c r="R151" s="791"/>
      <c r="S151" s="791"/>
      <c r="T151" s="791"/>
      <c r="U151" s="791"/>
      <c r="V151" s="792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00" t="s">
        <v>302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62"/>
      <c r="AB152" s="62"/>
      <c r="AC152" s="62"/>
    </row>
    <row r="153" spans="1:68" ht="14.25" customHeight="1" x14ac:dyDescent="0.25">
      <c r="A153" s="785" t="s">
        <v>126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786">
        <v>4680115882577</v>
      </c>
      <c r="E154" s="786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786">
        <v>4680115882577</v>
      </c>
      <c r="E155" s="786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90" t="s">
        <v>40</v>
      </c>
      <c r="Q156" s="791"/>
      <c r="R156" s="791"/>
      <c r="S156" s="791"/>
      <c r="T156" s="791"/>
      <c r="U156" s="791"/>
      <c r="V156" s="792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90" t="s">
        <v>40</v>
      </c>
      <c r="Q157" s="791"/>
      <c r="R157" s="791"/>
      <c r="S157" s="791"/>
      <c r="T157" s="791"/>
      <c r="U157" s="791"/>
      <c r="V157" s="792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785" t="s">
        <v>78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786">
        <v>4680115883444</v>
      </c>
      <c r="E159" s="786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10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786">
        <v>4680115883444</v>
      </c>
      <c r="E160" s="786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90" t="s">
        <v>40</v>
      </c>
      <c r="Q162" s="791"/>
      <c r="R162" s="791"/>
      <c r="S162" s="791"/>
      <c r="T162" s="791"/>
      <c r="U162" s="791"/>
      <c r="V162" s="792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85" t="s">
        <v>84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786">
        <v>4680115882584</v>
      </c>
      <c r="E164" s="786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786">
        <v>4680115882584</v>
      </c>
      <c r="E165" s="786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90" t="s">
        <v>40</v>
      </c>
      <c r="Q167" s="791"/>
      <c r="R167" s="791"/>
      <c r="S167" s="791"/>
      <c r="T167" s="791"/>
      <c r="U167" s="791"/>
      <c r="V167" s="792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00" t="s">
        <v>124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62"/>
      <c r="AB168" s="62"/>
      <c r="AC168" s="62"/>
    </row>
    <row r="169" spans="1:68" ht="14.25" customHeight="1" x14ac:dyDescent="0.25">
      <c r="A169" s="785" t="s">
        <v>126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786">
        <v>4607091384604</v>
      </c>
      <c r="E170" s="786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133</v>
      </c>
      <c r="N170" s="36"/>
      <c r="O170" s="35">
        <v>50</v>
      </c>
      <c r="P170" s="10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90" t="s">
        <v>40</v>
      </c>
      <c r="Q172" s="791"/>
      <c r="R172" s="791"/>
      <c r="S172" s="791"/>
      <c r="T172" s="791"/>
      <c r="U172" s="791"/>
      <c r="V172" s="792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85" t="s">
        <v>78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786">
        <v>4607091387667</v>
      </c>
      <c r="E174" s="78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 t="s">
        <v>45</v>
      </c>
      <c r="M174" s="36" t="s">
        <v>133</v>
      </c>
      <c r="N174" s="36"/>
      <c r="O174" s="35">
        <v>40</v>
      </c>
      <c r="P174" s="10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786">
        <v>4607091387636</v>
      </c>
      <c r="E175" s="786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10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786">
        <v>4607091382426</v>
      </c>
      <c r="E176" s="786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82</v>
      </c>
      <c r="N176" s="36"/>
      <c r="O176" s="35">
        <v>40</v>
      </c>
      <c r="P176" s="10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786">
        <v>4607091386547</v>
      </c>
      <c r="E177" s="786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786">
        <v>4607091382464</v>
      </c>
      <c r="E178" s="786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93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90" t="s">
        <v>40</v>
      </c>
      <c r="Q179" s="791"/>
      <c r="R179" s="791"/>
      <c r="S179" s="791"/>
      <c r="T179" s="791"/>
      <c r="U179" s="791"/>
      <c r="V179" s="792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90" t="s">
        <v>40</v>
      </c>
      <c r="Q180" s="791"/>
      <c r="R180" s="791"/>
      <c r="S180" s="791"/>
      <c r="T180" s="791"/>
      <c r="U180" s="791"/>
      <c r="V180" s="792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85" t="s">
        <v>84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786">
        <v>4607091386264</v>
      </c>
      <c r="E182" s="786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786">
        <v>4607091385427</v>
      </c>
      <c r="E183" s="786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90" t="s">
        <v>40</v>
      </c>
      <c r="Q185" s="791"/>
      <c r="R185" s="791"/>
      <c r="S185" s="791"/>
      <c r="T185" s="791"/>
      <c r="U185" s="791"/>
      <c r="V185" s="792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34" t="s">
        <v>336</v>
      </c>
      <c r="B186" s="834"/>
      <c r="C186" s="834"/>
      <c r="D186" s="834"/>
      <c r="E186" s="834"/>
      <c r="F186" s="834"/>
      <c r="G186" s="834"/>
      <c r="H186" s="834"/>
      <c r="I186" s="834"/>
      <c r="J186" s="834"/>
      <c r="K186" s="834"/>
      <c r="L186" s="834"/>
      <c r="M186" s="834"/>
      <c r="N186" s="834"/>
      <c r="O186" s="834"/>
      <c r="P186" s="834"/>
      <c r="Q186" s="834"/>
      <c r="R186" s="834"/>
      <c r="S186" s="834"/>
      <c r="T186" s="834"/>
      <c r="U186" s="834"/>
      <c r="V186" s="834"/>
      <c r="W186" s="834"/>
      <c r="X186" s="834"/>
      <c r="Y186" s="834"/>
      <c r="Z186" s="834"/>
      <c r="AA186" s="52"/>
      <c r="AB186" s="52"/>
      <c r="AC186" s="52"/>
    </row>
    <row r="187" spans="1:68" ht="16.5" customHeight="1" x14ac:dyDescent="0.25">
      <c r="A187" s="800" t="s">
        <v>337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62"/>
      <c r="AB187" s="62"/>
      <c r="AC187" s="62"/>
    </row>
    <row r="188" spans="1:68" ht="14.25" customHeight="1" x14ac:dyDescent="0.25">
      <c r="A188" s="785" t="s">
        <v>183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786">
        <v>4680115886223</v>
      </c>
      <c r="E189" s="786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90" t="s">
        <v>40</v>
      </c>
      <c r="Q191" s="791"/>
      <c r="R191" s="791"/>
      <c r="S191" s="791"/>
      <c r="T191" s="791"/>
      <c r="U191" s="791"/>
      <c r="V191" s="792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85" t="s">
        <v>78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786">
        <v>4680115880993</v>
      </c>
      <c r="E193" s="78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10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786">
        <v>4680115881761</v>
      </c>
      <c r="E194" s="786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10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786">
        <v>4680115881563</v>
      </c>
      <c r="E195" s="786"/>
      <c r="F195" s="59">
        <v>0.7</v>
      </c>
      <c r="G195" s="35">
        <v>6</v>
      </c>
      <c r="H195" s="59">
        <v>4.2</v>
      </c>
      <c r="I195" s="59">
        <v>4.4000000000000004</v>
      </c>
      <c r="J195" s="35">
        <v>156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10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786">
        <v>4680115880986</v>
      </c>
      <c r="E196" s="78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786">
        <v>4680115881785</v>
      </c>
      <c r="E197" s="78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786">
        <v>4680115881679</v>
      </c>
      <c r="E198" s="786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786">
        <v>4680115880191</v>
      </c>
      <c r="E199" s="786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786">
        <v>4680115883963</v>
      </c>
      <c r="E200" s="786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93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90" t="s">
        <v>40</v>
      </c>
      <c r="Q201" s="791"/>
      <c r="R201" s="791"/>
      <c r="S201" s="791"/>
      <c r="T201" s="791"/>
      <c r="U201" s="791"/>
      <c r="V201" s="792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90" t="s">
        <v>40</v>
      </c>
      <c r="Q202" s="791"/>
      <c r="R202" s="791"/>
      <c r="S202" s="791"/>
      <c r="T202" s="791"/>
      <c r="U202" s="791"/>
      <c r="V202" s="792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00" t="s">
        <v>361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62"/>
      <c r="AB203" s="62"/>
      <c r="AC203" s="62"/>
    </row>
    <row r="204" spans="1:68" ht="14.25" customHeight="1" x14ac:dyDescent="0.25">
      <c r="A204" s="785" t="s">
        <v>126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786">
        <v>4680115881402</v>
      </c>
      <c r="E205" s="786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130</v>
      </c>
      <c r="L205" s="35" t="s">
        <v>45</v>
      </c>
      <c r="M205" s="36" t="s">
        <v>133</v>
      </c>
      <c r="N205" s="36"/>
      <c r="O205" s="35">
        <v>55</v>
      </c>
      <c r="P205" s="10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786">
        <v>4680115881396</v>
      </c>
      <c r="E206" s="786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90" t="s">
        <v>40</v>
      </c>
      <c r="Q208" s="791"/>
      <c r="R208" s="791"/>
      <c r="S208" s="791"/>
      <c r="T208" s="791"/>
      <c r="U208" s="791"/>
      <c r="V208" s="792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785" t="s">
        <v>183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786">
        <v>4680115882935</v>
      </c>
      <c r="E210" s="78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130</v>
      </c>
      <c r="L210" s="35" t="s">
        <v>45</v>
      </c>
      <c r="M210" s="36" t="s">
        <v>88</v>
      </c>
      <c r="N210" s="36"/>
      <c r="O210" s="35">
        <v>50</v>
      </c>
      <c r="P210" s="10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786">
        <v>4680115880764</v>
      </c>
      <c r="E211" s="786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133</v>
      </c>
      <c r="N211" s="36"/>
      <c r="O211" s="35">
        <v>50</v>
      </c>
      <c r="P211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85" t="s">
        <v>78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786">
        <v>4680115882683</v>
      </c>
      <c r="E215" s="78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786">
        <v>4680115882690</v>
      </c>
      <c r="E216" s="78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786">
        <v>4680115882669</v>
      </c>
      <c r="E217" s="78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786">
        <v>4680115882676</v>
      </c>
      <c r="E218" s="78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786">
        <v>4680115884014</v>
      </c>
      <c r="E219" s="786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786">
        <v>4680115884007</v>
      </c>
      <c r="E220" s="78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786">
        <v>4680115884038</v>
      </c>
      <c r="E221" s="78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786">
        <v>4680115884021</v>
      </c>
      <c r="E222" s="78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90" t="s">
        <v>40</v>
      </c>
      <c r="Q223" s="791"/>
      <c r="R223" s="791"/>
      <c r="S223" s="791"/>
      <c r="T223" s="791"/>
      <c r="U223" s="791"/>
      <c r="V223" s="792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90" t="s">
        <v>40</v>
      </c>
      <c r="Q224" s="791"/>
      <c r="R224" s="791"/>
      <c r="S224" s="791"/>
      <c r="T224" s="791"/>
      <c r="U224" s="791"/>
      <c r="V224" s="792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785" t="s">
        <v>84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786">
        <v>4680115881594</v>
      </c>
      <c r="E226" s="786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130</v>
      </c>
      <c r="L226" s="35" t="s">
        <v>45</v>
      </c>
      <c r="M226" s="36" t="s">
        <v>88</v>
      </c>
      <c r="N226" s="36"/>
      <c r="O226" s="35">
        <v>40</v>
      </c>
      <c r="P226" s="10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786">
        <v>4680115880962</v>
      </c>
      <c r="E227" s="786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130</v>
      </c>
      <c r="L227" s="35" t="s">
        <v>45</v>
      </c>
      <c r="M227" s="36" t="s">
        <v>82</v>
      </c>
      <c r="N227" s="36"/>
      <c r="O227" s="35">
        <v>40</v>
      </c>
      <c r="P227" s="103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786">
        <v>4680115881617</v>
      </c>
      <c r="E228" s="786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130</v>
      </c>
      <c r="L228" s="35" t="s">
        <v>45</v>
      </c>
      <c r="M228" s="36" t="s">
        <v>88</v>
      </c>
      <c r="N228" s="36"/>
      <c r="O228" s="35">
        <v>40</v>
      </c>
      <c r="P228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786">
        <v>4680115880573</v>
      </c>
      <c r="E229" s="786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786">
        <v>4680115882195</v>
      </c>
      <c r="E230" s="786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786">
        <v>4680115882607</v>
      </c>
      <c r="E231" s="786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176</v>
      </c>
      <c r="N231" s="36"/>
      <c r="O231" s="35">
        <v>45</v>
      </c>
      <c r="P231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786">
        <v>4680115880092</v>
      </c>
      <c r="E232" s="786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786">
        <v>4680115880221</v>
      </c>
      <c r="E233" s="786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786">
        <v>4680115882942</v>
      </c>
      <c r="E234" s="786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786">
        <v>4680115880504</v>
      </c>
      <c r="E235" s="786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786">
        <v>4680115882164</v>
      </c>
      <c r="E236" s="786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93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90" t="s">
        <v>40</v>
      </c>
      <c r="Q237" s="791"/>
      <c r="R237" s="791"/>
      <c r="S237" s="791"/>
      <c r="T237" s="791"/>
      <c r="U237" s="791"/>
      <c r="V237" s="792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90" t="s">
        <v>40</v>
      </c>
      <c r="Q238" s="791"/>
      <c r="R238" s="791"/>
      <c r="S238" s="791"/>
      <c r="T238" s="791"/>
      <c r="U238" s="791"/>
      <c r="V238" s="792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785" t="s">
        <v>224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786">
        <v>4680115882874</v>
      </c>
      <c r="E240" s="78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10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4301060460</v>
      </c>
      <c r="D241" s="786">
        <v>4680115882874</v>
      </c>
      <c r="E241" s="78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176</v>
      </c>
      <c r="N241" s="36"/>
      <c r="O241" s="35">
        <v>30</v>
      </c>
      <c r="P241" s="1031" t="s">
        <v>426</v>
      </c>
      <c r="Q241" s="788"/>
      <c r="R241" s="788"/>
      <c r="S241" s="788"/>
      <c r="T241" s="78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427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428</v>
      </c>
      <c r="C242" s="34">
        <v>4301060404</v>
      </c>
      <c r="D242" s="786">
        <v>4680115882874</v>
      </c>
      <c r="E242" s="78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82</v>
      </c>
      <c r="N242" s="36"/>
      <c r="O242" s="35">
        <v>40</v>
      </c>
      <c r="P242" s="10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786">
        <v>4680115884434</v>
      </c>
      <c r="E243" s="78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786">
        <v>4680115880818</v>
      </c>
      <c r="E244" s="786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786">
        <v>4680115880801</v>
      </c>
      <c r="E245" s="78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90" t="s">
        <v>40</v>
      </c>
      <c r="Q246" s="791"/>
      <c r="R246" s="791"/>
      <c r="S246" s="791"/>
      <c r="T246" s="791"/>
      <c r="U246" s="791"/>
      <c r="V246" s="792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90" t="s">
        <v>40</v>
      </c>
      <c r="Q247" s="791"/>
      <c r="R247" s="791"/>
      <c r="S247" s="791"/>
      <c r="T247" s="791"/>
      <c r="U247" s="791"/>
      <c r="V247" s="792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00" t="s">
        <v>439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62"/>
      <c r="AB248" s="62"/>
      <c r="AC248" s="62"/>
    </row>
    <row r="249" spans="1:68" ht="14.25" customHeight="1" x14ac:dyDescent="0.25">
      <c r="A249" s="785" t="s">
        <v>126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4301011717</v>
      </c>
      <c r="D250" s="786">
        <v>4680115884274</v>
      </c>
      <c r="E250" s="78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 t="s">
        <v>45</v>
      </c>
      <c r="M250" s="36" t="s">
        <v>133</v>
      </c>
      <c r="N250" s="36"/>
      <c r="O250" s="35">
        <v>55</v>
      </c>
      <c r="P250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4301011945</v>
      </c>
      <c r="D251" s="786">
        <v>4680115884274</v>
      </c>
      <c r="E251" s="78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 t="s">
        <v>45</v>
      </c>
      <c r="M251" s="36" t="s">
        <v>163</v>
      </c>
      <c r="N251" s="36"/>
      <c r="O251" s="35">
        <v>55</v>
      </c>
      <c r="P251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786">
        <v>4680115884298</v>
      </c>
      <c r="E252" s="78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133</v>
      </c>
      <c r="N252" s="36"/>
      <c r="O252" s="35">
        <v>55</v>
      </c>
      <c r="P252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4301011733</v>
      </c>
      <c r="D253" s="786">
        <v>4680115884250</v>
      </c>
      <c r="E253" s="78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88</v>
      </c>
      <c r="N253" s="36"/>
      <c r="O253" s="35">
        <v>55</v>
      </c>
      <c r="P253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4301011944</v>
      </c>
      <c r="D254" s="786">
        <v>4680115884250</v>
      </c>
      <c r="E254" s="78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130</v>
      </c>
      <c r="L254" s="35" t="s">
        <v>45</v>
      </c>
      <c r="M254" s="36" t="s">
        <v>163</v>
      </c>
      <c r="N254" s="36"/>
      <c r="O254" s="35">
        <v>55</v>
      </c>
      <c r="P254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444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786">
        <v>4680115884281</v>
      </c>
      <c r="E255" s="78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133</v>
      </c>
      <c r="N255" s="36"/>
      <c r="O255" s="35">
        <v>55</v>
      </c>
      <c r="P255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786">
        <v>4680115884199</v>
      </c>
      <c r="E256" s="78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133</v>
      </c>
      <c r="N256" s="36"/>
      <c r="O256" s="35">
        <v>55</v>
      </c>
      <c r="P256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786">
        <v>4680115884267</v>
      </c>
      <c r="E257" s="78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133</v>
      </c>
      <c r="N257" s="36"/>
      <c r="O257" s="35">
        <v>55</v>
      </c>
      <c r="P257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93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90" t="s">
        <v>40</v>
      </c>
      <c r="Q258" s="791"/>
      <c r="R258" s="791"/>
      <c r="S258" s="791"/>
      <c r="T258" s="791"/>
      <c r="U258" s="791"/>
      <c r="V258" s="79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90" t="s">
        <v>40</v>
      </c>
      <c r="Q259" s="791"/>
      <c r="R259" s="791"/>
      <c r="S259" s="791"/>
      <c r="T259" s="791"/>
      <c r="U259" s="791"/>
      <c r="V259" s="79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00" t="s">
        <v>460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62"/>
      <c r="AB260" s="62"/>
      <c r="AC260" s="62"/>
    </row>
    <row r="261" spans="1:68" ht="14.25" customHeight="1" x14ac:dyDescent="0.25">
      <c r="A261" s="785" t="s">
        <v>126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4301011826</v>
      </c>
      <c r="D262" s="786">
        <v>4680115884137</v>
      </c>
      <c r="E262" s="78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 t="s">
        <v>45</v>
      </c>
      <c r="M262" s="36" t="s">
        <v>133</v>
      </c>
      <c r="N262" s="36"/>
      <c r="O262" s="35">
        <v>55</v>
      </c>
      <c r="P262" s="10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463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464</v>
      </c>
      <c r="C263" s="34">
        <v>4301011942</v>
      </c>
      <c r="D263" s="786">
        <v>4680115884137</v>
      </c>
      <c r="E263" s="78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130</v>
      </c>
      <c r="L263" s="35" t="s">
        <v>45</v>
      </c>
      <c r="M263" s="36" t="s">
        <v>163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162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786">
        <v>4680115884236</v>
      </c>
      <c r="E264" s="78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133</v>
      </c>
      <c r="N264" s="36"/>
      <c r="O264" s="35">
        <v>55</v>
      </c>
      <c r="P264" s="10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4301011721</v>
      </c>
      <c r="D265" s="786">
        <v>4680115884175</v>
      </c>
      <c r="E265" s="78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133</v>
      </c>
      <c r="N265" s="36"/>
      <c r="O265" s="35">
        <v>55</v>
      </c>
      <c r="P265" s="10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471</v>
      </c>
      <c r="C266" s="34">
        <v>4301011941</v>
      </c>
      <c r="D266" s="786">
        <v>4680115884175</v>
      </c>
      <c r="E266" s="78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130</v>
      </c>
      <c r="L266" s="35" t="s">
        <v>45</v>
      </c>
      <c r="M266" s="36" t="s">
        <v>163</v>
      </c>
      <c r="N266" s="36"/>
      <c r="O266" s="35">
        <v>55</v>
      </c>
      <c r="P266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162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786">
        <v>4680115884144</v>
      </c>
      <c r="E267" s="78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133</v>
      </c>
      <c r="N267" s="36"/>
      <c r="O267" s="35">
        <v>55</v>
      </c>
      <c r="P267" s="10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463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786">
        <v>4680115885288</v>
      </c>
      <c r="E268" s="78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133</v>
      </c>
      <c r="N268" s="36"/>
      <c r="O268" s="35">
        <v>55</v>
      </c>
      <c r="P268" s="10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786">
        <v>4680115884182</v>
      </c>
      <c r="E269" s="78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133</v>
      </c>
      <c r="N269" s="36"/>
      <c r="O269" s="35">
        <v>55</v>
      </c>
      <c r="P269" s="10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786">
        <v>4680115884205</v>
      </c>
      <c r="E270" s="78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133</v>
      </c>
      <c r="N270" s="36"/>
      <c r="O270" s="35">
        <v>55</v>
      </c>
      <c r="P270" s="10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470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93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90" t="s">
        <v>40</v>
      </c>
      <c r="Q271" s="791"/>
      <c r="R271" s="791"/>
      <c r="S271" s="791"/>
      <c r="T271" s="791"/>
      <c r="U271" s="791"/>
      <c r="V271" s="79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90" t="s">
        <v>40</v>
      </c>
      <c r="Q272" s="791"/>
      <c r="R272" s="791"/>
      <c r="S272" s="791"/>
      <c r="T272" s="791"/>
      <c r="U272" s="791"/>
      <c r="V272" s="79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5" t="s">
        <v>183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786">
        <v>4680115885721</v>
      </c>
      <c r="E274" s="78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00" t="s">
        <v>484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2"/>
      <c r="AB277" s="62"/>
      <c r="AC277" s="62"/>
    </row>
    <row r="278" spans="1:68" ht="14.25" customHeight="1" x14ac:dyDescent="0.25">
      <c r="A278" s="785" t="s">
        <v>126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4301011855</v>
      </c>
      <c r="D279" s="786">
        <v>4680115885837</v>
      </c>
      <c r="E279" s="78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 t="s">
        <v>45</v>
      </c>
      <c r="M279" s="36" t="s">
        <v>133</v>
      </c>
      <c r="N279" s="36"/>
      <c r="O279" s="35">
        <v>55</v>
      </c>
      <c r="P279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4301011322</v>
      </c>
      <c r="D280" s="786">
        <v>4607091387452</v>
      </c>
      <c r="E280" s="78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88</v>
      </c>
      <c r="N280" s="36"/>
      <c r="O280" s="35">
        <v>55</v>
      </c>
      <c r="P280" s="100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4301011850</v>
      </c>
      <c r="D281" s="786">
        <v>4680115885806</v>
      </c>
      <c r="E281" s="78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4301011910</v>
      </c>
      <c r="D282" s="786">
        <v>4680115885806</v>
      </c>
      <c r="E282" s="78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163</v>
      </c>
      <c r="N282" s="36"/>
      <c r="O282" s="35">
        <v>55</v>
      </c>
      <c r="P282" s="10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4301011853</v>
      </c>
      <c r="D283" s="786">
        <v>4680115885851</v>
      </c>
      <c r="E283" s="78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133</v>
      </c>
      <c r="N283" s="36"/>
      <c r="O283" s="35">
        <v>55</v>
      </c>
      <c r="P283" s="10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4301011313</v>
      </c>
      <c r="D284" s="786">
        <v>4607091385984</v>
      </c>
      <c r="E284" s="78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133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4301011852</v>
      </c>
      <c r="D285" s="786">
        <v>4680115885844</v>
      </c>
      <c r="E285" s="78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139</v>
      </c>
      <c r="L285" s="35" t="s">
        <v>45</v>
      </c>
      <c r="M285" s="36" t="s">
        <v>133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4301011319</v>
      </c>
      <c r="D286" s="786">
        <v>4607091387469</v>
      </c>
      <c r="E286" s="78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139</v>
      </c>
      <c r="L286" s="35" t="s">
        <v>45</v>
      </c>
      <c r="M286" s="36" t="s">
        <v>133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506</v>
      </c>
      <c r="B287" s="60" t="s">
        <v>507</v>
      </c>
      <c r="C287" s="34">
        <v>4301011851</v>
      </c>
      <c r="D287" s="786">
        <v>4680115885820</v>
      </c>
      <c r="E287" s="78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139</v>
      </c>
      <c r="L287" s="35" t="s">
        <v>45</v>
      </c>
      <c r="M287" s="36" t="s">
        <v>133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493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508</v>
      </c>
      <c r="B288" s="60" t="s">
        <v>509</v>
      </c>
      <c r="C288" s="34">
        <v>4301011316</v>
      </c>
      <c r="D288" s="786">
        <v>4607091387438</v>
      </c>
      <c r="E288" s="78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139</v>
      </c>
      <c r="L288" s="35" t="s">
        <v>45</v>
      </c>
      <c r="M288" s="36" t="s">
        <v>133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510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90" t="s">
        <v>40</v>
      </c>
      <c r="Q289" s="791"/>
      <c r="R289" s="791"/>
      <c r="S289" s="791"/>
      <c r="T289" s="791"/>
      <c r="U289" s="791"/>
      <c r="V289" s="79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90" t="s">
        <v>40</v>
      </c>
      <c r="Q290" s="791"/>
      <c r="R290" s="791"/>
      <c r="S290" s="791"/>
      <c r="T290" s="791"/>
      <c r="U290" s="791"/>
      <c r="V290" s="79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00" t="s">
        <v>511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62"/>
      <c r="AB291" s="62"/>
      <c r="AC291" s="62"/>
    </row>
    <row r="292" spans="1:68" ht="14.25" customHeight="1" x14ac:dyDescent="0.25">
      <c r="A292" s="785" t="s">
        <v>126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786">
        <v>4680115885707</v>
      </c>
      <c r="E293" s="78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130</v>
      </c>
      <c r="L293" s="35" t="s">
        <v>45</v>
      </c>
      <c r="M293" s="36" t="s">
        <v>133</v>
      </c>
      <c r="N293" s="36"/>
      <c r="O293" s="35">
        <v>31</v>
      </c>
      <c r="P293" s="9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450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90" t="s">
        <v>40</v>
      </c>
      <c r="Q295" s="791"/>
      <c r="R295" s="791"/>
      <c r="S295" s="791"/>
      <c r="T295" s="791"/>
      <c r="U295" s="791"/>
      <c r="V295" s="79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00" t="s">
        <v>514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2"/>
      <c r="AB296" s="62"/>
      <c r="AC296" s="62"/>
    </row>
    <row r="297" spans="1:68" ht="14.25" customHeight="1" x14ac:dyDescent="0.25">
      <c r="A297" s="785" t="s">
        <v>126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786">
        <v>4607091383423</v>
      </c>
      <c r="E298" s="78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130</v>
      </c>
      <c r="L298" s="35" t="s">
        <v>45</v>
      </c>
      <c r="M298" s="36" t="s">
        <v>88</v>
      </c>
      <c r="N298" s="36"/>
      <c r="O298" s="35">
        <v>35</v>
      </c>
      <c r="P298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132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786">
        <v>4680115885691</v>
      </c>
      <c r="E299" s="78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 t="s">
        <v>45</v>
      </c>
      <c r="M299" s="36" t="s">
        <v>82</v>
      </c>
      <c r="N299" s="36"/>
      <c r="O299" s="35">
        <v>30</v>
      </c>
      <c r="P299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786">
        <v>4680115885660</v>
      </c>
      <c r="E300" s="78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35</v>
      </c>
      <c r="P300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90" t="s">
        <v>40</v>
      </c>
      <c r="Q301" s="791"/>
      <c r="R301" s="791"/>
      <c r="S301" s="791"/>
      <c r="T301" s="791"/>
      <c r="U301" s="791"/>
      <c r="V301" s="79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90" t="s">
        <v>40</v>
      </c>
      <c r="Q302" s="791"/>
      <c r="R302" s="791"/>
      <c r="S302" s="791"/>
      <c r="T302" s="791"/>
      <c r="U302" s="791"/>
      <c r="V302" s="79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00" t="s">
        <v>523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62"/>
      <c r="AB303" s="62"/>
      <c r="AC303" s="62"/>
    </row>
    <row r="304" spans="1:68" ht="14.25" customHeight="1" x14ac:dyDescent="0.25">
      <c r="A304" s="785" t="s">
        <v>84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786">
        <v>4680115881556</v>
      </c>
      <c r="E305" s="78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130</v>
      </c>
      <c r="L305" s="35" t="s">
        <v>45</v>
      </c>
      <c r="M305" s="36" t="s">
        <v>88</v>
      </c>
      <c r="N305" s="36"/>
      <c r="O305" s="35">
        <v>45</v>
      </c>
      <c r="P305" s="9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786">
        <v>4680115881037</v>
      </c>
      <c r="E306" s="78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786">
        <v>4680115886186</v>
      </c>
      <c r="E307" s="78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786">
        <v>4680115881228</v>
      </c>
      <c r="E308" s="786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786">
        <v>4680115881211</v>
      </c>
      <c r="E309" s="786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142</v>
      </c>
      <c r="M309" s="36" t="s">
        <v>82</v>
      </c>
      <c r="N309" s="36"/>
      <c r="O309" s="35">
        <v>45</v>
      </c>
      <c r="P309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143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786">
        <v>4680115881020</v>
      </c>
      <c r="E310" s="78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90" t="s">
        <v>40</v>
      </c>
      <c r="Q311" s="791"/>
      <c r="R311" s="791"/>
      <c r="S311" s="791"/>
      <c r="T311" s="791"/>
      <c r="U311" s="791"/>
      <c r="V311" s="79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90" t="s">
        <v>40</v>
      </c>
      <c r="Q312" s="791"/>
      <c r="R312" s="791"/>
      <c r="S312" s="791"/>
      <c r="T312" s="791"/>
      <c r="U312" s="791"/>
      <c r="V312" s="79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00" t="s">
        <v>539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62"/>
      <c r="AB313" s="62"/>
      <c r="AC313" s="62"/>
    </row>
    <row r="314" spans="1:68" ht="14.25" customHeight="1" x14ac:dyDescent="0.25">
      <c r="A314" s="785" t="s">
        <v>126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786">
        <v>4607091389296</v>
      </c>
      <c r="E315" s="78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9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90" t="s">
        <v>40</v>
      </c>
      <c r="Q317" s="791"/>
      <c r="R317" s="791"/>
      <c r="S317" s="791"/>
      <c r="T317" s="791"/>
      <c r="U317" s="791"/>
      <c r="V317" s="79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5" t="s">
        <v>78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786">
        <v>4680115880344</v>
      </c>
      <c r="E319" s="78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5" t="s">
        <v>84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786">
        <v>4680115884618</v>
      </c>
      <c r="E323" s="78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00" t="s">
        <v>549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2"/>
      <c r="AB326" s="62"/>
      <c r="AC326" s="62"/>
    </row>
    <row r="327" spans="1:68" ht="14.25" customHeight="1" x14ac:dyDescent="0.25">
      <c r="A327" s="785" t="s">
        <v>126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786">
        <v>4607091389807</v>
      </c>
      <c r="E328" s="78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133</v>
      </c>
      <c r="N328" s="36"/>
      <c r="O328" s="35">
        <v>55</v>
      </c>
      <c r="P328" s="97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90" t="s">
        <v>40</v>
      </c>
      <c r="Q330" s="791"/>
      <c r="R330" s="791"/>
      <c r="S330" s="791"/>
      <c r="T330" s="791"/>
      <c r="U330" s="791"/>
      <c r="V330" s="79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5" t="s">
        <v>78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786">
        <v>4680115880481</v>
      </c>
      <c r="E332" s="78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5" t="s">
        <v>84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786">
        <v>4680115880412</v>
      </c>
      <c r="E336" s="786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98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786">
        <v>4680115880511</v>
      </c>
      <c r="E337" s="78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9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90" t="s">
        <v>40</v>
      </c>
      <c r="Q339" s="791"/>
      <c r="R339" s="791"/>
      <c r="S339" s="791"/>
      <c r="T339" s="791"/>
      <c r="U339" s="791"/>
      <c r="V339" s="79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00" t="s">
        <v>562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62"/>
      <c r="AB340" s="62"/>
      <c r="AC340" s="62"/>
    </row>
    <row r="341" spans="1:68" ht="14.25" customHeight="1" x14ac:dyDescent="0.25">
      <c r="A341" s="785" t="s">
        <v>126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786">
        <v>4680115882973</v>
      </c>
      <c r="E342" s="78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130</v>
      </c>
      <c r="L342" s="35" t="s">
        <v>45</v>
      </c>
      <c r="M342" s="36" t="s">
        <v>133</v>
      </c>
      <c r="N342" s="36"/>
      <c r="O342" s="35">
        <v>55</v>
      </c>
      <c r="P342" s="97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90" t="s">
        <v>40</v>
      </c>
      <c r="Q344" s="791"/>
      <c r="R344" s="791"/>
      <c r="S344" s="791"/>
      <c r="T344" s="791"/>
      <c r="U344" s="791"/>
      <c r="V344" s="79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5" t="s">
        <v>78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786">
        <v>4607091389845</v>
      </c>
      <c r="E346" s="78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7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786">
        <v>4680115882881</v>
      </c>
      <c r="E347" s="78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90" t="s">
        <v>40</v>
      </c>
      <c r="Q349" s="791"/>
      <c r="R349" s="791"/>
      <c r="S349" s="791"/>
      <c r="T349" s="791"/>
      <c r="U349" s="791"/>
      <c r="V349" s="79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5" t="s">
        <v>84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786">
        <v>4680115883390</v>
      </c>
      <c r="E351" s="786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7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00" t="s">
        <v>573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2"/>
      <c r="AB354" s="62"/>
      <c r="AC354" s="62"/>
    </row>
    <row r="355" spans="1:68" ht="14.25" customHeight="1" x14ac:dyDescent="0.25">
      <c r="A355" s="785" t="s">
        <v>126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786">
        <v>4680115885615</v>
      </c>
      <c r="E356" s="78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88</v>
      </c>
      <c r="N356" s="36"/>
      <c r="O356" s="35">
        <v>55</v>
      </c>
      <c r="P356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0</v>
      </c>
      <c r="BN356" s="75">
        <f t="shared" ref="BN356:BN364" si="79">IFERROR(Y356*I356/H356,"0")</f>
        <v>0</v>
      </c>
      <c r="BO356" s="75">
        <f t="shared" ref="BO356:BO364" si="80">IFERROR(1/J356*(X356/H356),"0")</f>
        <v>0</v>
      </c>
      <c r="BP356" s="75">
        <f t="shared" ref="BP356:BP364" si="81">IFERROR(1/J356*(Y356/H356),"0")</f>
        <v>0</v>
      </c>
    </row>
    <row r="357" spans="1:68" ht="27" customHeight="1" x14ac:dyDescent="0.25">
      <c r="A357" s="60" t="s">
        <v>577</v>
      </c>
      <c r="B357" s="60" t="s">
        <v>578</v>
      </c>
      <c r="C357" s="34">
        <v>4301012016</v>
      </c>
      <c r="D357" s="786">
        <v>4680115885554</v>
      </c>
      <c r="E357" s="78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159</v>
      </c>
      <c r="M357" s="36" t="s">
        <v>88</v>
      </c>
      <c r="N357" s="36"/>
      <c r="O357" s="35">
        <v>55</v>
      </c>
      <c r="P357" s="9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160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4301011911</v>
      </c>
      <c r="D358" s="786">
        <v>4680115885554</v>
      </c>
      <c r="E358" s="78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130</v>
      </c>
      <c r="L358" s="35" t="s">
        <v>45</v>
      </c>
      <c r="M358" s="36" t="s">
        <v>163</v>
      </c>
      <c r="N358" s="36"/>
      <c r="O358" s="35">
        <v>55</v>
      </c>
      <c r="P358" s="9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581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786">
        <v>4680115885646</v>
      </c>
      <c r="E359" s="78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130</v>
      </c>
      <c r="L359" s="35" t="s">
        <v>45</v>
      </c>
      <c r="M359" s="36" t="s">
        <v>133</v>
      </c>
      <c r="N359" s="36"/>
      <c r="O359" s="35">
        <v>55</v>
      </c>
      <c r="P359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786">
        <v>4680115885622</v>
      </c>
      <c r="E360" s="78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133</v>
      </c>
      <c r="N360" s="36"/>
      <c r="O360" s="35">
        <v>55</v>
      </c>
      <c r="P360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786">
        <v>4680115881938</v>
      </c>
      <c r="E361" s="78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133</v>
      </c>
      <c r="N361" s="36"/>
      <c r="O361" s="35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786">
        <v>4607091387346</v>
      </c>
      <c r="E362" s="78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133</v>
      </c>
      <c r="N362" s="36"/>
      <c r="O362" s="35">
        <v>55</v>
      </c>
      <c r="P362" s="9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4301011859</v>
      </c>
      <c r="D363" s="786">
        <v>4680115885608</v>
      </c>
      <c r="E363" s="786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139</v>
      </c>
      <c r="L363" s="35" t="s">
        <v>45</v>
      </c>
      <c r="M363" s="36" t="s">
        <v>133</v>
      </c>
      <c r="N363" s="36"/>
      <c r="O363" s="35">
        <v>55</v>
      </c>
      <c r="P363" s="9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579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customHeight="1" x14ac:dyDescent="0.25">
      <c r="A364" s="60" t="s">
        <v>595</v>
      </c>
      <c r="B364" s="60" t="s">
        <v>596</v>
      </c>
      <c r="C364" s="34">
        <v>4301011323</v>
      </c>
      <c r="D364" s="786">
        <v>4607091386011</v>
      </c>
      <c r="E364" s="786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139</v>
      </c>
      <c r="L364" s="35" t="s">
        <v>45</v>
      </c>
      <c r="M364" s="36" t="s">
        <v>88</v>
      </c>
      <c r="N364" s="36"/>
      <c r="O364" s="35">
        <v>55</v>
      </c>
      <c r="P364" s="9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90" t="s">
        <v>40</v>
      </c>
      <c r="Q365" s="791"/>
      <c r="R365" s="791"/>
      <c r="S365" s="791"/>
      <c r="T365" s="791"/>
      <c r="U365" s="791"/>
      <c r="V365" s="792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0</v>
      </c>
      <c r="Y365" s="41">
        <f>IFERROR(Y356/H356,"0")+IFERROR(Y357/H357,"0")+IFERROR(Y358/H358,"0")+IFERROR(Y359/H359,"0")+IFERROR(Y360/H360,"0")+IFERROR(Y361/H361,"0")+IFERROR(Y362/H362,"0")+IFERROR(Y363/H363,"0")+IFERROR(Y364/H364,"0")</f>
        <v>0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4"/>
      <c r="AB365" s="64"/>
      <c r="AC365" s="64"/>
    </row>
    <row r="366" spans="1:68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90" t="s">
        <v>40</v>
      </c>
      <c r="Q366" s="791"/>
      <c r="R366" s="791"/>
      <c r="S366" s="791"/>
      <c r="T366" s="791"/>
      <c r="U366" s="791"/>
      <c r="V366" s="792"/>
      <c r="W366" s="40" t="s">
        <v>0</v>
      </c>
      <c r="X366" s="41">
        <f>IFERROR(SUM(X356:X364),"0")</f>
        <v>0</v>
      </c>
      <c r="Y366" s="41">
        <f>IFERROR(SUM(Y356:Y364),"0")</f>
        <v>0</v>
      </c>
      <c r="Z366" s="40"/>
      <c r="AA366" s="64"/>
      <c r="AB366" s="64"/>
      <c r="AC366" s="64"/>
    </row>
    <row r="367" spans="1:68" ht="14.25" customHeight="1" x14ac:dyDescent="0.25">
      <c r="A367" s="785" t="s">
        <v>78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786">
        <v>4607091387193</v>
      </c>
      <c r="E368" s="786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9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786">
        <v>4607091387230</v>
      </c>
      <c r="E369" s="786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9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IFERROR(IF(Y369=0,"",ROUNDUP(Y369/H369,0)*0.00753),"")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786">
        <v>4607091387292</v>
      </c>
      <c r="E370" s="786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9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786">
        <v>4607091387285</v>
      </c>
      <c r="E371" s="786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93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90" t="s">
        <v>40</v>
      </c>
      <c r="Q372" s="791"/>
      <c r="R372" s="791"/>
      <c r="S372" s="791"/>
      <c r="T372" s="791"/>
      <c r="U372" s="791"/>
      <c r="V372" s="792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90" t="s">
        <v>40</v>
      </c>
      <c r="Q373" s="791"/>
      <c r="R373" s="791"/>
      <c r="S373" s="791"/>
      <c r="T373" s="791"/>
      <c r="U373" s="791"/>
      <c r="V373" s="792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785" t="s">
        <v>84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786">
        <v>4607091387766</v>
      </c>
      <c r="E375" s="786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130</v>
      </c>
      <c r="L375" s="35" t="s">
        <v>45</v>
      </c>
      <c r="M375" s="36" t="s">
        <v>88</v>
      </c>
      <c r="N375" s="36"/>
      <c r="O375" s="35">
        <v>40</v>
      </c>
      <c r="P375" s="9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ref="Y375:Y380" si="82">IFERROR(IF(X375="",0,CEILING((X375/$H375),1)*$H375),"")</f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0</v>
      </c>
      <c r="BN375" s="75">
        <f t="shared" ref="BN375:BN380" si="84">IFERROR(Y375*I375/H375,"0")</f>
        <v>0</v>
      </c>
      <c r="BO375" s="75">
        <f t="shared" ref="BO375:BO380" si="85">IFERROR(1/J375*(X375/H375),"0")</f>
        <v>0</v>
      </c>
      <c r="BP375" s="75">
        <f t="shared" ref="BP375:BP380" si="86">IFERROR(1/J375*(Y375/H375),"0")</f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786">
        <v>4607091387957</v>
      </c>
      <c r="E376" s="786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130</v>
      </c>
      <c r="L376" s="35" t="s">
        <v>45</v>
      </c>
      <c r="M376" s="36" t="s">
        <v>82</v>
      </c>
      <c r="N376" s="36"/>
      <c r="O376" s="35">
        <v>40</v>
      </c>
      <c r="P376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786">
        <v>4607091387964</v>
      </c>
      <c r="E377" s="786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130</v>
      </c>
      <c r="L377" s="35" t="s">
        <v>45</v>
      </c>
      <c r="M377" s="36" t="s">
        <v>82</v>
      </c>
      <c r="N377" s="36"/>
      <c r="O377" s="35">
        <v>40</v>
      </c>
      <c r="P377" s="9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786">
        <v>4680115884588</v>
      </c>
      <c r="E378" s="786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786">
        <v>4607091387537</v>
      </c>
      <c r="E379" s="786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786">
        <v>4607091387513</v>
      </c>
      <c r="E380" s="786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9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793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90" t="s">
        <v>40</v>
      </c>
      <c r="Q381" s="791"/>
      <c r="R381" s="791"/>
      <c r="S381" s="791"/>
      <c r="T381" s="791"/>
      <c r="U381" s="791"/>
      <c r="V381" s="792"/>
      <c r="W381" s="40" t="s">
        <v>39</v>
      </c>
      <c r="X381" s="41">
        <f>IFERROR(X375/H375,"0")+IFERROR(X376/H376,"0")+IFERROR(X377/H377,"0")+IFERROR(X378/H378,"0")+IFERROR(X379/H379,"0")+IFERROR(X380/H380,"0")</f>
        <v>0</v>
      </c>
      <c r="Y381" s="41">
        <f>IFERROR(Y375/H375,"0")+IFERROR(Y376/H376,"0")+IFERROR(Y377/H377,"0")+IFERROR(Y378/H378,"0")+IFERROR(Y379/H379,"0")+IFERROR(Y380/H380,"0")</f>
        <v>0</v>
      </c>
      <c r="Z381" s="41">
        <f>IFERROR(IF(Z375="",0,Z375),"0")+IFERROR(IF(Z376="",0,Z376),"0")+IFERROR(IF(Z377="",0,Z377),"0")+IFERROR(IF(Z378="",0,Z378),"0")+IFERROR(IF(Z379="",0,Z379),"0")+IFERROR(IF(Z380="",0,Z380),"0")</f>
        <v>0</v>
      </c>
      <c r="AA381" s="64"/>
      <c r="AB381" s="64"/>
      <c r="AC381" s="64"/>
    </row>
    <row r="382" spans="1:68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90" t="s">
        <v>40</v>
      </c>
      <c r="Q382" s="791"/>
      <c r="R382" s="791"/>
      <c r="S382" s="791"/>
      <c r="T382" s="791"/>
      <c r="U382" s="791"/>
      <c r="V382" s="792"/>
      <c r="W382" s="40" t="s">
        <v>0</v>
      </c>
      <c r="X382" s="41">
        <f>IFERROR(SUM(X375:X380),"0")</f>
        <v>0</v>
      </c>
      <c r="Y382" s="41">
        <f>IFERROR(SUM(Y375:Y380),"0")</f>
        <v>0</v>
      </c>
      <c r="Z382" s="40"/>
      <c r="AA382" s="64"/>
      <c r="AB382" s="64"/>
      <c r="AC382" s="64"/>
    </row>
    <row r="383" spans="1:68" ht="14.25" customHeight="1" x14ac:dyDescent="0.25">
      <c r="A383" s="785" t="s">
        <v>224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786">
        <v>4607091380880</v>
      </c>
      <c r="E384" s="786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786">
        <v>4607091384482</v>
      </c>
      <c r="E385" s="786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130</v>
      </c>
      <c r="L385" s="35" t="s">
        <v>45</v>
      </c>
      <c r="M385" s="36" t="s">
        <v>82</v>
      </c>
      <c r="N385" s="36"/>
      <c r="O385" s="35">
        <v>30</v>
      </c>
      <c r="P385" s="9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633</v>
      </c>
      <c r="B386" s="60" t="s">
        <v>634</v>
      </c>
      <c r="C386" s="34">
        <v>4301060484</v>
      </c>
      <c r="D386" s="786">
        <v>4607091380897</v>
      </c>
      <c r="E386" s="78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130</v>
      </c>
      <c r="L386" s="35" t="s">
        <v>45</v>
      </c>
      <c r="M386" s="36" t="s">
        <v>176</v>
      </c>
      <c r="N386" s="36"/>
      <c r="O386" s="35">
        <v>30</v>
      </c>
      <c r="P386" s="951" t="s">
        <v>635</v>
      </c>
      <c r="Q386" s="788"/>
      <c r="R386" s="788"/>
      <c r="S386" s="788"/>
      <c r="T386" s="789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16.5" customHeight="1" x14ac:dyDescent="0.25">
      <c r="A387" s="60" t="s">
        <v>633</v>
      </c>
      <c r="B387" s="60" t="s">
        <v>637</v>
      </c>
      <c r="C387" s="34">
        <v>4301060325</v>
      </c>
      <c r="D387" s="786">
        <v>4607091380897</v>
      </c>
      <c r="E387" s="786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130</v>
      </c>
      <c r="L387" s="35" t="s">
        <v>45</v>
      </c>
      <c r="M387" s="36" t="s">
        <v>82</v>
      </c>
      <c r="N387" s="36"/>
      <c r="O387" s="35">
        <v>30</v>
      </c>
      <c r="P387" s="9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90" t="s">
        <v>40</v>
      </c>
      <c r="Q388" s="791"/>
      <c r="R388" s="791"/>
      <c r="S388" s="791"/>
      <c r="T388" s="791"/>
      <c r="U388" s="791"/>
      <c r="V388" s="792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90" t="s">
        <v>40</v>
      </c>
      <c r="Q389" s="791"/>
      <c r="R389" s="791"/>
      <c r="S389" s="791"/>
      <c r="T389" s="791"/>
      <c r="U389" s="791"/>
      <c r="V389" s="792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customHeight="1" x14ac:dyDescent="0.25">
      <c r="A390" s="785" t="s">
        <v>115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786">
        <v>4607091388374</v>
      </c>
      <c r="E391" s="786"/>
      <c r="F391" s="59">
        <v>0.38</v>
      </c>
      <c r="G391" s="35">
        <v>8</v>
      </c>
      <c r="H391" s="59">
        <v>3.04</v>
      </c>
      <c r="I391" s="59">
        <v>3.28</v>
      </c>
      <c r="J391" s="35">
        <v>156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953" t="s">
        <v>641</v>
      </c>
      <c r="Q391" s="788"/>
      <c r="R391" s="788"/>
      <c r="S391" s="788"/>
      <c r="T391" s="78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786">
        <v>4607091388381</v>
      </c>
      <c r="E392" s="786"/>
      <c r="F392" s="59">
        <v>0.38</v>
      </c>
      <c r="G392" s="35">
        <v>8</v>
      </c>
      <c r="H392" s="59">
        <v>3.04</v>
      </c>
      <c r="I392" s="59">
        <v>3.32</v>
      </c>
      <c r="J392" s="35">
        <v>156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954" t="s">
        <v>645</v>
      </c>
      <c r="Q392" s="788"/>
      <c r="R392" s="788"/>
      <c r="S392" s="788"/>
      <c r="T392" s="78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786">
        <v>4607091383102</v>
      </c>
      <c r="E393" s="786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9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786">
        <v>4607091388404</v>
      </c>
      <c r="E394" s="786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9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90" t="s">
        <v>40</v>
      </c>
      <c r="Q395" s="791"/>
      <c r="R395" s="791"/>
      <c r="S395" s="791"/>
      <c r="T395" s="791"/>
      <c r="U395" s="791"/>
      <c r="V395" s="792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90" t="s">
        <v>40</v>
      </c>
      <c r="Q396" s="791"/>
      <c r="R396" s="791"/>
      <c r="S396" s="791"/>
      <c r="T396" s="791"/>
      <c r="U396" s="791"/>
      <c r="V396" s="792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785" t="s">
        <v>651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786">
        <v>4680115881808</v>
      </c>
      <c r="E398" s="78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9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786">
        <v>4680115881822</v>
      </c>
      <c r="E399" s="78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9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786">
        <v>4680115880016</v>
      </c>
      <c r="E400" s="786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9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90" t="s">
        <v>40</v>
      </c>
      <c r="Q401" s="791"/>
      <c r="R401" s="791"/>
      <c r="S401" s="791"/>
      <c r="T401" s="791"/>
      <c r="U401" s="791"/>
      <c r="V401" s="792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90" t="s">
        <v>40</v>
      </c>
      <c r="Q402" s="791"/>
      <c r="R402" s="791"/>
      <c r="S402" s="791"/>
      <c r="T402" s="791"/>
      <c r="U402" s="791"/>
      <c r="V402" s="792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800" t="s">
        <v>660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62"/>
      <c r="AB403" s="62"/>
      <c r="AC403" s="62"/>
    </row>
    <row r="404" spans="1:68" ht="14.25" customHeight="1" x14ac:dyDescent="0.25">
      <c r="A404" s="785" t="s">
        <v>78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786">
        <v>4607091383836</v>
      </c>
      <c r="E405" s="786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9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90" t="s">
        <v>40</v>
      </c>
      <c r="Q406" s="791"/>
      <c r="R406" s="791"/>
      <c r="S406" s="791"/>
      <c r="T406" s="791"/>
      <c r="U406" s="791"/>
      <c r="V406" s="792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90" t="s">
        <v>40</v>
      </c>
      <c r="Q407" s="791"/>
      <c r="R407" s="791"/>
      <c r="S407" s="791"/>
      <c r="T407" s="791"/>
      <c r="U407" s="791"/>
      <c r="V407" s="792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785" t="s">
        <v>84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786">
        <v>4607091387919</v>
      </c>
      <c r="E409" s="786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130</v>
      </c>
      <c r="L409" s="35" t="s">
        <v>45</v>
      </c>
      <c r="M409" s="36" t="s">
        <v>82</v>
      </c>
      <c r="N409" s="36"/>
      <c r="O409" s="35">
        <v>45</v>
      </c>
      <c r="P409" s="9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IFERROR(IF(Y409=0,"",ROUNDUP(Y409/H409,0)*0.02175),"")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786">
        <v>4680115883604</v>
      </c>
      <c r="E410" s="786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9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786">
        <v>4680115883567</v>
      </c>
      <c r="E411" s="786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9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93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90" t="s">
        <v>40</v>
      </c>
      <c r="Q412" s="791"/>
      <c r="R412" s="791"/>
      <c r="S412" s="791"/>
      <c r="T412" s="791"/>
      <c r="U412" s="791"/>
      <c r="V412" s="792"/>
      <c r="W412" s="40" t="s">
        <v>39</v>
      </c>
      <c r="X412" s="41">
        <f>IFERROR(X409/H409,"0")+IFERROR(X410/H410,"0")+IFERROR(X411/H411,"0")</f>
        <v>0</v>
      </c>
      <c r="Y412" s="41">
        <f>IFERROR(Y409/H409,"0")+IFERROR(Y410/H410,"0")+IFERROR(Y411/H411,"0")</f>
        <v>0</v>
      </c>
      <c r="Z412" s="41">
        <f>IFERROR(IF(Z409="",0,Z409),"0")+IFERROR(IF(Z410="",0,Z410),"0")+IFERROR(IF(Z411="",0,Z411),"0")</f>
        <v>0</v>
      </c>
      <c r="AA412" s="64"/>
      <c r="AB412" s="64"/>
      <c r="AC412" s="64"/>
    </row>
    <row r="413" spans="1:68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90" t="s">
        <v>40</v>
      </c>
      <c r="Q413" s="791"/>
      <c r="R413" s="791"/>
      <c r="S413" s="791"/>
      <c r="T413" s="791"/>
      <c r="U413" s="791"/>
      <c r="V413" s="792"/>
      <c r="W413" s="40" t="s">
        <v>0</v>
      </c>
      <c r="X413" s="41">
        <f>IFERROR(SUM(X409:X411),"0")</f>
        <v>0</v>
      </c>
      <c r="Y413" s="41">
        <f>IFERROR(SUM(Y409:Y411),"0")</f>
        <v>0</v>
      </c>
      <c r="Z413" s="40"/>
      <c r="AA413" s="64"/>
      <c r="AB413" s="64"/>
      <c r="AC413" s="64"/>
    </row>
    <row r="414" spans="1:68" ht="27.75" customHeight="1" x14ac:dyDescent="0.2">
      <c r="A414" s="834" t="s">
        <v>673</v>
      </c>
      <c r="B414" s="834"/>
      <c r="C414" s="834"/>
      <c r="D414" s="834"/>
      <c r="E414" s="834"/>
      <c r="F414" s="834"/>
      <c r="G414" s="834"/>
      <c r="H414" s="834"/>
      <c r="I414" s="834"/>
      <c r="J414" s="834"/>
      <c r="K414" s="834"/>
      <c r="L414" s="834"/>
      <c r="M414" s="834"/>
      <c r="N414" s="834"/>
      <c r="O414" s="834"/>
      <c r="P414" s="834"/>
      <c r="Q414" s="834"/>
      <c r="R414" s="834"/>
      <c r="S414" s="834"/>
      <c r="T414" s="834"/>
      <c r="U414" s="834"/>
      <c r="V414" s="834"/>
      <c r="W414" s="834"/>
      <c r="X414" s="834"/>
      <c r="Y414" s="834"/>
      <c r="Z414" s="834"/>
      <c r="AA414" s="52"/>
      <c r="AB414" s="52"/>
      <c r="AC414" s="52"/>
    </row>
    <row r="415" spans="1:68" ht="16.5" customHeight="1" x14ac:dyDescent="0.25">
      <c r="A415" s="800" t="s">
        <v>674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62"/>
      <c r="AB415" s="62"/>
      <c r="AC415" s="62"/>
    </row>
    <row r="416" spans="1:68" ht="14.25" customHeight="1" x14ac:dyDescent="0.25">
      <c r="A416" s="785" t="s">
        <v>126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786">
        <v>4680115884847</v>
      </c>
      <c r="E417" s="78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163</v>
      </c>
      <c r="N417" s="36"/>
      <c r="O417" s="35">
        <v>60</v>
      </c>
      <c r="P417" s="9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7" t="s">
        <v>45</v>
      </c>
      <c r="V417" s="37" t="s">
        <v>45</v>
      </c>
      <c r="W417" s="38" t="s">
        <v>0</v>
      </c>
      <c r="X417" s="56">
        <v>5500</v>
      </c>
      <c r="Y417" s="53">
        <f t="shared" ref="Y417:Y427" si="87">IFERROR(IF(X417="",0,CEILING((X417/$H417),1)*$H417),"")</f>
        <v>5505</v>
      </c>
      <c r="Z417" s="39">
        <f>IFERROR(IF(Y417=0,"",ROUNDUP(Y417/H417,0)*0.02039),"")</f>
        <v>7.4831299999999992</v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5676</v>
      </c>
      <c r="BN417" s="75">
        <f t="shared" ref="BN417:BN427" si="89">IFERROR(Y417*I417/H417,"0")</f>
        <v>5681.1600000000008</v>
      </c>
      <c r="BO417" s="75">
        <f t="shared" ref="BO417:BO427" si="90">IFERROR(1/J417*(X417/H417),"0")</f>
        <v>7.6388888888888893</v>
      </c>
      <c r="BP417" s="75">
        <f t="shared" ref="BP417:BP427" si="91">IFERROR(1/J417*(Y417/H417),"0")</f>
        <v>7.645833333333333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786">
        <v>4680115884847</v>
      </c>
      <c r="E418" s="78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159</v>
      </c>
      <c r="M418" s="36" t="s">
        <v>82</v>
      </c>
      <c r="N418" s="36"/>
      <c r="O418" s="35">
        <v>60</v>
      </c>
      <c r="P418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786">
        <v>4680115884854</v>
      </c>
      <c r="E419" s="78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163</v>
      </c>
      <c r="N419" s="36"/>
      <c r="O419" s="35">
        <v>60</v>
      </c>
      <c r="P419" s="9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7" t="s">
        <v>45</v>
      </c>
      <c r="V419" s="37" t="s">
        <v>45</v>
      </c>
      <c r="W419" s="38" t="s">
        <v>0</v>
      </c>
      <c r="X419" s="56">
        <v>7560</v>
      </c>
      <c r="Y419" s="53">
        <f t="shared" si="87"/>
        <v>7560</v>
      </c>
      <c r="Z419" s="39">
        <f>IFERROR(IF(Y419=0,"",ROUNDUP(Y419/H419,0)*0.02039),"")</f>
        <v>10.27656</v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7801.92</v>
      </c>
      <c r="BN419" s="75">
        <f t="shared" si="89"/>
        <v>7801.92</v>
      </c>
      <c r="BO419" s="75">
        <f t="shared" si="90"/>
        <v>10.5</v>
      </c>
      <c r="BP419" s="75">
        <f t="shared" si="91"/>
        <v>10.5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786">
        <v>4680115884854</v>
      </c>
      <c r="E420" s="78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159</v>
      </c>
      <c r="M420" s="36" t="s">
        <v>82</v>
      </c>
      <c r="N420" s="36"/>
      <c r="O420" s="35">
        <v>60</v>
      </c>
      <c r="P420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786">
        <v>4607091383997</v>
      </c>
      <c r="E421" s="78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130</v>
      </c>
      <c r="L421" s="35" t="s">
        <v>45</v>
      </c>
      <c r="M421" s="36" t="s">
        <v>82</v>
      </c>
      <c r="N421" s="36"/>
      <c r="O421" s="35">
        <v>60</v>
      </c>
      <c r="P421" s="9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786">
        <v>4680115884830</v>
      </c>
      <c r="E422" s="78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130</v>
      </c>
      <c r="L422" s="35" t="s">
        <v>45</v>
      </c>
      <c r="M422" s="36" t="s">
        <v>163</v>
      </c>
      <c r="N422" s="36"/>
      <c r="O422" s="35">
        <v>60</v>
      </c>
      <c r="P422" s="9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786">
        <v>4680115884830</v>
      </c>
      <c r="E423" s="78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130</v>
      </c>
      <c r="L423" s="35" t="s">
        <v>159</v>
      </c>
      <c r="M423" s="36" t="s">
        <v>82</v>
      </c>
      <c r="N423" s="36"/>
      <c r="O423" s="35">
        <v>60</v>
      </c>
      <c r="P423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786">
        <v>4680115882638</v>
      </c>
      <c r="E424" s="786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133</v>
      </c>
      <c r="N424" s="36"/>
      <c r="O424" s="35">
        <v>90</v>
      </c>
      <c r="P424" s="9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786">
        <v>4680115884922</v>
      </c>
      <c r="E425" s="78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9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4301011866</v>
      </c>
      <c r="D426" s="786">
        <v>4680115884878</v>
      </c>
      <c r="E426" s="78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9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4301011868</v>
      </c>
      <c r="D427" s="786">
        <v>4680115884861</v>
      </c>
      <c r="E427" s="786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690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90" t="s">
        <v>40</v>
      </c>
      <c r="Q428" s="791"/>
      <c r="R428" s="791"/>
      <c r="S428" s="791"/>
      <c r="T428" s="791"/>
      <c r="U428" s="791"/>
      <c r="V428" s="792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870.66666666666674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871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17.759689999999999</v>
      </c>
      <c r="AA428" s="64"/>
      <c r="AB428" s="64"/>
      <c r="AC428" s="64"/>
    </row>
    <row r="429" spans="1:68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90" t="s">
        <v>40</v>
      </c>
      <c r="Q429" s="791"/>
      <c r="R429" s="791"/>
      <c r="S429" s="791"/>
      <c r="T429" s="791"/>
      <c r="U429" s="791"/>
      <c r="V429" s="792"/>
      <c r="W429" s="40" t="s">
        <v>0</v>
      </c>
      <c r="X429" s="41">
        <f>IFERROR(SUM(X417:X427),"0")</f>
        <v>13060</v>
      </c>
      <c r="Y429" s="41">
        <f>IFERROR(SUM(Y417:Y427),"0")</f>
        <v>13065</v>
      </c>
      <c r="Z429" s="40"/>
      <c r="AA429" s="64"/>
      <c r="AB429" s="64"/>
      <c r="AC429" s="64"/>
    </row>
    <row r="430" spans="1:68" ht="14.25" customHeight="1" x14ac:dyDescent="0.25">
      <c r="A430" s="785" t="s">
        <v>183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786">
        <v>4607091383980</v>
      </c>
      <c r="E431" s="786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130</v>
      </c>
      <c r="L431" s="35" t="s">
        <v>159</v>
      </c>
      <c r="M431" s="36" t="s">
        <v>133</v>
      </c>
      <c r="N431" s="36"/>
      <c r="O431" s="35">
        <v>50</v>
      </c>
      <c r="P431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7" t="s">
        <v>45</v>
      </c>
      <c r="V431" s="37" t="s">
        <v>45</v>
      </c>
      <c r="W431" s="38" t="s">
        <v>0</v>
      </c>
      <c r="X431" s="56">
        <v>5040</v>
      </c>
      <c r="Y431" s="53">
        <f>IFERROR(IF(X431="",0,CEILING((X431/$H431),1)*$H431),"")</f>
        <v>5040</v>
      </c>
      <c r="Z431" s="39">
        <f>IFERROR(IF(Y431=0,"",ROUNDUP(Y431/H431,0)*0.02175),"")</f>
        <v>7.3079999999999998</v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5201.28</v>
      </c>
      <c r="BN431" s="75">
        <f>IFERROR(Y431*I431/H431,"0")</f>
        <v>5201.28</v>
      </c>
      <c r="BO431" s="75">
        <f>IFERROR(1/J431*(X431/H431),"0")</f>
        <v>7</v>
      </c>
      <c r="BP431" s="75">
        <f>IFERROR(1/J431*(Y431/H431),"0")</f>
        <v>7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786">
        <v>4607091384178</v>
      </c>
      <c r="E432" s="786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133</v>
      </c>
      <c r="N432" s="36"/>
      <c r="O432" s="35">
        <v>50</v>
      </c>
      <c r="P432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90" t="s">
        <v>40</v>
      </c>
      <c r="Q433" s="791"/>
      <c r="R433" s="791"/>
      <c r="S433" s="791"/>
      <c r="T433" s="791"/>
      <c r="U433" s="791"/>
      <c r="V433" s="792"/>
      <c r="W433" s="40" t="s">
        <v>39</v>
      </c>
      <c r="X433" s="41">
        <f>IFERROR(X431/H431,"0")+IFERROR(X432/H432,"0")</f>
        <v>336</v>
      </c>
      <c r="Y433" s="41">
        <f>IFERROR(Y431/H431,"0")+IFERROR(Y432/H432,"0")</f>
        <v>336</v>
      </c>
      <c r="Z433" s="41">
        <f>IFERROR(IF(Z431="",0,Z431),"0")+IFERROR(IF(Z432="",0,Z432),"0")</f>
        <v>7.3079999999999998</v>
      </c>
      <c r="AA433" s="64"/>
      <c r="AB433" s="64"/>
      <c r="AC433" s="64"/>
    </row>
    <row r="434" spans="1:68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90" t="s">
        <v>40</v>
      </c>
      <c r="Q434" s="791"/>
      <c r="R434" s="791"/>
      <c r="S434" s="791"/>
      <c r="T434" s="791"/>
      <c r="U434" s="791"/>
      <c r="V434" s="792"/>
      <c r="W434" s="40" t="s">
        <v>0</v>
      </c>
      <c r="X434" s="41">
        <f>IFERROR(SUM(X431:X432),"0")</f>
        <v>5040</v>
      </c>
      <c r="Y434" s="41">
        <f>IFERROR(SUM(Y431:Y432),"0")</f>
        <v>5040</v>
      </c>
      <c r="Z434" s="40"/>
      <c r="AA434" s="64"/>
      <c r="AB434" s="64"/>
      <c r="AC434" s="64"/>
    </row>
    <row r="435" spans="1:68" ht="14.25" customHeight="1" x14ac:dyDescent="0.25">
      <c r="A435" s="785" t="s">
        <v>84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786">
        <v>4607091383928</v>
      </c>
      <c r="E436" s="786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130</v>
      </c>
      <c r="L436" s="35" t="s">
        <v>45</v>
      </c>
      <c r="M436" s="36" t="s">
        <v>88</v>
      </c>
      <c r="N436" s="36"/>
      <c r="O436" s="35">
        <v>40</v>
      </c>
      <c r="P436" s="923" t="s">
        <v>708</v>
      </c>
      <c r="Q436" s="788"/>
      <c r="R436" s="788"/>
      <c r="S436" s="788"/>
      <c r="T436" s="789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786">
        <v>4607091384260</v>
      </c>
      <c r="E437" s="786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130</v>
      </c>
      <c r="L437" s="35" t="s">
        <v>45</v>
      </c>
      <c r="M437" s="36" t="s">
        <v>88</v>
      </c>
      <c r="N437" s="36"/>
      <c r="O437" s="35">
        <v>40</v>
      </c>
      <c r="P437" s="924" t="s">
        <v>712</v>
      </c>
      <c r="Q437" s="788"/>
      <c r="R437" s="788"/>
      <c r="S437" s="788"/>
      <c r="T437" s="78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90" t="s">
        <v>40</v>
      </c>
      <c r="Q438" s="791"/>
      <c r="R438" s="791"/>
      <c r="S438" s="791"/>
      <c r="T438" s="791"/>
      <c r="U438" s="791"/>
      <c r="V438" s="792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90" t="s">
        <v>40</v>
      </c>
      <c r="Q439" s="791"/>
      <c r="R439" s="791"/>
      <c r="S439" s="791"/>
      <c r="T439" s="791"/>
      <c r="U439" s="791"/>
      <c r="V439" s="792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785" t="s">
        <v>224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786">
        <v>4607091384673</v>
      </c>
      <c r="E441" s="786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130</v>
      </c>
      <c r="L441" s="35" t="s">
        <v>45</v>
      </c>
      <c r="M441" s="36" t="s">
        <v>88</v>
      </c>
      <c r="N441" s="36"/>
      <c r="O441" s="35">
        <v>30</v>
      </c>
      <c r="P441" s="925" t="s">
        <v>716</v>
      </c>
      <c r="Q441" s="788"/>
      <c r="R441" s="788"/>
      <c r="S441" s="788"/>
      <c r="T441" s="78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90" t="s">
        <v>40</v>
      </c>
      <c r="Q442" s="791"/>
      <c r="R442" s="791"/>
      <c r="S442" s="791"/>
      <c r="T442" s="791"/>
      <c r="U442" s="791"/>
      <c r="V442" s="792"/>
      <c r="W442" s="40" t="s">
        <v>39</v>
      </c>
      <c r="X442" s="41">
        <f>IFERROR(X441/H441,"0")</f>
        <v>0</v>
      </c>
      <c r="Y442" s="41">
        <f>IFERROR(Y441/H441,"0")</f>
        <v>0</v>
      </c>
      <c r="Z442" s="41">
        <f>IFERROR(IF(Z441="",0,Z441),"0")</f>
        <v>0</v>
      </c>
      <c r="AA442" s="64"/>
      <c r="AB442" s="64"/>
      <c r="AC442" s="64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90" t="s">
        <v>40</v>
      </c>
      <c r="Q443" s="791"/>
      <c r="R443" s="791"/>
      <c r="S443" s="791"/>
      <c r="T443" s="791"/>
      <c r="U443" s="791"/>
      <c r="V443" s="792"/>
      <c r="W443" s="40" t="s">
        <v>0</v>
      </c>
      <c r="X443" s="41">
        <f>IFERROR(SUM(X441:X441),"0")</f>
        <v>0</v>
      </c>
      <c r="Y443" s="41">
        <f>IFERROR(SUM(Y441:Y441),"0")</f>
        <v>0</v>
      </c>
      <c r="Z443" s="40"/>
      <c r="AA443" s="64"/>
      <c r="AB443" s="64"/>
      <c r="AC443" s="64"/>
    </row>
    <row r="444" spans="1:68" ht="16.5" customHeight="1" x14ac:dyDescent="0.25">
      <c r="A444" s="800" t="s">
        <v>718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62"/>
      <c r="AB444" s="62"/>
      <c r="AC444" s="62"/>
    </row>
    <row r="445" spans="1:68" ht="14.25" customHeight="1" x14ac:dyDescent="0.25">
      <c r="A445" s="785" t="s">
        <v>126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4301011483</v>
      </c>
      <c r="D446" s="786">
        <v>4680115881907</v>
      </c>
      <c r="E446" s="78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9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4301011873</v>
      </c>
      <c r="D447" s="786">
        <v>4680115881907</v>
      </c>
      <c r="E447" s="78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82</v>
      </c>
      <c r="N447" s="36"/>
      <c r="O447" s="35">
        <v>60</v>
      </c>
      <c r="P447" s="9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4301011655</v>
      </c>
      <c r="D448" s="786">
        <v>4680115883925</v>
      </c>
      <c r="E448" s="78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4301011872</v>
      </c>
      <c r="D449" s="786">
        <v>4680115883925</v>
      </c>
      <c r="E449" s="786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786">
        <v>4607091384192</v>
      </c>
      <c r="E450" s="78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130</v>
      </c>
      <c r="L450" s="35" t="s">
        <v>45</v>
      </c>
      <c r="M450" s="36" t="s">
        <v>133</v>
      </c>
      <c r="N450" s="36"/>
      <c r="O450" s="35">
        <v>60</v>
      </c>
      <c r="P450" s="9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786">
        <v>4680115884892</v>
      </c>
      <c r="E451" s="786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786">
        <v>4680115884885</v>
      </c>
      <c r="E452" s="786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130</v>
      </c>
      <c r="L452" s="35" t="s">
        <v>45</v>
      </c>
      <c r="M452" s="36" t="s">
        <v>82</v>
      </c>
      <c r="N452" s="36"/>
      <c r="O452" s="35">
        <v>60</v>
      </c>
      <c r="P452" s="9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786">
        <v>4680115884908</v>
      </c>
      <c r="E453" s="786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9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793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90" t="s">
        <v>40</v>
      </c>
      <c r="Q454" s="791"/>
      <c r="R454" s="791"/>
      <c r="S454" s="791"/>
      <c r="T454" s="791"/>
      <c r="U454" s="791"/>
      <c r="V454" s="792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0</v>
      </c>
      <c r="Y454" s="41">
        <f>IFERROR(Y446/H446,"0")+IFERROR(Y447/H447,"0")+IFERROR(Y448/H448,"0")+IFERROR(Y449/H449,"0")+IFERROR(Y450/H450,"0")+IFERROR(Y451/H451,"0")+IFERROR(Y452/H452,"0")+IFERROR(Y453/H453,"0")</f>
        <v>0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4"/>
      <c r="AB454" s="64"/>
      <c r="AC454" s="64"/>
    </row>
    <row r="455" spans="1:68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90" t="s">
        <v>40</v>
      </c>
      <c r="Q455" s="791"/>
      <c r="R455" s="791"/>
      <c r="S455" s="791"/>
      <c r="T455" s="791"/>
      <c r="U455" s="791"/>
      <c r="V455" s="792"/>
      <c r="W455" s="40" t="s">
        <v>0</v>
      </c>
      <c r="X455" s="41">
        <f>IFERROR(SUM(X446:X453),"0")</f>
        <v>0</v>
      </c>
      <c r="Y455" s="41">
        <f>IFERROR(SUM(Y446:Y453),"0")</f>
        <v>0</v>
      </c>
      <c r="Z455" s="40"/>
      <c r="AA455" s="64"/>
      <c r="AB455" s="64"/>
      <c r="AC455" s="64"/>
    </row>
    <row r="456" spans="1:68" ht="14.25" customHeight="1" x14ac:dyDescent="0.25">
      <c r="A456" s="785" t="s">
        <v>78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786">
        <v>4607091384802</v>
      </c>
      <c r="E457" s="786"/>
      <c r="F457" s="59">
        <v>0.73</v>
      </c>
      <c r="G457" s="35">
        <v>6</v>
      </c>
      <c r="H457" s="59">
        <v>4.38</v>
      </c>
      <c r="I457" s="59">
        <v>4.6399999999999997</v>
      </c>
      <c r="J457" s="35">
        <v>156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IFERROR(IF(Y457=0,"",ROUNDUP(Y457/H457,0)*0.00753),"")</f>
        <v/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786">
        <v>4607091384826</v>
      </c>
      <c r="E458" s="786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93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90" t="s">
        <v>40</v>
      </c>
      <c r="Q459" s="791"/>
      <c r="R459" s="791"/>
      <c r="S459" s="791"/>
      <c r="T459" s="791"/>
      <c r="U459" s="791"/>
      <c r="V459" s="792"/>
      <c r="W459" s="40" t="s">
        <v>39</v>
      </c>
      <c r="X459" s="41">
        <f>IFERROR(X457/H457,"0")+IFERROR(X458/H458,"0")</f>
        <v>0</v>
      </c>
      <c r="Y459" s="41">
        <f>IFERROR(Y457/H457,"0")+IFERROR(Y458/H458,"0")</f>
        <v>0</v>
      </c>
      <c r="Z459" s="41">
        <f>IFERROR(IF(Z457="",0,Z457),"0")+IFERROR(IF(Z458="",0,Z458),"0")</f>
        <v>0</v>
      </c>
      <c r="AA459" s="64"/>
      <c r="AB459" s="64"/>
      <c r="AC459" s="64"/>
    </row>
    <row r="460" spans="1:68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90" t="s">
        <v>40</v>
      </c>
      <c r="Q460" s="791"/>
      <c r="R460" s="791"/>
      <c r="S460" s="791"/>
      <c r="T460" s="791"/>
      <c r="U460" s="791"/>
      <c r="V460" s="792"/>
      <c r="W460" s="40" t="s">
        <v>0</v>
      </c>
      <c r="X460" s="41">
        <f>IFERROR(SUM(X457:X458),"0")</f>
        <v>0</v>
      </c>
      <c r="Y460" s="41">
        <f>IFERROR(SUM(Y457:Y458),"0")</f>
        <v>0</v>
      </c>
      <c r="Z460" s="40"/>
      <c r="AA460" s="64"/>
      <c r="AB460" s="64"/>
      <c r="AC460" s="64"/>
    </row>
    <row r="461" spans="1:68" ht="14.25" customHeight="1" x14ac:dyDescent="0.25">
      <c r="A461" s="785" t="s">
        <v>84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786">
        <v>4607091384246</v>
      </c>
      <c r="E462" s="786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130</v>
      </c>
      <c r="L462" s="35" t="s">
        <v>45</v>
      </c>
      <c r="M462" s="36" t="s">
        <v>88</v>
      </c>
      <c r="N462" s="36"/>
      <c r="O462" s="35">
        <v>40</v>
      </c>
      <c r="P462" s="912" t="s">
        <v>744</v>
      </c>
      <c r="Q462" s="788"/>
      <c r="R462" s="788"/>
      <c r="S462" s="788"/>
      <c r="T462" s="78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786">
        <v>4680115881976</v>
      </c>
      <c r="E463" s="786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130</v>
      </c>
      <c r="L463" s="35" t="s">
        <v>45</v>
      </c>
      <c r="M463" s="36" t="s">
        <v>88</v>
      </c>
      <c r="N463" s="36"/>
      <c r="O463" s="35">
        <v>40</v>
      </c>
      <c r="P463" s="913" t="s">
        <v>748</v>
      </c>
      <c r="Q463" s="788"/>
      <c r="R463" s="788"/>
      <c r="S463" s="788"/>
      <c r="T463" s="78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37.5" customHeight="1" x14ac:dyDescent="0.25">
      <c r="A464" s="60" t="s">
        <v>750</v>
      </c>
      <c r="B464" s="60" t="s">
        <v>751</v>
      </c>
      <c r="C464" s="34">
        <v>4301051634</v>
      </c>
      <c r="D464" s="786">
        <v>4607091384253</v>
      </c>
      <c r="E464" s="786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750</v>
      </c>
      <c r="B465" s="60" t="s">
        <v>753</v>
      </c>
      <c r="C465" s="34">
        <v>4301051297</v>
      </c>
      <c r="D465" s="786">
        <v>4607091384253</v>
      </c>
      <c r="E465" s="786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786">
        <v>4680115881969</v>
      </c>
      <c r="E466" s="786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IFERROR(X462/H462,"0")+IFERROR(X463/H463,"0")+IFERROR(X464/H464,"0")+IFERROR(X465/H465,"0")+IFERROR(X466/H466,"0")</f>
        <v>0</v>
      </c>
      <c r="Y467" s="41">
        <f>IFERROR(Y462/H462,"0")+IFERROR(Y463/H463,"0")+IFERROR(Y464/H464,"0")+IFERROR(Y465/H465,"0")+IFERROR(Y466/H466,"0")</f>
        <v>0</v>
      </c>
      <c r="Z467" s="41">
        <f>IFERROR(IF(Z462="",0,Z462),"0")+IFERROR(IF(Z463="",0,Z463),"0")+IFERROR(IF(Z464="",0,Z464),"0")+IFERROR(IF(Z465="",0,Z465),"0")+IFERROR(IF(Z466="",0,Z466),"0")</f>
        <v>0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IFERROR(SUM(X462:X466),"0")</f>
        <v>0</v>
      </c>
      <c r="Y468" s="41">
        <f>IFERROR(SUM(Y462:Y466),"0")</f>
        <v>0</v>
      </c>
      <c r="Z468" s="40"/>
      <c r="AA468" s="64"/>
      <c r="AB468" s="64"/>
      <c r="AC468" s="64"/>
    </row>
    <row r="469" spans="1:68" ht="14.25" customHeight="1" x14ac:dyDescent="0.25">
      <c r="A469" s="785" t="s">
        <v>224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786">
        <v>4607091389357</v>
      </c>
      <c r="E470" s="786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130</v>
      </c>
      <c r="L470" s="35" t="s">
        <v>45</v>
      </c>
      <c r="M470" s="36" t="s">
        <v>88</v>
      </c>
      <c r="N470" s="36"/>
      <c r="O470" s="35">
        <v>40</v>
      </c>
      <c r="P470" s="908" t="s">
        <v>760</v>
      </c>
      <c r="Q470" s="788"/>
      <c r="R470" s="788"/>
      <c r="S470" s="788"/>
      <c r="T470" s="789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90" t="s">
        <v>40</v>
      </c>
      <c r="Q471" s="791"/>
      <c r="R471" s="791"/>
      <c r="S471" s="791"/>
      <c r="T471" s="791"/>
      <c r="U471" s="791"/>
      <c r="V471" s="792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90" t="s">
        <v>40</v>
      </c>
      <c r="Q472" s="791"/>
      <c r="R472" s="791"/>
      <c r="S472" s="791"/>
      <c r="T472" s="791"/>
      <c r="U472" s="791"/>
      <c r="V472" s="792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27.75" customHeight="1" x14ac:dyDescent="0.2">
      <c r="A473" s="834" t="s">
        <v>762</v>
      </c>
      <c r="B473" s="834"/>
      <c r="C473" s="834"/>
      <c r="D473" s="834"/>
      <c r="E473" s="834"/>
      <c r="F473" s="834"/>
      <c r="G473" s="834"/>
      <c r="H473" s="834"/>
      <c r="I473" s="834"/>
      <c r="J473" s="834"/>
      <c r="K473" s="834"/>
      <c r="L473" s="834"/>
      <c r="M473" s="834"/>
      <c r="N473" s="834"/>
      <c r="O473" s="834"/>
      <c r="P473" s="834"/>
      <c r="Q473" s="834"/>
      <c r="R473" s="834"/>
      <c r="S473" s="834"/>
      <c r="T473" s="834"/>
      <c r="U473" s="834"/>
      <c r="V473" s="834"/>
      <c r="W473" s="834"/>
      <c r="X473" s="834"/>
      <c r="Y473" s="834"/>
      <c r="Z473" s="834"/>
      <c r="AA473" s="52"/>
      <c r="AB473" s="52"/>
      <c r="AC473" s="52"/>
    </row>
    <row r="474" spans="1:68" ht="16.5" customHeight="1" x14ac:dyDescent="0.25">
      <c r="A474" s="800" t="s">
        <v>763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62"/>
      <c r="AB474" s="62"/>
      <c r="AC474" s="62"/>
    </row>
    <row r="475" spans="1:68" ht="14.25" customHeight="1" x14ac:dyDescent="0.25">
      <c r="A475" s="785" t="s">
        <v>126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786">
        <v>4607091389708</v>
      </c>
      <c r="E476" s="786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133</v>
      </c>
      <c r="N476" s="36"/>
      <c r="O476" s="35">
        <v>50</v>
      </c>
      <c r="P476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785" t="s">
        <v>78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4301031405</v>
      </c>
      <c r="D480" s="786">
        <v>4680115886100</v>
      </c>
      <c r="E480" s="786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899" t="s">
        <v>769</v>
      </c>
      <c r="Q480" s="788"/>
      <c r="R480" s="788"/>
      <c r="S480" s="788"/>
      <c r="T480" s="78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ref="Y480:Y504" si="98"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0</v>
      </c>
      <c r="BN480" s="75">
        <f t="shared" ref="BN480:BN504" si="100">IFERROR(Y480*I480/H480,"0")</f>
        <v>0</v>
      </c>
      <c r="BO480" s="75">
        <f t="shared" ref="BO480:BO504" si="101">IFERROR(1/J480*(X480/H480),"0")</f>
        <v>0</v>
      </c>
      <c r="BP480" s="75">
        <f t="shared" ref="BP480:BP504" si="102">IFERROR(1/J480*(Y480/H480),"0")</f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4301031322</v>
      </c>
      <c r="D481" s="786">
        <v>4607091389753</v>
      </c>
      <c r="E481" s="78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772</v>
      </c>
      <c r="C482" s="34">
        <v>4301031355</v>
      </c>
      <c r="D482" s="786">
        <v>4607091389753</v>
      </c>
      <c r="E482" s="786"/>
      <c r="F482" s="59">
        <v>0.7</v>
      </c>
      <c r="G482" s="35">
        <v>6</v>
      </c>
      <c r="H482" s="59">
        <v>4.2</v>
      </c>
      <c r="I482" s="59">
        <v>4.43</v>
      </c>
      <c r="J482" s="35">
        <v>156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IFERROR(IF(Y482=0,"",ROUNDUP(Y482/H482,0)*0.00753),"")</f>
        <v/>
      </c>
      <c r="AA482" s="65" t="s">
        <v>45</v>
      </c>
      <c r="AB482" s="66" t="s">
        <v>45</v>
      </c>
      <c r="AC482" s="571" t="s">
        <v>770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4301031382</v>
      </c>
      <c r="D483" s="786">
        <v>4680115886117</v>
      </c>
      <c r="E483" s="786"/>
      <c r="F483" s="59">
        <v>0.9</v>
      </c>
      <c r="G483" s="35">
        <v>6</v>
      </c>
      <c r="H483" s="59">
        <v>5.4</v>
      </c>
      <c r="I483" s="59">
        <v>5.61</v>
      </c>
      <c r="J483" s="35">
        <v>120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902" t="s">
        <v>775</v>
      </c>
      <c r="Q483" s="788"/>
      <c r="R483" s="788"/>
      <c r="S483" s="788"/>
      <c r="T483" s="78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IFERROR(IF(Y483=0,"",ROUNDUP(Y483/H483,0)*0.00937),"")</f>
        <v/>
      </c>
      <c r="AA483" s="65" t="s">
        <v>45</v>
      </c>
      <c r="AB483" s="66" t="s">
        <v>45</v>
      </c>
      <c r="AC483" s="573" t="s">
        <v>776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777</v>
      </c>
      <c r="C484" s="34">
        <v>4301031406</v>
      </c>
      <c r="D484" s="786">
        <v>4680115886117</v>
      </c>
      <c r="E484" s="786"/>
      <c r="F484" s="59">
        <v>0.9</v>
      </c>
      <c r="G484" s="35">
        <v>6</v>
      </c>
      <c r="H484" s="59">
        <v>5.4</v>
      </c>
      <c r="I484" s="59">
        <v>5.61</v>
      </c>
      <c r="J484" s="35">
        <v>132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903" t="s">
        <v>775</v>
      </c>
      <c r="Q484" s="788"/>
      <c r="R484" s="788"/>
      <c r="S484" s="788"/>
      <c r="T484" s="78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5" t="s">
        <v>776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4301031323</v>
      </c>
      <c r="D485" s="786">
        <v>4607091389760</v>
      </c>
      <c r="E485" s="786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9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786">
        <v>4607091389746</v>
      </c>
      <c r="E486" s="786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9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786">
        <v>4607091389746</v>
      </c>
      <c r="E487" s="786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9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786">
        <v>4680115883147</v>
      </c>
      <c r="E488" s="786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770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786">
        <v>4680115883147</v>
      </c>
      <c r="E489" s="786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91" t="s">
        <v>786</v>
      </c>
      <c r="Q489" s="788"/>
      <c r="R489" s="788"/>
      <c r="S489" s="788"/>
      <c r="T489" s="78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770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786">
        <v>4607091384338</v>
      </c>
      <c r="E490" s="786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770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786">
        <v>4607091384338</v>
      </c>
      <c r="E491" s="78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770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4301031254</v>
      </c>
      <c r="D492" s="786">
        <v>4680115883154</v>
      </c>
      <c r="E492" s="78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45</v>
      </c>
      <c r="P492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786">
        <v>4680115883154</v>
      </c>
      <c r="E493" s="786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5" t="s">
        <v>794</v>
      </c>
      <c r="Q493" s="788"/>
      <c r="R493" s="788"/>
      <c r="S493" s="788"/>
      <c r="T493" s="78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795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796</v>
      </c>
      <c r="C494" s="34">
        <v>4301031336</v>
      </c>
      <c r="D494" s="786">
        <v>4680115883154</v>
      </c>
      <c r="E494" s="78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8"/>
      <c r="R494" s="788"/>
      <c r="S494" s="788"/>
      <c r="T494" s="78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795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786">
        <v>4607091389524</v>
      </c>
      <c r="E495" s="786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795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786">
        <v>4607091389524</v>
      </c>
      <c r="E496" s="786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795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786">
        <v>4680115883161</v>
      </c>
      <c r="E497" s="78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786">
        <v>4680115883161</v>
      </c>
      <c r="E498" s="786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3" t="s">
        <v>804</v>
      </c>
      <c r="Q498" s="788"/>
      <c r="R498" s="788"/>
      <c r="S498" s="788"/>
      <c r="T498" s="78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786">
        <v>4607091389531</v>
      </c>
      <c r="E499" s="78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786">
        <v>4607091389531</v>
      </c>
      <c r="E500" s="786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786">
        <v>4607091384345</v>
      </c>
      <c r="E501" s="786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4301031255</v>
      </c>
      <c r="D502" s="786">
        <v>4680115883185</v>
      </c>
      <c r="E502" s="786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45</v>
      </c>
      <c r="P502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4301031338</v>
      </c>
      <c r="D503" s="786">
        <v>4680115883185</v>
      </c>
      <c r="E503" s="786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776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4301031368</v>
      </c>
      <c r="D504" s="786">
        <v>4680115883185</v>
      </c>
      <c r="E504" s="78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89" t="s">
        <v>816</v>
      </c>
      <c r="Q504" s="788"/>
      <c r="R504" s="788"/>
      <c r="S504" s="788"/>
      <c r="T504" s="78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776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90" t="s">
        <v>40</v>
      </c>
      <c r="Q505" s="791"/>
      <c r="R505" s="791"/>
      <c r="S505" s="791"/>
      <c r="T505" s="791"/>
      <c r="U505" s="791"/>
      <c r="V505" s="792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90" t="s">
        <v>40</v>
      </c>
      <c r="Q506" s="791"/>
      <c r="R506" s="791"/>
      <c r="S506" s="791"/>
      <c r="T506" s="791"/>
      <c r="U506" s="791"/>
      <c r="V506" s="792"/>
      <c r="W506" s="40" t="s">
        <v>0</v>
      </c>
      <c r="X506" s="41">
        <f>IFERROR(SUM(X480:X504),"0")</f>
        <v>0</v>
      </c>
      <c r="Y506" s="41">
        <f>IFERROR(SUM(Y480:Y504),"0")</f>
        <v>0</v>
      </c>
      <c r="Z506" s="40"/>
      <c r="AA506" s="64"/>
      <c r="AB506" s="64"/>
      <c r="AC506" s="64"/>
    </row>
    <row r="507" spans="1:68" ht="14.25" customHeight="1" x14ac:dyDescent="0.25">
      <c r="A507" s="785" t="s">
        <v>84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786">
        <v>4607091384352</v>
      </c>
      <c r="E508" s="786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786">
        <v>4607091389654</v>
      </c>
      <c r="E509" s="786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785" t="s">
        <v>115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786">
        <v>4680115884335</v>
      </c>
      <c r="E513" s="786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8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786">
        <v>4680115884113</v>
      </c>
      <c r="E514" s="786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8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800" t="s">
        <v>831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62"/>
      <c r="AB517" s="62"/>
      <c r="AC517" s="62"/>
    </row>
    <row r="518" spans="1:68" ht="14.25" customHeight="1" x14ac:dyDescent="0.25">
      <c r="A518" s="785" t="s">
        <v>183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786">
        <v>4607091389364</v>
      </c>
      <c r="E519" s="786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8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785" t="s">
        <v>78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786">
        <v>4680115886094</v>
      </c>
      <c r="E523" s="786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133</v>
      </c>
      <c r="N523" s="36"/>
      <c r="O523" s="35">
        <v>50</v>
      </c>
      <c r="P523" s="873" t="s">
        <v>837</v>
      </c>
      <c r="Q523" s="788"/>
      <c r="R523" s="788"/>
      <c r="S523" s="788"/>
      <c r="T523" s="78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ref="Y523:Y528" si="104">IFERROR(IF(X523="",0,CEILING((X523/$H523),1)*$H523),"")</f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 t="shared" ref="BM523:BM528" si="105">IFERROR(X523*I523/H523,"0")</f>
        <v>0</v>
      </c>
      <c r="BN523" s="75">
        <f t="shared" ref="BN523:BN528" si="106">IFERROR(Y523*I523/H523,"0")</f>
        <v>0</v>
      </c>
      <c r="BO523" s="75">
        <f t="shared" ref="BO523:BO528" si="107">IFERROR(1/J523*(X523/H523),"0")</f>
        <v>0</v>
      </c>
      <c r="BP523" s="75">
        <f t="shared" ref="BP523:BP528" si="108">IFERROR(1/J523*(Y523/H523),"0")</f>
        <v>0</v>
      </c>
    </row>
    <row r="524" spans="1:68" ht="27" customHeight="1" x14ac:dyDescent="0.25">
      <c r="A524" s="60" t="s">
        <v>835</v>
      </c>
      <c r="B524" s="60" t="s">
        <v>839</v>
      </c>
      <c r="C524" s="34">
        <v>4301031324</v>
      </c>
      <c r="D524" s="786">
        <v>4607091389739</v>
      </c>
      <c r="E524" s="786"/>
      <c r="F524" s="59">
        <v>0.7</v>
      </c>
      <c r="G524" s="35">
        <v>6</v>
      </c>
      <c r="H524" s="59">
        <v>4.2</v>
      </c>
      <c r="I524" s="59">
        <v>4.43</v>
      </c>
      <c r="J524" s="35">
        <v>156</v>
      </c>
      <c r="K524" s="35" t="s">
        <v>139</v>
      </c>
      <c r="L524" s="35" t="s">
        <v>45</v>
      </c>
      <c r="M524" s="36" t="s">
        <v>82</v>
      </c>
      <c r="N524" s="36"/>
      <c r="O524" s="35">
        <v>50</v>
      </c>
      <c r="P524" s="8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104"/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29" t="s">
        <v>838</v>
      </c>
      <c r="AG524" s="75"/>
      <c r="AJ524" s="79" t="s">
        <v>45</v>
      </c>
      <c r="AK524" s="79">
        <v>0</v>
      </c>
      <c r="BB524" s="630" t="s">
        <v>66</v>
      </c>
      <c r="BM524" s="75">
        <f t="shared" si="105"/>
        <v>0</v>
      </c>
      <c r="BN524" s="75">
        <f t="shared" si="106"/>
        <v>0</v>
      </c>
      <c r="BO524" s="75">
        <f t="shared" si="107"/>
        <v>0</v>
      </c>
      <c r="BP524" s="75">
        <f t="shared" si="108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4301031363</v>
      </c>
      <c r="D525" s="786">
        <v>4607091389425</v>
      </c>
      <c r="E525" s="786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104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105"/>
        <v>0</v>
      </c>
      <c r="BN525" s="75">
        <f t="shared" si="106"/>
        <v>0</v>
      </c>
      <c r="BO525" s="75">
        <f t="shared" si="107"/>
        <v>0</v>
      </c>
      <c r="BP525" s="75">
        <f t="shared" si="108"/>
        <v>0</v>
      </c>
    </row>
    <row r="526" spans="1:68" ht="27" customHeight="1" x14ac:dyDescent="0.25">
      <c r="A526" s="60" t="s">
        <v>843</v>
      </c>
      <c r="B526" s="60" t="s">
        <v>844</v>
      </c>
      <c r="C526" s="34">
        <v>4301031373</v>
      </c>
      <c r="D526" s="786">
        <v>4680115880771</v>
      </c>
      <c r="E526" s="786"/>
      <c r="F526" s="59">
        <v>0.28000000000000003</v>
      </c>
      <c r="G526" s="35">
        <v>6</v>
      </c>
      <c r="H526" s="59">
        <v>1.68</v>
      </c>
      <c r="I526" s="59">
        <v>1.81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6" t="s">
        <v>845</v>
      </c>
      <c r="Q526" s="788"/>
      <c r="R526" s="788"/>
      <c r="S526" s="788"/>
      <c r="T526" s="78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104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846</v>
      </c>
      <c r="AG526" s="75"/>
      <c r="AJ526" s="79" t="s">
        <v>45</v>
      </c>
      <c r="AK526" s="79">
        <v>0</v>
      </c>
      <c r="BB526" s="634" t="s">
        <v>66</v>
      </c>
      <c r="BM526" s="75">
        <f t="shared" si="105"/>
        <v>0</v>
      </c>
      <c r="BN526" s="75">
        <f t="shared" si="106"/>
        <v>0</v>
      </c>
      <c r="BO526" s="75">
        <f t="shared" si="107"/>
        <v>0</v>
      </c>
      <c r="BP526" s="75">
        <f t="shared" si="108"/>
        <v>0</v>
      </c>
    </row>
    <row r="527" spans="1:68" ht="27" customHeight="1" x14ac:dyDescent="0.25">
      <c r="A527" s="60" t="s">
        <v>847</v>
      </c>
      <c r="B527" s="60" t="s">
        <v>848</v>
      </c>
      <c r="C527" s="34">
        <v>4301031359</v>
      </c>
      <c r="D527" s="786">
        <v>4607091389500</v>
      </c>
      <c r="E527" s="786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104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846</v>
      </c>
      <c r="AG527" s="75"/>
      <c r="AJ527" s="79" t="s">
        <v>45</v>
      </c>
      <c r="AK527" s="79">
        <v>0</v>
      </c>
      <c r="BB527" s="636" t="s">
        <v>66</v>
      </c>
      <c r="BM527" s="75">
        <f t="shared" si="105"/>
        <v>0</v>
      </c>
      <c r="BN527" s="75">
        <f t="shared" si="106"/>
        <v>0</v>
      </c>
      <c r="BO527" s="75">
        <f t="shared" si="107"/>
        <v>0</v>
      </c>
      <c r="BP527" s="75">
        <f t="shared" si="108"/>
        <v>0</v>
      </c>
    </row>
    <row r="528" spans="1:68" ht="27" customHeight="1" x14ac:dyDescent="0.25">
      <c r="A528" s="60" t="s">
        <v>847</v>
      </c>
      <c r="B528" s="60" t="s">
        <v>849</v>
      </c>
      <c r="C528" s="34">
        <v>4301031327</v>
      </c>
      <c r="D528" s="786">
        <v>4607091389500</v>
      </c>
      <c r="E528" s="786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104"/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846</v>
      </c>
      <c r="AG528" s="75"/>
      <c r="AJ528" s="79" t="s">
        <v>45</v>
      </c>
      <c r="AK528" s="79">
        <v>0</v>
      </c>
      <c r="BB528" s="638" t="s">
        <v>66</v>
      </c>
      <c r="BM528" s="75">
        <f t="shared" si="105"/>
        <v>0</v>
      </c>
      <c r="BN528" s="75">
        <f t="shared" si="106"/>
        <v>0</v>
      </c>
      <c r="BO528" s="75">
        <f t="shared" si="107"/>
        <v>0</v>
      </c>
      <c r="BP528" s="75">
        <f t="shared" si="108"/>
        <v>0</v>
      </c>
    </row>
    <row r="529" spans="1:68" x14ac:dyDescent="0.2">
      <c r="A529" s="793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90" t="s">
        <v>40</v>
      </c>
      <c r="Q529" s="791"/>
      <c r="R529" s="791"/>
      <c r="S529" s="791"/>
      <c r="T529" s="791"/>
      <c r="U529" s="791"/>
      <c r="V529" s="792"/>
      <c r="W529" s="40" t="s">
        <v>39</v>
      </c>
      <c r="X529" s="41">
        <f>IFERROR(X523/H523,"0")+IFERROR(X524/H524,"0")+IFERROR(X525/H525,"0")+IFERROR(X526/H526,"0")+IFERROR(X527/H527,"0")+IFERROR(X528/H528,"0")</f>
        <v>0</v>
      </c>
      <c r="Y529" s="41">
        <f>IFERROR(Y523/H523,"0")+IFERROR(Y524/H524,"0")+IFERROR(Y525/H525,"0")+IFERROR(Y526/H526,"0")+IFERROR(Y527/H527,"0")+IFERROR(Y528/H528,"0")</f>
        <v>0</v>
      </c>
      <c r="Z529" s="41">
        <f>IFERROR(IF(Z523="",0,Z523),"0")+IFERROR(IF(Z524="",0,Z524),"0")+IFERROR(IF(Z525="",0,Z525),"0")+IFERROR(IF(Z526="",0,Z526),"0")+IFERROR(IF(Z527="",0,Z527),"0")+IFERROR(IF(Z528="",0,Z528),"0")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93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4"/>
      <c r="P530" s="790" t="s">
        <v>40</v>
      </c>
      <c r="Q530" s="791"/>
      <c r="R530" s="791"/>
      <c r="S530" s="791"/>
      <c r="T530" s="791"/>
      <c r="U530" s="791"/>
      <c r="V530" s="792"/>
      <c r="W530" s="40" t="s">
        <v>0</v>
      </c>
      <c r="X530" s="41">
        <f>IFERROR(SUM(X523:X528),"0")</f>
        <v>0</v>
      </c>
      <c r="Y530" s="41">
        <f>IFERROR(SUM(Y523:Y528),"0")</f>
        <v>0</v>
      </c>
      <c r="Z530" s="40"/>
      <c r="AA530" s="64"/>
      <c r="AB530" s="64"/>
      <c r="AC530" s="64"/>
    </row>
    <row r="531" spans="1:68" ht="14.25" customHeight="1" x14ac:dyDescent="0.25">
      <c r="A531" s="785" t="s">
        <v>115</v>
      </c>
      <c r="B531" s="785"/>
      <c r="C531" s="785"/>
      <c r="D531" s="785"/>
      <c r="E531" s="785"/>
      <c r="F531" s="785"/>
      <c r="G531" s="785"/>
      <c r="H531" s="785"/>
      <c r="I531" s="785"/>
      <c r="J531" s="785"/>
      <c r="K531" s="785"/>
      <c r="L531" s="785"/>
      <c r="M531" s="785"/>
      <c r="N531" s="785"/>
      <c r="O531" s="785"/>
      <c r="P531" s="785"/>
      <c r="Q531" s="785"/>
      <c r="R531" s="785"/>
      <c r="S531" s="785"/>
      <c r="T531" s="785"/>
      <c r="U531" s="785"/>
      <c r="V531" s="785"/>
      <c r="W531" s="785"/>
      <c r="X531" s="785"/>
      <c r="Y531" s="785"/>
      <c r="Z531" s="785"/>
      <c r="AA531" s="63"/>
      <c r="AB531" s="63"/>
      <c r="AC531" s="63"/>
    </row>
    <row r="532" spans="1:68" ht="27" customHeight="1" x14ac:dyDescent="0.25">
      <c r="A532" s="60" t="s">
        <v>850</v>
      </c>
      <c r="B532" s="60" t="s">
        <v>851</v>
      </c>
      <c r="C532" s="34">
        <v>4301032046</v>
      </c>
      <c r="D532" s="786">
        <v>4680115884359</v>
      </c>
      <c r="E532" s="786"/>
      <c r="F532" s="59">
        <v>0.06</v>
      </c>
      <c r="G532" s="35">
        <v>20</v>
      </c>
      <c r="H532" s="59">
        <v>1.2</v>
      </c>
      <c r="I532" s="59">
        <v>1.8</v>
      </c>
      <c r="J532" s="35">
        <v>200</v>
      </c>
      <c r="K532" s="35" t="s">
        <v>827</v>
      </c>
      <c r="L532" s="35" t="s">
        <v>45</v>
      </c>
      <c r="M532" s="36" t="s">
        <v>826</v>
      </c>
      <c r="N532" s="36"/>
      <c r="O532" s="35">
        <v>60</v>
      </c>
      <c r="P532" s="8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8"/>
      <c r="R532" s="788"/>
      <c r="S532" s="788"/>
      <c r="T532" s="78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IFERROR(IF(Y532=0,"",ROUNDUP(Y532/H532,0)*0.00627),"")</f>
        <v/>
      </c>
      <c r="AA532" s="65" t="s">
        <v>45</v>
      </c>
      <c r="AB532" s="66" t="s">
        <v>45</v>
      </c>
      <c r="AC532" s="639" t="s">
        <v>830</v>
      </c>
      <c r="AG532" s="75"/>
      <c r="AJ532" s="79" t="s">
        <v>45</v>
      </c>
      <c r="AK532" s="79">
        <v>0</v>
      </c>
      <c r="BB532" s="640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IFERROR(X532/H532,"0")</f>
        <v>0</v>
      </c>
      <c r="Y533" s="41">
        <f>IFERROR(Y532/H532,"0")</f>
        <v>0</v>
      </c>
      <c r="Z533" s="41">
        <f>IFERROR(IF(Z532="",0,Z532),"0")</f>
        <v>0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IFERROR(SUM(X532:X532),"0")</f>
        <v>0</v>
      </c>
      <c r="Y534" s="41">
        <f>IFERROR(SUM(Y532:Y532),"0")</f>
        <v>0</v>
      </c>
      <c r="Z534" s="40"/>
      <c r="AA534" s="64"/>
      <c r="AB534" s="64"/>
      <c r="AC534" s="64"/>
    </row>
    <row r="535" spans="1:68" ht="14.25" customHeight="1" x14ac:dyDescent="0.25">
      <c r="A535" s="785" t="s">
        <v>852</v>
      </c>
      <c r="B535" s="785"/>
      <c r="C535" s="785"/>
      <c r="D535" s="785"/>
      <c r="E535" s="785"/>
      <c r="F535" s="785"/>
      <c r="G535" s="785"/>
      <c r="H535" s="785"/>
      <c r="I535" s="785"/>
      <c r="J535" s="785"/>
      <c r="K535" s="785"/>
      <c r="L535" s="785"/>
      <c r="M535" s="785"/>
      <c r="N535" s="785"/>
      <c r="O535" s="785"/>
      <c r="P535" s="785"/>
      <c r="Q535" s="785"/>
      <c r="R535" s="785"/>
      <c r="S535" s="785"/>
      <c r="T535" s="785"/>
      <c r="U535" s="785"/>
      <c r="V535" s="785"/>
      <c r="W535" s="785"/>
      <c r="X535" s="785"/>
      <c r="Y535" s="785"/>
      <c r="Z535" s="785"/>
      <c r="AA535" s="63"/>
      <c r="AB535" s="63"/>
      <c r="AC535" s="63"/>
    </row>
    <row r="536" spans="1:68" ht="27" customHeight="1" x14ac:dyDescent="0.25">
      <c r="A536" s="60" t="s">
        <v>853</v>
      </c>
      <c r="B536" s="60" t="s">
        <v>854</v>
      </c>
      <c r="C536" s="34">
        <v>4301040357</v>
      </c>
      <c r="D536" s="786">
        <v>4680115884564</v>
      </c>
      <c r="E536" s="786"/>
      <c r="F536" s="59">
        <v>0.15</v>
      </c>
      <c r="G536" s="35">
        <v>20</v>
      </c>
      <c r="H536" s="59">
        <v>3</v>
      </c>
      <c r="I536" s="59">
        <v>3.6</v>
      </c>
      <c r="J536" s="35">
        <v>200</v>
      </c>
      <c r="K536" s="35" t="s">
        <v>827</v>
      </c>
      <c r="L536" s="35" t="s">
        <v>45</v>
      </c>
      <c r="M536" s="36" t="s">
        <v>826</v>
      </c>
      <c r="N536" s="36"/>
      <c r="O536" s="35">
        <v>60</v>
      </c>
      <c r="P536" s="87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8"/>
      <c r="R536" s="788"/>
      <c r="S536" s="788"/>
      <c r="T536" s="78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1" t="s">
        <v>855</v>
      </c>
      <c r="AG536" s="75"/>
      <c r="AJ536" s="79" t="s">
        <v>45</v>
      </c>
      <c r="AK536" s="79">
        <v>0</v>
      </c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6.5" customHeight="1" x14ac:dyDescent="0.25">
      <c r="A539" s="800" t="s">
        <v>856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62"/>
      <c r="AB539" s="62"/>
      <c r="AC539" s="62"/>
    </row>
    <row r="540" spans="1:68" ht="14.25" customHeight="1" x14ac:dyDescent="0.25">
      <c r="A540" s="785" t="s">
        <v>78</v>
      </c>
      <c r="B540" s="785"/>
      <c r="C540" s="785"/>
      <c r="D540" s="785"/>
      <c r="E540" s="785"/>
      <c r="F540" s="785"/>
      <c r="G540" s="785"/>
      <c r="H540" s="785"/>
      <c r="I540" s="785"/>
      <c r="J540" s="785"/>
      <c r="K540" s="785"/>
      <c r="L540" s="785"/>
      <c r="M540" s="785"/>
      <c r="N540" s="785"/>
      <c r="O540" s="785"/>
      <c r="P540" s="785"/>
      <c r="Q540" s="785"/>
      <c r="R540" s="785"/>
      <c r="S540" s="785"/>
      <c r="T540" s="785"/>
      <c r="U540" s="785"/>
      <c r="V540" s="785"/>
      <c r="W540" s="785"/>
      <c r="X540" s="785"/>
      <c r="Y540" s="785"/>
      <c r="Z540" s="785"/>
      <c r="AA540" s="63"/>
      <c r="AB540" s="63"/>
      <c r="AC540" s="63"/>
    </row>
    <row r="541" spans="1:68" ht="27" customHeight="1" x14ac:dyDescent="0.25">
      <c r="A541" s="60" t="s">
        <v>857</v>
      </c>
      <c r="B541" s="60" t="s">
        <v>858</v>
      </c>
      <c r="C541" s="34">
        <v>4301031294</v>
      </c>
      <c r="D541" s="786">
        <v>4680115885189</v>
      </c>
      <c r="E541" s="786"/>
      <c r="F541" s="59">
        <v>0.2</v>
      </c>
      <c r="G541" s="35">
        <v>6</v>
      </c>
      <c r="H541" s="59">
        <v>1.2</v>
      </c>
      <c r="I541" s="59">
        <v>1.3720000000000001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8"/>
      <c r="R541" s="788"/>
      <c r="S541" s="788"/>
      <c r="T541" s="789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859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4301031293</v>
      </c>
      <c r="D542" s="786">
        <v>4680115885172</v>
      </c>
      <c r="E542" s="786"/>
      <c r="F542" s="59">
        <v>0.2</v>
      </c>
      <c r="G542" s="35">
        <v>6</v>
      </c>
      <c r="H542" s="59">
        <v>1.2</v>
      </c>
      <c r="I542" s="59">
        <v>1.3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8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8"/>
      <c r="R542" s="788"/>
      <c r="S542" s="788"/>
      <c r="T542" s="78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859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4301031291</v>
      </c>
      <c r="D543" s="786">
        <v>4680115885110</v>
      </c>
      <c r="E543" s="786"/>
      <c r="F543" s="59">
        <v>0.2</v>
      </c>
      <c r="G543" s="35">
        <v>6</v>
      </c>
      <c r="H543" s="59">
        <v>1.2</v>
      </c>
      <c r="I543" s="59">
        <v>2.02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8"/>
      <c r="R543" s="788"/>
      <c r="S543" s="788"/>
      <c r="T543" s="78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864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865</v>
      </c>
      <c r="B544" s="60" t="s">
        <v>866</v>
      </c>
      <c r="C544" s="34">
        <v>4301031329</v>
      </c>
      <c r="D544" s="786">
        <v>4680115885219</v>
      </c>
      <c r="E544" s="786"/>
      <c r="F544" s="59">
        <v>0.28000000000000003</v>
      </c>
      <c r="G544" s="35">
        <v>6</v>
      </c>
      <c r="H544" s="59">
        <v>1.68</v>
      </c>
      <c r="I544" s="59">
        <v>2.5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86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8"/>
      <c r="R544" s="788"/>
      <c r="S544" s="788"/>
      <c r="T544" s="78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867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90" t="s">
        <v>40</v>
      </c>
      <c r="Q545" s="791"/>
      <c r="R545" s="791"/>
      <c r="S545" s="791"/>
      <c r="T545" s="791"/>
      <c r="U545" s="791"/>
      <c r="V545" s="792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93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4"/>
      <c r="P546" s="790" t="s">
        <v>40</v>
      </c>
      <c r="Q546" s="791"/>
      <c r="R546" s="791"/>
      <c r="S546" s="791"/>
      <c r="T546" s="791"/>
      <c r="U546" s="791"/>
      <c r="V546" s="792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6.5" customHeight="1" x14ac:dyDescent="0.25">
      <c r="A547" s="800" t="s">
        <v>868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62"/>
      <c r="AB547" s="62"/>
      <c r="AC547" s="62"/>
    </row>
    <row r="548" spans="1:68" ht="14.25" customHeight="1" x14ac:dyDescent="0.25">
      <c r="A548" s="785" t="s">
        <v>78</v>
      </c>
      <c r="B548" s="785"/>
      <c r="C548" s="785"/>
      <c r="D548" s="785"/>
      <c r="E548" s="785"/>
      <c r="F548" s="785"/>
      <c r="G548" s="785"/>
      <c r="H548" s="785"/>
      <c r="I548" s="785"/>
      <c r="J548" s="785"/>
      <c r="K548" s="785"/>
      <c r="L548" s="785"/>
      <c r="M548" s="785"/>
      <c r="N548" s="785"/>
      <c r="O548" s="785"/>
      <c r="P548" s="785"/>
      <c r="Q548" s="785"/>
      <c r="R548" s="785"/>
      <c r="S548" s="785"/>
      <c r="T548" s="785"/>
      <c r="U548" s="785"/>
      <c r="V548" s="785"/>
      <c r="W548" s="785"/>
      <c r="X548" s="785"/>
      <c r="Y548" s="785"/>
      <c r="Z548" s="785"/>
      <c r="AA548" s="63"/>
      <c r="AB548" s="63"/>
      <c r="AC548" s="63"/>
    </row>
    <row r="549" spans="1:68" ht="27" customHeight="1" x14ac:dyDescent="0.25">
      <c r="A549" s="60" t="s">
        <v>869</v>
      </c>
      <c r="B549" s="60" t="s">
        <v>870</v>
      </c>
      <c r="C549" s="34">
        <v>4301031261</v>
      </c>
      <c r="D549" s="786">
        <v>4680115885103</v>
      </c>
      <c r="E549" s="786"/>
      <c r="F549" s="59">
        <v>0.27</v>
      </c>
      <c r="G549" s="35">
        <v>6</v>
      </c>
      <c r="H549" s="59">
        <v>1.62</v>
      </c>
      <c r="I549" s="59">
        <v>1.8</v>
      </c>
      <c r="J549" s="35">
        <v>182</v>
      </c>
      <c r="K549" s="35" t="s">
        <v>89</v>
      </c>
      <c r="L549" s="35" t="s">
        <v>45</v>
      </c>
      <c r="M549" s="36" t="s">
        <v>82</v>
      </c>
      <c r="N549" s="36"/>
      <c r="O549" s="35">
        <v>40</v>
      </c>
      <c r="P549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8"/>
      <c r="R549" s="788"/>
      <c r="S549" s="788"/>
      <c r="T549" s="789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IFERROR(IF(Y549=0,"",ROUNDUP(Y549/H549,0)*0.00651),"")</f>
        <v/>
      </c>
      <c r="AA549" s="65" t="s">
        <v>45</v>
      </c>
      <c r="AB549" s="66" t="s">
        <v>45</v>
      </c>
      <c r="AC549" s="651" t="s">
        <v>871</v>
      </c>
      <c r="AG549" s="75"/>
      <c r="AJ549" s="79" t="s">
        <v>45</v>
      </c>
      <c r="AK549" s="79">
        <v>0</v>
      </c>
      <c r="BB549" s="652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39</v>
      </c>
      <c r="X550" s="41">
        <f>IFERROR(X549/H549,"0")</f>
        <v>0</v>
      </c>
      <c r="Y550" s="41">
        <f>IFERROR(Y549/H549,"0")</f>
        <v>0</v>
      </c>
      <c r="Z550" s="41">
        <f>IFERROR(IF(Z549="",0,Z549),"0")</f>
        <v>0</v>
      </c>
      <c r="AA550" s="64"/>
      <c r="AB550" s="64"/>
      <c r="AC550" s="64"/>
    </row>
    <row r="551" spans="1:68" x14ac:dyDescent="0.2">
      <c r="A551" s="793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4"/>
      <c r="P551" s="790" t="s">
        <v>40</v>
      </c>
      <c r="Q551" s="791"/>
      <c r="R551" s="791"/>
      <c r="S551" s="791"/>
      <c r="T551" s="791"/>
      <c r="U551" s="791"/>
      <c r="V551" s="792"/>
      <c r="W551" s="40" t="s">
        <v>0</v>
      </c>
      <c r="X551" s="41">
        <f>IFERROR(SUM(X549:X549),"0")</f>
        <v>0</v>
      </c>
      <c r="Y551" s="41">
        <f>IFERROR(SUM(Y549:Y549),"0")</f>
        <v>0</v>
      </c>
      <c r="Z551" s="40"/>
      <c r="AA551" s="64"/>
      <c r="AB551" s="64"/>
      <c r="AC551" s="64"/>
    </row>
    <row r="552" spans="1:68" ht="27.75" customHeight="1" x14ac:dyDescent="0.2">
      <c r="A552" s="834" t="s">
        <v>872</v>
      </c>
      <c r="B552" s="834"/>
      <c r="C552" s="834"/>
      <c r="D552" s="834"/>
      <c r="E552" s="834"/>
      <c r="F552" s="834"/>
      <c r="G552" s="834"/>
      <c r="H552" s="834"/>
      <c r="I552" s="834"/>
      <c r="J552" s="834"/>
      <c r="K552" s="834"/>
      <c r="L552" s="834"/>
      <c r="M552" s="834"/>
      <c r="N552" s="834"/>
      <c r="O552" s="834"/>
      <c r="P552" s="834"/>
      <c r="Q552" s="834"/>
      <c r="R552" s="834"/>
      <c r="S552" s="834"/>
      <c r="T552" s="834"/>
      <c r="U552" s="834"/>
      <c r="V552" s="834"/>
      <c r="W552" s="834"/>
      <c r="X552" s="834"/>
      <c r="Y552" s="834"/>
      <c r="Z552" s="834"/>
      <c r="AA552" s="52"/>
      <c r="AB552" s="52"/>
      <c r="AC552" s="52"/>
    </row>
    <row r="553" spans="1:68" ht="16.5" customHeight="1" x14ac:dyDescent="0.25">
      <c r="A553" s="800" t="s">
        <v>872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62"/>
      <c r="AB553" s="62"/>
      <c r="AC553" s="62"/>
    </row>
    <row r="554" spans="1:68" ht="14.25" customHeight="1" x14ac:dyDescent="0.25">
      <c r="A554" s="785" t="s">
        <v>126</v>
      </c>
      <c r="B554" s="785"/>
      <c r="C554" s="785"/>
      <c r="D554" s="785"/>
      <c r="E554" s="785"/>
      <c r="F554" s="785"/>
      <c r="G554" s="785"/>
      <c r="H554" s="785"/>
      <c r="I554" s="785"/>
      <c r="J554" s="785"/>
      <c r="K554" s="785"/>
      <c r="L554" s="785"/>
      <c r="M554" s="785"/>
      <c r="N554" s="785"/>
      <c r="O554" s="785"/>
      <c r="P554" s="785"/>
      <c r="Q554" s="785"/>
      <c r="R554" s="785"/>
      <c r="S554" s="785"/>
      <c r="T554" s="785"/>
      <c r="U554" s="785"/>
      <c r="V554" s="785"/>
      <c r="W554" s="785"/>
      <c r="X554" s="785"/>
      <c r="Y554" s="785"/>
      <c r="Z554" s="785"/>
      <c r="AA554" s="63"/>
      <c r="AB554" s="63"/>
      <c r="AC554" s="63"/>
    </row>
    <row r="555" spans="1:68" ht="27" customHeight="1" x14ac:dyDescent="0.25">
      <c r="A555" s="60" t="s">
        <v>873</v>
      </c>
      <c r="B555" s="60" t="s">
        <v>874</v>
      </c>
      <c r="C555" s="34">
        <v>4301012050</v>
      </c>
      <c r="D555" s="786">
        <v>4680115885479</v>
      </c>
      <c r="E555" s="786"/>
      <c r="F555" s="59">
        <v>0.4</v>
      </c>
      <c r="G555" s="35">
        <v>6</v>
      </c>
      <c r="H555" s="59">
        <v>2.4</v>
      </c>
      <c r="I555" s="59">
        <v>2.58</v>
      </c>
      <c r="J555" s="35">
        <v>182</v>
      </c>
      <c r="K555" s="35" t="s">
        <v>89</v>
      </c>
      <c r="L555" s="35" t="s">
        <v>45</v>
      </c>
      <c r="M555" s="36" t="s">
        <v>133</v>
      </c>
      <c r="N555" s="36"/>
      <c r="O555" s="35">
        <v>60</v>
      </c>
      <c r="P555" s="858" t="s">
        <v>875</v>
      </c>
      <c r="Q555" s="788"/>
      <c r="R555" s="788"/>
      <c r="S555" s="788"/>
      <c r="T555" s="78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6" si="109">IFERROR(IF(X555="",0,CEILING((X555/$H555),1)*$H555),"")</f>
        <v>0</v>
      </c>
      <c r="Z555" s="39" t="str">
        <f>IFERROR(IF(Y555=0,"",ROUNDUP(Y555/H555,0)*0.00651),"")</f>
        <v/>
      </c>
      <c r="AA555" s="65" t="s">
        <v>45</v>
      </c>
      <c r="AB555" s="66" t="s">
        <v>877</v>
      </c>
      <c r="AC555" s="653" t="s">
        <v>876</v>
      </c>
      <c r="AG555" s="75"/>
      <c r="AJ555" s="79" t="s">
        <v>45</v>
      </c>
      <c r="AK555" s="79">
        <v>0</v>
      </c>
      <c r="BB555" s="654" t="s">
        <v>66</v>
      </c>
      <c r="BM555" s="75">
        <f t="shared" ref="BM555:BM566" si="110">IFERROR(X555*I555/H555,"0")</f>
        <v>0</v>
      </c>
      <c r="BN555" s="75">
        <f t="shared" ref="BN555:BN566" si="111">IFERROR(Y555*I555/H555,"0")</f>
        <v>0</v>
      </c>
      <c r="BO555" s="75">
        <f t="shared" ref="BO555:BO566" si="112">IFERROR(1/J555*(X555/H555),"0")</f>
        <v>0</v>
      </c>
      <c r="BP555" s="75">
        <f t="shared" ref="BP555:BP566" si="113">IFERROR(1/J555*(Y555/H555),"0")</f>
        <v>0</v>
      </c>
    </row>
    <row r="556" spans="1:68" ht="27" customHeight="1" x14ac:dyDescent="0.25">
      <c r="A556" s="60" t="s">
        <v>878</v>
      </c>
      <c r="B556" s="60" t="s">
        <v>879</v>
      </c>
      <c r="C556" s="34">
        <v>4301011795</v>
      </c>
      <c r="D556" s="786">
        <v>4607091389067</v>
      </c>
      <c r="E556" s="78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133</v>
      </c>
      <c r="N556" s="36"/>
      <c r="O556" s="35">
        <v>60</v>
      </c>
      <c r="P556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ref="Z556:Z561" si="114">IFERROR(IF(Y556=0,"",ROUNDUP(Y556/H556,0)*0.01196),"")</f>
        <v/>
      </c>
      <c r="AA556" s="65" t="s">
        <v>45</v>
      </c>
      <c r="AB556" s="66" t="s">
        <v>45</v>
      </c>
      <c r="AC556" s="655" t="s">
        <v>129</v>
      </c>
      <c r="AG556" s="75"/>
      <c r="AJ556" s="79" t="s">
        <v>45</v>
      </c>
      <c r="AK556" s="79">
        <v>0</v>
      </c>
      <c r="BB556" s="656" t="s">
        <v>66</v>
      </c>
      <c r="BM556" s="75">
        <f t="shared" si="110"/>
        <v>0</v>
      </c>
      <c r="BN556" s="75">
        <f t="shared" si="111"/>
        <v>0</v>
      </c>
      <c r="BO556" s="75">
        <f t="shared" si="112"/>
        <v>0</v>
      </c>
      <c r="BP556" s="75">
        <f t="shared" si="113"/>
        <v>0</v>
      </c>
    </row>
    <row r="557" spans="1:68" ht="27" customHeight="1" x14ac:dyDescent="0.25">
      <c r="A557" s="60" t="s">
        <v>880</v>
      </c>
      <c r="B557" s="60" t="s">
        <v>881</v>
      </c>
      <c r="C557" s="34">
        <v>4301011961</v>
      </c>
      <c r="D557" s="786">
        <v>4680115885271</v>
      </c>
      <c r="E557" s="786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 t="shared" si="114"/>
        <v/>
      </c>
      <c r="AA557" s="65" t="s">
        <v>45</v>
      </c>
      <c r="AB557" s="66" t="s">
        <v>45</v>
      </c>
      <c r="AC557" s="657" t="s">
        <v>882</v>
      </c>
      <c r="AG557" s="75"/>
      <c r="AJ557" s="79" t="s">
        <v>45</v>
      </c>
      <c r="AK557" s="79">
        <v>0</v>
      </c>
      <c r="BB557" s="658" t="s">
        <v>66</v>
      </c>
      <c r="BM557" s="75">
        <f t="shared" si="110"/>
        <v>0</v>
      </c>
      <c r="BN557" s="75">
        <f t="shared" si="111"/>
        <v>0</v>
      </c>
      <c r="BO557" s="75">
        <f t="shared" si="112"/>
        <v>0</v>
      </c>
      <c r="BP557" s="75">
        <f t="shared" si="113"/>
        <v>0</v>
      </c>
    </row>
    <row r="558" spans="1:68" ht="16.5" customHeight="1" x14ac:dyDescent="0.25">
      <c r="A558" s="60" t="s">
        <v>883</v>
      </c>
      <c r="B558" s="60" t="s">
        <v>884</v>
      </c>
      <c r="C558" s="34">
        <v>4301011774</v>
      </c>
      <c r="D558" s="786">
        <v>4680115884502</v>
      </c>
      <c r="E558" s="786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 t="shared" si="114"/>
        <v/>
      </c>
      <c r="AA558" s="65" t="s">
        <v>45</v>
      </c>
      <c r="AB558" s="66" t="s">
        <v>45</v>
      </c>
      <c r="AC558" s="659" t="s">
        <v>885</v>
      </c>
      <c r="AG558" s="75"/>
      <c r="AJ558" s="79" t="s">
        <v>45</v>
      </c>
      <c r="AK558" s="79">
        <v>0</v>
      </c>
      <c r="BB558" s="660" t="s">
        <v>66</v>
      </c>
      <c r="BM558" s="75">
        <f t="shared" si="110"/>
        <v>0</v>
      </c>
      <c r="BN558" s="75">
        <f t="shared" si="111"/>
        <v>0</v>
      </c>
      <c r="BO558" s="75">
        <f t="shared" si="112"/>
        <v>0</v>
      </c>
      <c r="BP558" s="75">
        <f t="shared" si="113"/>
        <v>0</v>
      </c>
    </row>
    <row r="559" spans="1:68" ht="27" customHeight="1" x14ac:dyDescent="0.25">
      <c r="A559" s="60" t="s">
        <v>886</v>
      </c>
      <c r="B559" s="60" t="s">
        <v>887</v>
      </c>
      <c r="C559" s="34">
        <v>4301011771</v>
      </c>
      <c r="D559" s="786">
        <v>4607091389104</v>
      </c>
      <c r="E559" s="78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133</v>
      </c>
      <c r="N559" s="36"/>
      <c r="O559" s="35">
        <v>60</v>
      </c>
      <c r="P559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 t="shared" si="114"/>
        <v/>
      </c>
      <c r="AA559" s="65" t="s">
        <v>45</v>
      </c>
      <c r="AB559" s="66" t="s">
        <v>45</v>
      </c>
      <c r="AC559" s="661" t="s">
        <v>876</v>
      </c>
      <c r="AG559" s="75"/>
      <c r="AJ559" s="79" t="s">
        <v>45</v>
      </c>
      <c r="AK559" s="79">
        <v>0</v>
      </c>
      <c r="BB559" s="662" t="s">
        <v>66</v>
      </c>
      <c r="BM559" s="75">
        <f t="shared" si="110"/>
        <v>0</v>
      </c>
      <c r="BN559" s="75">
        <f t="shared" si="111"/>
        <v>0</v>
      </c>
      <c r="BO559" s="75">
        <f t="shared" si="112"/>
        <v>0</v>
      </c>
      <c r="BP559" s="75">
        <f t="shared" si="113"/>
        <v>0</v>
      </c>
    </row>
    <row r="560" spans="1:68" ht="16.5" customHeight="1" x14ac:dyDescent="0.25">
      <c r="A560" s="60" t="s">
        <v>888</v>
      </c>
      <c r="B560" s="60" t="s">
        <v>889</v>
      </c>
      <c r="C560" s="34">
        <v>4301011799</v>
      </c>
      <c r="D560" s="786">
        <v>4680115884519</v>
      </c>
      <c r="E560" s="78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130</v>
      </c>
      <c r="L560" s="35" t="s">
        <v>45</v>
      </c>
      <c r="M560" s="36" t="s">
        <v>88</v>
      </c>
      <c r="N560" s="36"/>
      <c r="O560" s="35">
        <v>60</v>
      </c>
      <c r="P560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 t="shared" si="114"/>
        <v/>
      </c>
      <c r="AA560" s="65" t="s">
        <v>45</v>
      </c>
      <c r="AB560" s="66" t="s">
        <v>45</v>
      </c>
      <c r="AC560" s="663" t="s">
        <v>890</v>
      </c>
      <c r="AG560" s="75"/>
      <c r="AJ560" s="79" t="s">
        <v>45</v>
      </c>
      <c r="AK560" s="79">
        <v>0</v>
      </c>
      <c r="BB560" s="664" t="s">
        <v>66</v>
      </c>
      <c r="BM560" s="75">
        <f t="shared" si="110"/>
        <v>0</v>
      </c>
      <c r="BN560" s="75">
        <f t="shared" si="111"/>
        <v>0</v>
      </c>
      <c r="BO560" s="75">
        <f t="shared" si="112"/>
        <v>0</v>
      </c>
      <c r="BP560" s="75">
        <f t="shared" si="113"/>
        <v>0</v>
      </c>
    </row>
    <row r="561" spans="1:68" ht="27" customHeight="1" x14ac:dyDescent="0.25">
      <c r="A561" s="60" t="s">
        <v>891</v>
      </c>
      <c r="B561" s="60" t="s">
        <v>892</v>
      </c>
      <c r="C561" s="34">
        <v>4301011376</v>
      </c>
      <c r="D561" s="786">
        <v>4680115885226</v>
      </c>
      <c r="E561" s="78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 t="s">
        <v>45</v>
      </c>
      <c r="M561" s="36" t="s">
        <v>88</v>
      </c>
      <c r="N561" s="36"/>
      <c r="O561" s="35">
        <v>60</v>
      </c>
      <c r="P561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 t="shared" si="114"/>
        <v/>
      </c>
      <c r="AA561" s="65" t="s">
        <v>45</v>
      </c>
      <c r="AB561" s="66" t="s">
        <v>45</v>
      </c>
      <c r="AC561" s="665" t="s">
        <v>893</v>
      </c>
      <c r="AG561" s="75"/>
      <c r="AJ561" s="79" t="s">
        <v>45</v>
      </c>
      <c r="AK561" s="79">
        <v>0</v>
      </c>
      <c r="BB561" s="666" t="s">
        <v>66</v>
      </c>
      <c r="BM561" s="75">
        <f t="shared" si="110"/>
        <v>0</v>
      </c>
      <c r="BN561" s="75">
        <f t="shared" si="111"/>
        <v>0</v>
      </c>
      <c r="BO561" s="75">
        <f t="shared" si="112"/>
        <v>0</v>
      </c>
      <c r="BP561" s="75">
        <f t="shared" si="113"/>
        <v>0</v>
      </c>
    </row>
    <row r="562" spans="1:68" ht="27" customHeight="1" x14ac:dyDescent="0.25">
      <c r="A562" s="60" t="s">
        <v>894</v>
      </c>
      <c r="B562" s="60" t="s">
        <v>895</v>
      </c>
      <c r="C562" s="34">
        <v>4301011778</v>
      </c>
      <c r="D562" s="786">
        <v>4680115880603</v>
      </c>
      <c r="E562" s="786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139</v>
      </c>
      <c r="L562" s="35" t="s">
        <v>45</v>
      </c>
      <c r="M562" s="36" t="s">
        <v>133</v>
      </c>
      <c r="N562" s="36"/>
      <c r="O562" s="35">
        <v>60</v>
      </c>
      <c r="P562" s="8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129</v>
      </c>
      <c r="AG562" s="75"/>
      <c r="AJ562" s="79" t="s">
        <v>45</v>
      </c>
      <c r="AK562" s="79">
        <v>0</v>
      </c>
      <c r="BB562" s="668" t="s">
        <v>66</v>
      </c>
      <c r="BM562" s="75">
        <f t="shared" si="110"/>
        <v>0</v>
      </c>
      <c r="BN562" s="75">
        <f t="shared" si="111"/>
        <v>0</v>
      </c>
      <c r="BO562" s="75">
        <f t="shared" si="112"/>
        <v>0</v>
      </c>
      <c r="BP562" s="75">
        <f t="shared" si="113"/>
        <v>0</v>
      </c>
    </row>
    <row r="563" spans="1:68" ht="27" customHeight="1" x14ac:dyDescent="0.25">
      <c r="A563" s="60" t="s">
        <v>894</v>
      </c>
      <c r="B563" s="60" t="s">
        <v>896</v>
      </c>
      <c r="C563" s="34">
        <v>4301012035</v>
      </c>
      <c r="D563" s="786">
        <v>4680115880603</v>
      </c>
      <c r="E563" s="786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133</v>
      </c>
      <c r="N563" s="36"/>
      <c r="O563" s="35">
        <v>60</v>
      </c>
      <c r="P563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129</v>
      </c>
      <c r="AG563" s="75"/>
      <c r="AJ563" s="79" t="s">
        <v>45</v>
      </c>
      <c r="AK563" s="79">
        <v>0</v>
      </c>
      <c r="BB563" s="670" t="s">
        <v>66</v>
      </c>
      <c r="BM563" s="75">
        <f t="shared" si="110"/>
        <v>0</v>
      </c>
      <c r="BN563" s="75">
        <f t="shared" si="111"/>
        <v>0</v>
      </c>
      <c r="BO563" s="75">
        <f t="shared" si="112"/>
        <v>0</v>
      </c>
      <c r="BP563" s="75">
        <f t="shared" si="113"/>
        <v>0</v>
      </c>
    </row>
    <row r="564" spans="1:68" ht="27" customHeight="1" x14ac:dyDescent="0.25">
      <c r="A564" s="60" t="s">
        <v>897</v>
      </c>
      <c r="B564" s="60" t="s">
        <v>898</v>
      </c>
      <c r="C564" s="34">
        <v>4301012036</v>
      </c>
      <c r="D564" s="786">
        <v>4680115882782</v>
      </c>
      <c r="E564" s="786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139</v>
      </c>
      <c r="L564" s="35" t="s">
        <v>45</v>
      </c>
      <c r="M564" s="36" t="s">
        <v>133</v>
      </c>
      <c r="N564" s="36"/>
      <c r="O564" s="35">
        <v>60</v>
      </c>
      <c r="P564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882</v>
      </c>
      <c r="AG564" s="75"/>
      <c r="AJ564" s="79" t="s">
        <v>45</v>
      </c>
      <c r="AK564" s="79">
        <v>0</v>
      </c>
      <c r="BB564" s="672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900</v>
      </c>
      <c r="C565" s="34">
        <v>4301011784</v>
      </c>
      <c r="D565" s="786">
        <v>4607091389982</v>
      </c>
      <c r="E565" s="786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139</v>
      </c>
      <c r="L565" s="35" t="s">
        <v>45</v>
      </c>
      <c r="M565" s="36" t="s">
        <v>133</v>
      </c>
      <c r="N565" s="36"/>
      <c r="O565" s="35">
        <v>60</v>
      </c>
      <c r="P565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876</v>
      </c>
      <c r="AG565" s="75"/>
      <c r="AJ565" s="79" t="s">
        <v>45</v>
      </c>
      <c r="AK565" s="79">
        <v>0</v>
      </c>
      <c r="BB565" s="674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899</v>
      </c>
      <c r="B566" s="60" t="s">
        <v>901</v>
      </c>
      <c r="C566" s="34">
        <v>4301012034</v>
      </c>
      <c r="D566" s="786">
        <v>4607091389982</v>
      </c>
      <c r="E566" s="786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139</v>
      </c>
      <c r="L566" s="35" t="s">
        <v>45</v>
      </c>
      <c r="M566" s="36" t="s">
        <v>133</v>
      </c>
      <c r="N566" s="36"/>
      <c r="O566" s="35">
        <v>60</v>
      </c>
      <c r="P566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876</v>
      </c>
      <c r="AG566" s="75"/>
      <c r="AJ566" s="79" t="s">
        <v>45</v>
      </c>
      <c r="AK566" s="79">
        <v>0</v>
      </c>
      <c r="BB566" s="676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x14ac:dyDescent="0.2">
      <c r="A567" s="793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90" t="s">
        <v>40</v>
      </c>
      <c r="Q567" s="791"/>
      <c r="R567" s="791"/>
      <c r="S567" s="791"/>
      <c r="T567" s="791"/>
      <c r="U567" s="791"/>
      <c r="V567" s="792"/>
      <c r="W567" s="40" t="s">
        <v>39</v>
      </c>
      <c r="X567" s="41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1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1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4"/>
      <c r="AB567" s="64"/>
      <c r="AC567" s="64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90" t="s">
        <v>40</v>
      </c>
      <c r="Q568" s="791"/>
      <c r="R568" s="791"/>
      <c r="S568" s="791"/>
      <c r="T568" s="791"/>
      <c r="U568" s="791"/>
      <c r="V568" s="792"/>
      <c r="W568" s="40" t="s">
        <v>0</v>
      </c>
      <c r="X568" s="41">
        <f>IFERROR(SUM(X555:X566),"0")</f>
        <v>0</v>
      </c>
      <c r="Y568" s="41">
        <f>IFERROR(SUM(Y555:Y566),"0")</f>
        <v>0</v>
      </c>
      <c r="Z568" s="40"/>
      <c r="AA568" s="64"/>
      <c r="AB568" s="64"/>
      <c r="AC568" s="64"/>
    </row>
    <row r="569" spans="1:68" ht="14.25" customHeight="1" x14ac:dyDescent="0.25">
      <c r="A569" s="785" t="s">
        <v>183</v>
      </c>
      <c r="B569" s="785"/>
      <c r="C569" s="785"/>
      <c r="D569" s="785"/>
      <c r="E569" s="785"/>
      <c r="F569" s="785"/>
      <c r="G569" s="785"/>
      <c r="H569" s="785"/>
      <c r="I569" s="785"/>
      <c r="J569" s="785"/>
      <c r="K569" s="785"/>
      <c r="L569" s="785"/>
      <c r="M569" s="785"/>
      <c r="N569" s="785"/>
      <c r="O569" s="785"/>
      <c r="P569" s="785"/>
      <c r="Q569" s="785"/>
      <c r="R569" s="785"/>
      <c r="S569" s="785"/>
      <c r="T569" s="785"/>
      <c r="U569" s="785"/>
      <c r="V569" s="785"/>
      <c r="W569" s="785"/>
      <c r="X569" s="785"/>
      <c r="Y569" s="785"/>
      <c r="Z569" s="785"/>
      <c r="AA569" s="63"/>
      <c r="AB569" s="63"/>
      <c r="AC569" s="63"/>
    </row>
    <row r="570" spans="1:68" ht="16.5" customHeight="1" x14ac:dyDescent="0.25">
      <c r="A570" s="60" t="s">
        <v>902</v>
      </c>
      <c r="B570" s="60" t="s">
        <v>903</v>
      </c>
      <c r="C570" s="34">
        <v>4301020222</v>
      </c>
      <c r="D570" s="786">
        <v>4607091388930</v>
      </c>
      <c r="E570" s="786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130</v>
      </c>
      <c r="L570" s="35" t="s">
        <v>45</v>
      </c>
      <c r="M570" s="36" t="s">
        <v>133</v>
      </c>
      <c r="N570" s="36"/>
      <c r="O570" s="35">
        <v>55</v>
      </c>
      <c r="P570" s="8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904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905</v>
      </c>
      <c r="B571" s="60" t="s">
        <v>906</v>
      </c>
      <c r="C571" s="34">
        <v>4301020364</v>
      </c>
      <c r="D571" s="786">
        <v>4680115880054</v>
      </c>
      <c r="E571" s="786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133</v>
      </c>
      <c r="N571" s="36"/>
      <c r="O571" s="35">
        <v>55</v>
      </c>
      <c r="P571" s="8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904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905</v>
      </c>
      <c r="B572" s="60" t="s">
        <v>907</v>
      </c>
      <c r="C572" s="34">
        <v>4301020206</v>
      </c>
      <c r="D572" s="786">
        <v>4680115880054</v>
      </c>
      <c r="E572" s="786"/>
      <c r="F572" s="59">
        <v>0.6</v>
      </c>
      <c r="G572" s="35">
        <v>6</v>
      </c>
      <c r="H572" s="59">
        <v>3.6</v>
      </c>
      <c r="I572" s="59">
        <v>3.81</v>
      </c>
      <c r="J572" s="35">
        <v>132</v>
      </c>
      <c r="K572" s="35" t="s">
        <v>139</v>
      </c>
      <c r="L572" s="35" t="s">
        <v>45</v>
      </c>
      <c r="M572" s="36" t="s">
        <v>133</v>
      </c>
      <c r="N572" s="36"/>
      <c r="O572" s="35">
        <v>55</v>
      </c>
      <c r="P572" s="8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904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93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90" t="s">
        <v>40</v>
      </c>
      <c r="Q573" s="791"/>
      <c r="R573" s="791"/>
      <c r="S573" s="791"/>
      <c r="T573" s="791"/>
      <c r="U573" s="791"/>
      <c r="V573" s="792"/>
      <c r="W573" s="40" t="s">
        <v>39</v>
      </c>
      <c r="X573" s="41">
        <f>IFERROR(X570/H570,"0")+IFERROR(X571/H571,"0")+IFERROR(X572/H572,"0")</f>
        <v>0</v>
      </c>
      <c r="Y573" s="41">
        <f>IFERROR(Y570/H570,"0")+IFERROR(Y571/H571,"0")+IFERROR(Y572/H572,"0")</f>
        <v>0</v>
      </c>
      <c r="Z573" s="41">
        <f>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90" t="s">
        <v>40</v>
      </c>
      <c r="Q574" s="791"/>
      <c r="R574" s="791"/>
      <c r="S574" s="791"/>
      <c r="T574" s="791"/>
      <c r="U574" s="791"/>
      <c r="V574" s="792"/>
      <c r="W574" s="40" t="s">
        <v>0</v>
      </c>
      <c r="X574" s="41">
        <f>IFERROR(SUM(X570:X572),"0")</f>
        <v>0</v>
      </c>
      <c r="Y574" s="41">
        <f>IFERROR(SUM(Y570:Y572),"0")</f>
        <v>0</v>
      </c>
      <c r="Z574" s="40"/>
      <c r="AA574" s="64"/>
      <c r="AB574" s="64"/>
      <c r="AC574" s="64"/>
    </row>
    <row r="575" spans="1:68" ht="14.25" customHeight="1" x14ac:dyDescent="0.25">
      <c r="A575" s="785" t="s">
        <v>78</v>
      </c>
      <c r="B575" s="785"/>
      <c r="C575" s="785"/>
      <c r="D575" s="785"/>
      <c r="E575" s="785"/>
      <c r="F575" s="785"/>
      <c r="G575" s="785"/>
      <c r="H575" s="785"/>
      <c r="I575" s="785"/>
      <c r="J575" s="785"/>
      <c r="K575" s="785"/>
      <c r="L575" s="785"/>
      <c r="M575" s="785"/>
      <c r="N575" s="785"/>
      <c r="O575" s="785"/>
      <c r="P575" s="785"/>
      <c r="Q575" s="785"/>
      <c r="R575" s="785"/>
      <c r="S575" s="785"/>
      <c r="T575" s="785"/>
      <c r="U575" s="785"/>
      <c r="V575" s="785"/>
      <c r="W575" s="785"/>
      <c r="X575" s="785"/>
      <c r="Y575" s="785"/>
      <c r="Z575" s="785"/>
      <c r="AA575" s="63"/>
      <c r="AB575" s="63"/>
      <c r="AC575" s="63"/>
    </row>
    <row r="576" spans="1:68" ht="27" customHeight="1" x14ac:dyDescent="0.25">
      <c r="A576" s="60" t="s">
        <v>908</v>
      </c>
      <c r="B576" s="60" t="s">
        <v>909</v>
      </c>
      <c r="C576" s="34">
        <v>4301031252</v>
      </c>
      <c r="D576" s="786">
        <v>4680115883116</v>
      </c>
      <c r="E576" s="786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130</v>
      </c>
      <c r="L576" s="35" t="s">
        <v>45</v>
      </c>
      <c r="M576" s="36" t="s">
        <v>133</v>
      </c>
      <c r="N576" s="36"/>
      <c r="O576" s="35">
        <v>60</v>
      </c>
      <c r="P576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4" si="115"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6">IFERROR(X576*I576/H576,"0")</f>
        <v>0</v>
      </c>
      <c r="BN576" s="75">
        <f t="shared" ref="BN576:BN584" si="117">IFERROR(Y576*I576/H576,"0")</f>
        <v>0</v>
      </c>
      <c r="BO576" s="75">
        <f t="shared" ref="BO576:BO584" si="118">IFERROR(1/J576*(X576/H576),"0")</f>
        <v>0</v>
      </c>
      <c r="BP576" s="75">
        <f t="shared" ref="BP576:BP584" si="119">IFERROR(1/J576*(Y576/H576),"0")</f>
        <v>0</v>
      </c>
    </row>
    <row r="577" spans="1:68" ht="27" customHeight="1" x14ac:dyDescent="0.25">
      <c r="A577" s="60" t="s">
        <v>911</v>
      </c>
      <c r="B577" s="60" t="s">
        <v>912</v>
      </c>
      <c r="C577" s="34">
        <v>4301031248</v>
      </c>
      <c r="D577" s="786">
        <v>4680115883093</v>
      </c>
      <c r="E577" s="786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130</v>
      </c>
      <c r="L577" s="35" t="s">
        <v>45</v>
      </c>
      <c r="M577" s="36" t="s">
        <v>82</v>
      </c>
      <c r="N577" s="36"/>
      <c r="O577" s="35">
        <v>60</v>
      </c>
      <c r="P577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5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6"/>
        <v>0</v>
      </c>
      <c r="BN577" s="75">
        <f t="shared" si="117"/>
        <v>0</v>
      </c>
      <c r="BO577" s="75">
        <f t="shared" si="118"/>
        <v>0</v>
      </c>
      <c r="BP577" s="75">
        <f t="shared" si="119"/>
        <v>0</v>
      </c>
    </row>
    <row r="578" spans="1:68" ht="27" customHeight="1" x14ac:dyDescent="0.25">
      <c r="A578" s="60" t="s">
        <v>914</v>
      </c>
      <c r="B578" s="60" t="s">
        <v>915</v>
      </c>
      <c r="C578" s="34">
        <v>4301031250</v>
      </c>
      <c r="D578" s="786">
        <v>4680115883109</v>
      </c>
      <c r="E578" s="786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130</v>
      </c>
      <c r="L578" s="35" t="s">
        <v>45</v>
      </c>
      <c r="M578" s="36" t="s">
        <v>82</v>
      </c>
      <c r="N578" s="36"/>
      <c r="O578" s="35">
        <v>60</v>
      </c>
      <c r="P578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916</v>
      </c>
      <c r="AG578" s="75"/>
      <c r="AJ578" s="79" t="s">
        <v>45</v>
      </c>
      <c r="AK578" s="79">
        <v>0</v>
      </c>
      <c r="BB578" s="688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917</v>
      </c>
      <c r="B579" s="60" t="s">
        <v>918</v>
      </c>
      <c r="C579" s="34">
        <v>4301031249</v>
      </c>
      <c r="D579" s="786">
        <v>4680115882072</v>
      </c>
      <c r="E579" s="786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139</v>
      </c>
      <c r="L579" s="35" t="s">
        <v>45</v>
      </c>
      <c r="M579" s="36" t="s">
        <v>133</v>
      </c>
      <c r="N579" s="36"/>
      <c r="O579" s="35">
        <v>60</v>
      </c>
      <c r="P579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919</v>
      </c>
      <c r="AG579" s="75"/>
      <c r="AJ579" s="79" t="s">
        <v>45</v>
      </c>
      <c r="AK579" s="79">
        <v>0</v>
      </c>
      <c r="BB579" s="690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917</v>
      </c>
      <c r="B580" s="60" t="s">
        <v>920</v>
      </c>
      <c r="C580" s="34">
        <v>4301031383</v>
      </c>
      <c r="D580" s="786">
        <v>4680115882072</v>
      </c>
      <c r="E580" s="786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139</v>
      </c>
      <c r="L580" s="35" t="s">
        <v>45</v>
      </c>
      <c r="M580" s="36" t="s">
        <v>133</v>
      </c>
      <c r="N580" s="36"/>
      <c r="O580" s="35">
        <v>60</v>
      </c>
      <c r="P580" s="8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919</v>
      </c>
      <c r="AG580" s="75"/>
      <c r="AJ580" s="79" t="s">
        <v>45</v>
      </c>
      <c r="AK580" s="79">
        <v>0</v>
      </c>
      <c r="BB580" s="692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921</v>
      </c>
      <c r="B581" s="60" t="s">
        <v>922</v>
      </c>
      <c r="C581" s="34">
        <v>4301031251</v>
      </c>
      <c r="D581" s="786">
        <v>4680115882102</v>
      </c>
      <c r="E581" s="786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921</v>
      </c>
      <c r="B582" s="60" t="s">
        <v>923</v>
      </c>
      <c r="C582" s="34">
        <v>4301031385</v>
      </c>
      <c r="D582" s="786">
        <v>4680115882102</v>
      </c>
      <c r="E582" s="786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8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925</v>
      </c>
      <c r="B583" s="60" t="s">
        <v>926</v>
      </c>
      <c r="C583" s="34">
        <v>4301031253</v>
      </c>
      <c r="D583" s="786">
        <v>4680115882096</v>
      </c>
      <c r="E583" s="786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8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916</v>
      </c>
      <c r="AG583" s="75"/>
      <c r="AJ583" s="79" t="s">
        <v>45</v>
      </c>
      <c r="AK583" s="79">
        <v>0</v>
      </c>
      <c r="BB583" s="698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925</v>
      </c>
      <c r="B584" s="60" t="s">
        <v>927</v>
      </c>
      <c r="C584" s="34">
        <v>4301031384</v>
      </c>
      <c r="D584" s="786">
        <v>4680115882096</v>
      </c>
      <c r="E584" s="786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139</v>
      </c>
      <c r="L584" s="35" t="s">
        <v>45</v>
      </c>
      <c r="M584" s="36" t="s">
        <v>82</v>
      </c>
      <c r="N584" s="36"/>
      <c r="O584" s="35">
        <v>60</v>
      </c>
      <c r="P584" s="8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928</v>
      </c>
      <c r="AG584" s="75"/>
      <c r="AJ584" s="79" t="s">
        <v>45</v>
      </c>
      <c r="AK584" s="79">
        <v>0</v>
      </c>
      <c r="BB584" s="700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x14ac:dyDescent="0.2">
      <c r="A585" s="793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90" t="s">
        <v>40</v>
      </c>
      <c r="Q585" s="791"/>
      <c r="R585" s="791"/>
      <c r="S585" s="791"/>
      <c r="T585" s="791"/>
      <c r="U585" s="791"/>
      <c r="V585" s="792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0</v>
      </c>
      <c r="Y585" s="41">
        <f>IFERROR(Y576/H576,"0")+IFERROR(Y577/H577,"0")+IFERROR(Y578/H578,"0")+IFERROR(Y579/H579,"0")+IFERROR(Y580/H580,"0")+IFERROR(Y581/H581,"0")+IFERROR(Y582/H582,"0")+IFERROR(Y583/H583,"0")+IFERROR(Y584/H584,"0")</f>
        <v>0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90" t="s">
        <v>40</v>
      </c>
      <c r="Q586" s="791"/>
      <c r="R586" s="791"/>
      <c r="S586" s="791"/>
      <c r="T586" s="791"/>
      <c r="U586" s="791"/>
      <c r="V586" s="792"/>
      <c r="W586" s="40" t="s">
        <v>0</v>
      </c>
      <c r="X586" s="41">
        <f>IFERROR(SUM(X576:X584),"0")</f>
        <v>0</v>
      </c>
      <c r="Y586" s="41">
        <f>IFERROR(SUM(Y576:Y584),"0")</f>
        <v>0</v>
      </c>
      <c r="Z586" s="40"/>
      <c r="AA586" s="64"/>
      <c r="AB586" s="64"/>
      <c r="AC586" s="64"/>
    </row>
    <row r="587" spans="1:68" ht="14.25" customHeight="1" x14ac:dyDescent="0.25">
      <c r="A587" s="785" t="s">
        <v>84</v>
      </c>
      <c r="B587" s="785"/>
      <c r="C587" s="785"/>
      <c r="D587" s="785"/>
      <c r="E587" s="785"/>
      <c r="F587" s="785"/>
      <c r="G587" s="785"/>
      <c r="H587" s="785"/>
      <c r="I587" s="785"/>
      <c r="J587" s="785"/>
      <c r="K587" s="785"/>
      <c r="L587" s="785"/>
      <c r="M587" s="785"/>
      <c r="N587" s="785"/>
      <c r="O587" s="785"/>
      <c r="P587" s="785"/>
      <c r="Q587" s="785"/>
      <c r="R587" s="785"/>
      <c r="S587" s="785"/>
      <c r="T587" s="785"/>
      <c r="U587" s="785"/>
      <c r="V587" s="785"/>
      <c r="W587" s="785"/>
      <c r="X587" s="785"/>
      <c r="Y587" s="785"/>
      <c r="Z587" s="785"/>
      <c r="AA587" s="63"/>
      <c r="AB587" s="63"/>
      <c r="AC587" s="63"/>
    </row>
    <row r="588" spans="1:68" ht="27" customHeight="1" x14ac:dyDescent="0.25">
      <c r="A588" s="60" t="s">
        <v>929</v>
      </c>
      <c r="B588" s="60" t="s">
        <v>930</v>
      </c>
      <c r="C588" s="34">
        <v>4301051230</v>
      </c>
      <c r="D588" s="786">
        <v>4607091383409</v>
      </c>
      <c r="E588" s="786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130</v>
      </c>
      <c r="L588" s="35" t="s">
        <v>45</v>
      </c>
      <c r="M588" s="36" t="s">
        <v>82</v>
      </c>
      <c r="N588" s="36"/>
      <c r="O588" s="35">
        <v>45</v>
      </c>
      <c r="P588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932</v>
      </c>
      <c r="B589" s="60" t="s">
        <v>933</v>
      </c>
      <c r="C589" s="34">
        <v>4301051231</v>
      </c>
      <c r="D589" s="786">
        <v>4607091383416</v>
      </c>
      <c r="E589" s="786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130</v>
      </c>
      <c r="L589" s="35" t="s">
        <v>45</v>
      </c>
      <c r="M589" s="36" t="s">
        <v>82</v>
      </c>
      <c r="N589" s="36"/>
      <c r="O589" s="35">
        <v>45</v>
      </c>
      <c r="P589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934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935</v>
      </c>
      <c r="B590" s="60" t="s">
        <v>936</v>
      </c>
      <c r="C590" s="34">
        <v>4301051058</v>
      </c>
      <c r="D590" s="786">
        <v>4680115883536</v>
      </c>
      <c r="E590" s="786"/>
      <c r="F590" s="59">
        <v>0.3</v>
      </c>
      <c r="G590" s="35">
        <v>6</v>
      </c>
      <c r="H590" s="59">
        <v>1.8</v>
      </c>
      <c r="I590" s="59">
        <v>2.0459999999999998</v>
      </c>
      <c r="J590" s="35">
        <v>182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8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IFERROR(IF(Y590=0,"",ROUNDUP(Y590/H590,0)*0.00651),"")</f>
        <v/>
      </c>
      <c r="AA590" s="65" t="s">
        <v>45</v>
      </c>
      <c r="AB590" s="66" t="s">
        <v>45</v>
      </c>
      <c r="AC590" s="705" t="s">
        <v>937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90" t="s">
        <v>40</v>
      </c>
      <c r="Q591" s="791"/>
      <c r="R591" s="791"/>
      <c r="S591" s="791"/>
      <c r="T591" s="791"/>
      <c r="U591" s="791"/>
      <c r="V591" s="792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90" t="s">
        <v>40</v>
      </c>
      <c r="Q592" s="791"/>
      <c r="R592" s="791"/>
      <c r="S592" s="791"/>
      <c r="T592" s="791"/>
      <c r="U592" s="791"/>
      <c r="V592" s="792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785" t="s">
        <v>224</v>
      </c>
      <c r="B593" s="785"/>
      <c r="C593" s="785"/>
      <c r="D593" s="785"/>
      <c r="E593" s="785"/>
      <c r="F593" s="785"/>
      <c r="G593" s="785"/>
      <c r="H593" s="785"/>
      <c r="I593" s="785"/>
      <c r="J593" s="785"/>
      <c r="K593" s="785"/>
      <c r="L593" s="785"/>
      <c r="M593" s="785"/>
      <c r="N593" s="785"/>
      <c r="O593" s="785"/>
      <c r="P593" s="785"/>
      <c r="Q593" s="785"/>
      <c r="R593" s="785"/>
      <c r="S593" s="785"/>
      <c r="T593" s="785"/>
      <c r="U593" s="785"/>
      <c r="V593" s="785"/>
      <c r="W593" s="785"/>
      <c r="X593" s="785"/>
      <c r="Y593" s="785"/>
      <c r="Z593" s="785"/>
      <c r="AA593" s="63"/>
      <c r="AB593" s="63"/>
      <c r="AC593" s="63"/>
    </row>
    <row r="594" spans="1:68" ht="27" customHeight="1" x14ac:dyDescent="0.25">
      <c r="A594" s="60" t="s">
        <v>938</v>
      </c>
      <c r="B594" s="60" t="s">
        <v>939</v>
      </c>
      <c r="C594" s="34">
        <v>4301060363</v>
      </c>
      <c r="D594" s="786">
        <v>4680115885035</v>
      </c>
      <c r="E594" s="786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130</v>
      </c>
      <c r="L594" s="35" t="s">
        <v>45</v>
      </c>
      <c r="M594" s="36" t="s">
        <v>82</v>
      </c>
      <c r="N594" s="36"/>
      <c r="O594" s="35">
        <v>35</v>
      </c>
      <c r="P594" s="8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940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941</v>
      </c>
      <c r="B595" s="60" t="s">
        <v>942</v>
      </c>
      <c r="C595" s="34">
        <v>4301060436</v>
      </c>
      <c r="D595" s="786">
        <v>4680115885936</v>
      </c>
      <c r="E595" s="786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 t="s">
        <v>45</v>
      </c>
      <c r="M595" s="36" t="s">
        <v>82</v>
      </c>
      <c r="N595" s="36"/>
      <c r="O595" s="35">
        <v>35</v>
      </c>
      <c r="P595" s="833" t="s">
        <v>943</v>
      </c>
      <c r="Q595" s="788"/>
      <c r="R595" s="788"/>
      <c r="S595" s="788"/>
      <c r="T595" s="78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940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93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90" t="s">
        <v>40</v>
      </c>
      <c r="Q596" s="791"/>
      <c r="R596" s="791"/>
      <c r="S596" s="791"/>
      <c r="T596" s="791"/>
      <c r="U596" s="791"/>
      <c r="V596" s="792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90" t="s">
        <v>40</v>
      </c>
      <c r="Q597" s="791"/>
      <c r="R597" s="791"/>
      <c r="S597" s="791"/>
      <c r="T597" s="791"/>
      <c r="U597" s="791"/>
      <c r="V597" s="792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34" t="s">
        <v>944</v>
      </c>
      <c r="B598" s="834"/>
      <c r="C598" s="834"/>
      <c r="D598" s="834"/>
      <c r="E598" s="834"/>
      <c r="F598" s="834"/>
      <c r="G598" s="834"/>
      <c r="H598" s="834"/>
      <c r="I598" s="834"/>
      <c r="J598" s="834"/>
      <c r="K598" s="834"/>
      <c r="L598" s="834"/>
      <c r="M598" s="834"/>
      <c r="N598" s="834"/>
      <c r="O598" s="834"/>
      <c r="P598" s="834"/>
      <c r="Q598" s="834"/>
      <c r="R598" s="834"/>
      <c r="S598" s="834"/>
      <c r="T598" s="834"/>
      <c r="U598" s="834"/>
      <c r="V598" s="834"/>
      <c r="W598" s="834"/>
      <c r="X598" s="834"/>
      <c r="Y598" s="834"/>
      <c r="Z598" s="834"/>
      <c r="AA598" s="52"/>
      <c r="AB598" s="52"/>
      <c r="AC598" s="52"/>
    </row>
    <row r="599" spans="1:68" ht="16.5" customHeight="1" x14ac:dyDescent="0.25">
      <c r="A599" s="800" t="s">
        <v>944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62"/>
      <c r="AB599" s="62"/>
      <c r="AC599" s="62"/>
    </row>
    <row r="600" spans="1:68" ht="14.25" customHeight="1" x14ac:dyDescent="0.25">
      <c r="A600" s="785" t="s">
        <v>126</v>
      </c>
      <c r="B600" s="785"/>
      <c r="C600" s="785"/>
      <c r="D600" s="785"/>
      <c r="E600" s="785"/>
      <c r="F600" s="785"/>
      <c r="G600" s="785"/>
      <c r="H600" s="785"/>
      <c r="I600" s="785"/>
      <c r="J600" s="785"/>
      <c r="K600" s="785"/>
      <c r="L600" s="785"/>
      <c r="M600" s="785"/>
      <c r="N600" s="785"/>
      <c r="O600" s="785"/>
      <c r="P600" s="785"/>
      <c r="Q600" s="785"/>
      <c r="R600" s="785"/>
      <c r="S600" s="785"/>
      <c r="T600" s="785"/>
      <c r="U600" s="785"/>
      <c r="V600" s="785"/>
      <c r="W600" s="785"/>
      <c r="X600" s="785"/>
      <c r="Y600" s="785"/>
      <c r="Z600" s="785"/>
      <c r="AA600" s="63"/>
      <c r="AB600" s="63"/>
      <c r="AC600" s="63"/>
    </row>
    <row r="601" spans="1:68" ht="27" customHeight="1" x14ac:dyDescent="0.25">
      <c r="A601" s="60" t="s">
        <v>945</v>
      </c>
      <c r="B601" s="60" t="s">
        <v>946</v>
      </c>
      <c r="C601" s="34">
        <v>4301011763</v>
      </c>
      <c r="D601" s="786">
        <v>4640242181011</v>
      </c>
      <c r="E601" s="786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88</v>
      </c>
      <c r="N601" s="36"/>
      <c r="O601" s="35">
        <v>55</v>
      </c>
      <c r="P601" s="835" t="s">
        <v>947</v>
      </c>
      <c r="Q601" s="788"/>
      <c r="R601" s="788"/>
      <c r="S601" s="788"/>
      <c r="T601" s="78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20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948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21">IFERROR(X601*I601/H601,"0")</f>
        <v>0</v>
      </c>
      <c r="BN601" s="75">
        <f t="shared" ref="BN601:BN607" si="122">IFERROR(Y601*I601/H601,"0")</f>
        <v>0</v>
      </c>
      <c r="BO601" s="75">
        <f t="shared" ref="BO601:BO607" si="123">IFERROR(1/J601*(X601/H601),"0")</f>
        <v>0</v>
      </c>
      <c r="BP601" s="75">
        <f t="shared" ref="BP601:BP607" si="124">IFERROR(1/J601*(Y601/H601),"0")</f>
        <v>0</v>
      </c>
    </row>
    <row r="602" spans="1:68" ht="27" customHeight="1" x14ac:dyDescent="0.25">
      <c r="A602" s="60" t="s">
        <v>949</v>
      </c>
      <c r="B602" s="60" t="s">
        <v>950</v>
      </c>
      <c r="C602" s="34">
        <v>4301011585</v>
      </c>
      <c r="D602" s="786">
        <v>4640242180441</v>
      </c>
      <c r="E602" s="786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 t="s">
        <v>45</v>
      </c>
      <c r="M602" s="36" t="s">
        <v>133</v>
      </c>
      <c r="N602" s="36"/>
      <c r="O602" s="35">
        <v>50</v>
      </c>
      <c r="P602" s="836" t="s">
        <v>951</v>
      </c>
      <c r="Q602" s="788"/>
      <c r="R602" s="788"/>
      <c r="S602" s="788"/>
      <c r="T602" s="78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20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952</v>
      </c>
      <c r="AG602" s="75"/>
      <c r="AJ602" s="79" t="s">
        <v>45</v>
      </c>
      <c r="AK602" s="79">
        <v>0</v>
      </c>
      <c r="BB602" s="714" t="s">
        <v>66</v>
      </c>
      <c r="BM602" s="75">
        <f t="shared" si="121"/>
        <v>0</v>
      </c>
      <c r="BN602" s="75">
        <f t="shared" si="122"/>
        <v>0</v>
      </c>
      <c r="BO602" s="75">
        <f t="shared" si="123"/>
        <v>0</v>
      </c>
      <c r="BP602" s="75">
        <f t="shared" si="124"/>
        <v>0</v>
      </c>
    </row>
    <row r="603" spans="1:68" ht="27" customHeight="1" x14ac:dyDescent="0.25">
      <c r="A603" s="60" t="s">
        <v>953</v>
      </c>
      <c r="B603" s="60" t="s">
        <v>954</v>
      </c>
      <c r="C603" s="34">
        <v>4301011584</v>
      </c>
      <c r="D603" s="786">
        <v>4640242180564</v>
      </c>
      <c r="E603" s="786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130</v>
      </c>
      <c r="L603" s="35" t="s">
        <v>45</v>
      </c>
      <c r="M603" s="36" t="s">
        <v>133</v>
      </c>
      <c r="N603" s="36"/>
      <c r="O603" s="35">
        <v>50</v>
      </c>
      <c r="P603" s="825" t="s">
        <v>955</v>
      </c>
      <c r="Q603" s="788"/>
      <c r="R603" s="788"/>
      <c r="S603" s="788"/>
      <c r="T603" s="78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20"/>
        <v>0</v>
      </c>
      <c r="Z603" s="39" t="str">
        <f>IFERROR(IF(Y603=0,"",ROUNDUP(Y603/H603,0)*0.02175),"")</f>
        <v/>
      </c>
      <c r="AA603" s="65" t="s">
        <v>45</v>
      </c>
      <c r="AB603" s="66" t="s">
        <v>45</v>
      </c>
      <c r="AC603" s="715" t="s">
        <v>956</v>
      </c>
      <c r="AG603" s="75"/>
      <c r="AJ603" s="79" t="s">
        <v>45</v>
      </c>
      <c r="AK603" s="79">
        <v>0</v>
      </c>
      <c r="BB603" s="716" t="s">
        <v>66</v>
      </c>
      <c r="BM603" s="75">
        <f t="shared" si="121"/>
        <v>0</v>
      </c>
      <c r="BN603" s="75">
        <f t="shared" si="122"/>
        <v>0</v>
      </c>
      <c r="BO603" s="75">
        <f t="shared" si="123"/>
        <v>0</v>
      </c>
      <c r="BP603" s="75">
        <f t="shared" si="124"/>
        <v>0</v>
      </c>
    </row>
    <row r="604" spans="1:68" ht="27" customHeight="1" x14ac:dyDescent="0.25">
      <c r="A604" s="60" t="s">
        <v>957</v>
      </c>
      <c r="B604" s="60" t="s">
        <v>958</v>
      </c>
      <c r="C604" s="34">
        <v>4301011762</v>
      </c>
      <c r="D604" s="786">
        <v>4640242180922</v>
      </c>
      <c r="E604" s="78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130</v>
      </c>
      <c r="L604" s="35" t="s">
        <v>45</v>
      </c>
      <c r="M604" s="36" t="s">
        <v>133</v>
      </c>
      <c r="N604" s="36"/>
      <c r="O604" s="35">
        <v>55</v>
      </c>
      <c r="P604" s="826" t="s">
        <v>959</v>
      </c>
      <c r="Q604" s="788"/>
      <c r="R604" s="788"/>
      <c r="S604" s="788"/>
      <c r="T604" s="78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20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960</v>
      </c>
      <c r="AG604" s="75"/>
      <c r="AJ604" s="79" t="s">
        <v>45</v>
      </c>
      <c r="AK604" s="79">
        <v>0</v>
      </c>
      <c r="BB604" s="718" t="s">
        <v>66</v>
      </c>
      <c r="BM604" s="75">
        <f t="shared" si="121"/>
        <v>0</v>
      </c>
      <c r="BN604" s="75">
        <f t="shared" si="122"/>
        <v>0</v>
      </c>
      <c r="BO604" s="75">
        <f t="shared" si="123"/>
        <v>0</v>
      </c>
      <c r="BP604" s="75">
        <f t="shared" si="124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4301011764</v>
      </c>
      <c r="D605" s="786">
        <v>4640242181189</v>
      </c>
      <c r="E605" s="786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88</v>
      </c>
      <c r="N605" s="36"/>
      <c r="O605" s="35">
        <v>55</v>
      </c>
      <c r="P605" s="827" t="s">
        <v>963</v>
      </c>
      <c r="Q605" s="788"/>
      <c r="R605" s="788"/>
      <c r="S605" s="788"/>
      <c r="T605" s="78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20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948</v>
      </c>
      <c r="AG605" s="75"/>
      <c r="AJ605" s="79" t="s">
        <v>45</v>
      </c>
      <c r="AK605" s="79">
        <v>0</v>
      </c>
      <c r="BB605" s="720" t="s">
        <v>66</v>
      </c>
      <c r="BM605" s="75">
        <f t="shared" si="121"/>
        <v>0</v>
      </c>
      <c r="BN605" s="75">
        <f t="shared" si="122"/>
        <v>0</v>
      </c>
      <c r="BO605" s="75">
        <f t="shared" si="123"/>
        <v>0</v>
      </c>
      <c r="BP605" s="75">
        <f t="shared" si="124"/>
        <v>0</v>
      </c>
    </row>
    <row r="606" spans="1:68" ht="27" customHeight="1" x14ac:dyDescent="0.25">
      <c r="A606" s="60" t="s">
        <v>964</v>
      </c>
      <c r="B606" s="60" t="s">
        <v>965</v>
      </c>
      <c r="C606" s="34">
        <v>4301011551</v>
      </c>
      <c r="D606" s="786">
        <v>4640242180038</v>
      </c>
      <c r="E606" s="786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133</v>
      </c>
      <c r="N606" s="36"/>
      <c r="O606" s="35">
        <v>50</v>
      </c>
      <c r="P606" s="828" t="s">
        <v>966</v>
      </c>
      <c r="Q606" s="788"/>
      <c r="R606" s="788"/>
      <c r="S606" s="788"/>
      <c r="T606" s="78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20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956</v>
      </c>
      <c r="AG606" s="75"/>
      <c r="AJ606" s="79" t="s">
        <v>45</v>
      </c>
      <c r="AK606" s="79">
        <v>0</v>
      </c>
      <c r="BB606" s="722" t="s">
        <v>66</v>
      </c>
      <c r="BM606" s="75">
        <f t="shared" si="121"/>
        <v>0</v>
      </c>
      <c r="BN606" s="75">
        <f t="shared" si="122"/>
        <v>0</v>
      </c>
      <c r="BO606" s="75">
        <f t="shared" si="123"/>
        <v>0</v>
      </c>
      <c r="BP606" s="75">
        <f t="shared" si="124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4301011765</v>
      </c>
      <c r="D607" s="786">
        <v>4640242181172</v>
      </c>
      <c r="E607" s="786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139</v>
      </c>
      <c r="L607" s="35" t="s">
        <v>45</v>
      </c>
      <c r="M607" s="36" t="s">
        <v>133</v>
      </c>
      <c r="N607" s="36"/>
      <c r="O607" s="35">
        <v>55</v>
      </c>
      <c r="P607" s="829" t="s">
        <v>969</v>
      </c>
      <c r="Q607" s="788"/>
      <c r="R607" s="788"/>
      <c r="S607" s="788"/>
      <c r="T607" s="78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20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960</v>
      </c>
      <c r="AG607" s="75"/>
      <c r="AJ607" s="79" t="s">
        <v>45</v>
      </c>
      <c r="AK607" s="79">
        <v>0</v>
      </c>
      <c r="BB607" s="724" t="s">
        <v>66</v>
      </c>
      <c r="BM607" s="75">
        <f t="shared" si="121"/>
        <v>0</v>
      </c>
      <c r="BN607" s="75">
        <f t="shared" si="122"/>
        <v>0</v>
      </c>
      <c r="BO607" s="75">
        <f t="shared" si="123"/>
        <v>0</v>
      </c>
      <c r="BP607" s="75">
        <f t="shared" si="124"/>
        <v>0</v>
      </c>
    </row>
    <row r="608" spans="1:68" x14ac:dyDescent="0.2">
      <c r="A608" s="793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90" t="s">
        <v>40</v>
      </c>
      <c r="Q608" s="791"/>
      <c r="R608" s="791"/>
      <c r="S608" s="791"/>
      <c r="T608" s="791"/>
      <c r="U608" s="791"/>
      <c r="V608" s="792"/>
      <c r="W608" s="40" t="s">
        <v>39</v>
      </c>
      <c r="X608" s="41">
        <f>IFERROR(X601/H601,"0")+IFERROR(X602/H602,"0")+IFERROR(X603/H603,"0")+IFERROR(X604/H604,"0")+IFERROR(X605/H605,"0")+IFERROR(X606/H606,"0")+IFERROR(X607/H607,"0")</f>
        <v>0</v>
      </c>
      <c r="Y608" s="41">
        <f>IFERROR(Y601/H601,"0")+IFERROR(Y602/H602,"0")+IFERROR(Y603/H603,"0")+IFERROR(Y604/H604,"0")+IFERROR(Y605/H605,"0")+IFERROR(Y606/H606,"0")+IFERROR(Y607/H607,"0")</f>
        <v>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4"/>
      <c r="AB608" s="64"/>
      <c r="AC608" s="64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90" t="s">
        <v>40</v>
      </c>
      <c r="Q609" s="791"/>
      <c r="R609" s="791"/>
      <c r="S609" s="791"/>
      <c r="T609" s="791"/>
      <c r="U609" s="791"/>
      <c r="V609" s="792"/>
      <c r="W609" s="40" t="s">
        <v>0</v>
      </c>
      <c r="X609" s="41">
        <f>IFERROR(SUM(X601:X607),"0")</f>
        <v>0</v>
      </c>
      <c r="Y609" s="41">
        <f>IFERROR(SUM(Y601:Y607),"0")</f>
        <v>0</v>
      </c>
      <c r="Z609" s="40"/>
      <c r="AA609" s="64"/>
      <c r="AB609" s="64"/>
      <c r="AC609" s="64"/>
    </row>
    <row r="610" spans="1:68" ht="14.25" customHeight="1" x14ac:dyDescent="0.25">
      <c r="A610" s="785" t="s">
        <v>183</v>
      </c>
      <c r="B610" s="785"/>
      <c r="C610" s="785"/>
      <c r="D610" s="785"/>
      <c r="E610" s="785"/>
      <c r="F610" s="785"/>
      <c r="G610" s="785"/>
      <c r="H610" s="785"/>
      <c r="I610" s="785"/>
      <c r="J610" s="785"/>
      <c r="K610" s="785"/>
      <c r="L610" s="785"/>
      <c r="M610" s="785"/>
      <c r="N610" s="785"/>
      <c r="O610" s="785"/>
      <c r="P610" s="785"/>
      <c r="Q610" s="785"/>
      <c r="R610" s="785"/>
      <c r="S610" s="785"/>
      <c r="T610" s="785"/>
      <c r="U610" s="785"/>
      <c r="V610" s="785"/>
      <c r="W610" s="785"/>
      <c r="X610" s="785"/>
      <c r="Y610" s="785"/>
      <c r="Z610" s="785"/>
      <c r="AA610" s="63"/>
      <c r="AB610" s="63"/>
      <c r="AC610" s="63"/>
    </row>
    <row r="611" spans="1:68" ht="16.5" customHeight="1" x14ac:dyDescent="0.25">
      <c r="A611" s="60" t="s">
        <v>970</v>
      </c>
      <c r="B611" s="60" t="s">
        <v>971</v>
      </c>
      <c r="C611" s="34">
        <v>4301020269</v>
      </c>
      <c r="D611" s="786">
        <v>4640242180519</v>
      </c>
      <c r="E611" s="786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130</v>
      </c>
      <c r="L611" s="35" t="s">
        <v>45</v>
      </c>
      <c r="M611" s="36" t="s">
        <v>88</v>
      </c>
      <c r="N611" s="36"/>
      <c r="O611" s="35">
        <v>50</v>
      </c>
      <c r="P611" s="830" t="s">
        <v>972</v>
      </c>
      <c r="Q611" s="788"/>
      <c r="R611" s="788"/>
      <c r="S611" s="788"/>
      <c r="T611" s="78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973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974</v>
      </c>
      <c r="B612" s="60" t="s">
        <v>975</v>
      </c>
      <c r="C612" s="34">
        <v>4301020260</v>
      </c>
      <c r="D612" s="786">
        <v>4640242180526</v>
      </c>
      <c r="E612" s="786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130</v>
      </c>
      <c r="L612" s="35" t="s">
        <v>45</v>
      </c>
      <c r="M612" s="36" t="s">
        <v>133</v>
      </c>
      <c r="N612" s="36"/>
      <c r="O612" s="35">
        <v>50</v>
      </c>
      <c r="P612" s="831" t="s">
        <v>976</v>
      </c>
      <c r="Q612" s="788"/>
      <c r="R612" s="788"/>
      <c r="S612" s="788"/>
      <c r="T612" s="78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973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977</v>
      </c>
      <c r="B613" s="60" t="s">
        <v>978</v>
      </c>
      <c r="C613" s="34">
        <v>4301020309</v>
      </c>
      <c r="D613" s="786">
        <v>4640242180090</v>
      </c>
      <c r="E613" s="786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130</v>
      </c>
      <c r="L613" s="35" t="s">
        <v>45</v>
      </c>
      <c r="M613" s="36" t="s">
        <v>133</v>
      </c>
      <c r="N613" s="36"/>
      <c r="O613" s="35">
        <v>50</v>
      </c>
      <c r="P613" s="818" t="s">
        <v>979</v>
      </c>
      <c r="Q613" s="788"/>
      <c r="R613" s="788"/>
      <c r="S613" s="788"/>
      <c r="T613" s="789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980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981</v>
      </c>
      <c r="B614" s="60" t="s">
        <v>982</v>
      </c>
      <c r="C614" s="34">
        <v>4301020295</v>
      </c>
      <c r="D614" s="786">
        <v>4640242181363</v>
      </c>
      <c r="E614" s="786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139</v>
      </c>
      <c r="L614" s="35" t="s">
        <v>45</v>
      </c>
      <c r="M614" s="36" t="s">
        <v>133</v>
      </c>
      <c r="N614" s="36"/>
      <c r="O614" s="35">
        <v>50</v>
      </c>
      <c r="P614" s="819" t="s">
        <v>983</v>
      </c>
      <c r="Q614" s="788"/>
      <c r="R614" s="788"/>
      <c r="S614" s="788"/>
      <c r="T614" s="78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980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93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90" t="s">
        <v>40</v>
      </c>
      <c r="Q615" s="791"/>
      <c r="R615" s="791"/>
      <c r="S615" s="791"/>
      <c r="T615" s="791"/>
      <c r="U615" s="791"/>
      <c r="V615" s="792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4"/>
      <c r="P616" s="790" t="s">
        <v>40</v>
      </c>
      <c r="Q616" s="791"/>
      <c r="R616" s="791"/>
      <c r="S616" s="791"/>
      <c r="T616" s="791"/>
      <c r="U616" s="791"/>
      <c r="V616" s="792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785" t="s">
        <v>78</v>
      </c>
      <c r="B617" s="785"/>
      <c r="C617" s="785"/>
      <c r="D617" s="785"/>
      <c r="E617" s="785"/>
      <c r="F617" s="785"/>
      <c r="G617" s="785"/>
      <c r="H617" s="785"/>
      <c r="I617" s="785"/>
      <c r="J617" s="785"/>
      <c r="K617" s="785"/>
      <c r="L617" s="785"/>
      <c r="M617" s="785"/>
      <c r="N617" s="785"/>
      <c r="O617" s="785"/>
      <c r="P617" s="785"/>
      <c r="Q617" s="785"/>
      <c r="R617" s="785"/>
      <c r="S617" s="785"/>
      <c r="T617" s="785"/>
      <c r="U617" s="785"/>
      <c r="V617" s="785"/>
      <c r="W617" s="785"/>
      <c r="X617" s="785"/>
      <c r="Y617" s="785"/>
      <c r="Z617" s="785"/>
      <c r="AA617" s="63"/>
      <c r="AB617" s="63"/>
      <c r="AC617" s="63"/>
    </row>
    <row r="618" spans="1:68" ht="27" customHeight="1" x14ac:dyDescent="0.25">
      <c r="A618" s="60" t="s">
        <v>984</v>
      </c>
      <c r="B618" s="60" t="s">
        <v>985</v>
      </c>
      <c r="C618" s="34">
        <v>4301031280</v>
      </c>
      <c r="D618" s="786">
        <v>4640242180816</v>
      </c>
      <c r="E618" s="786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820" t="s">
        <v>986</v>
      </c>
      <c r="Q618" s="788"/>
      <c r="R618" s="788"/>
      <c r="S618" s="788"/>
      <c r="T618" s="78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5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987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6">IFERROR(X618*I618/H618,"0")</f>
        <v>0</v>
      </c>
      <c r="BN618" s="75">
        <f t="shared" ref="BN618:BN624" si="127">IFERROR(Y618*I618/H618,"0")</f>
        <v>0</v>
      </c>
      <c r="BO618" s="75">
        <f t="shared" ref="BO618:BO624" si="128">IFERROR(1/J618*(X618/H618),"0")</f>
        <v>0</v>
      </c>
      <c r="BP618" s="75">
        <f t="shared" ref="BP618:BP624" si="129">IFERROR(1/J618*(Y618/H618),"0")</f>
        <v>0</v>
      </c>
    </row>
    <row r="619" spans="1:68" ht="27" customHeight="1" x14ac:dyDescent="0.25">
      <c r="A619" s="60" t="s">
        <v>988</v>
      </c>
      <c r="B619" s="60" t="s">
        <v>989</v>
      </c>
      <c r="C619" s="34">
        <v>4301031244</v>
      </c>
      <c r="D619" s="786">
        <v>4640242180595</v>
      </c>
      <c r="E619" s="786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139</v>
      </c>
      <c r="L619" s="35" t="s">
        <v>45</v>
      </c>
      <c r="M619" s="36" t="s">
        <v>82</v>
      </c>
      <c r="N619" s="36"/>
      <c r="O619" s="35">
        <v>40</v>
      </c>
      <c r="P619" s="821" t="s">
        <v>990</v>
      </c>
      <c r="Q619" s="788"/>
      <c r="R619" s="788"/>
      <c r="S619" s="788"/>
      <c r="T619" s="78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5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991</v>
      </c>
      <c r="AG619" s="75"/>
      <c r="AJ619" s="79" t="s">
        <v>45</v>
      </c>
      <c r="AK619" s="79">
        <v>0</v>
      </c>
      <c r="BB619" s="736" t="s">
        <v>66</v>
      </c>
      <c r="BM619" s="75">
        <f t="shared" si="126"/>
        <v>0</v>
      </c>
      <c r="BN619" s="75">
        <f t="shared" si="127"/>
        <v>0</v>
      </c>
      <c r="BO619" s="75">
        <f t="shared" si="128"/>
        <v>0</v>
      </c>
      <c r="BP619" s="75">
        <f t="shared" si="129"/>
        <v>0</v>
      </c>
    </row>
    <row r="620" spans="1:68" ht="27" customHeight="1" x14ac:dyDescent="0.25">
      <c r="A620" s="60" t="s">
        <v>992</v>
      </c>
      <c r="B620" s="60" t="s">
        <v>993</v>
      </c>
      <c r="C620" s="34">
        <v>4301031289</v>
      </c>
      <c r="D620" s="786">
        <v>4640242181615</v>
      </c>
      <c r="E620" s="786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822" t="s">
        <v>994</v>
      </c>
      <c r="Q620" s="788"/>
      <c r="R620" s="788"/>
      <c r="S620" s="788"/>
      <c r="T620" s="78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5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995</v>
      </c>
      <c r="AG620" s="75"/>
      <c r="AJ620" s="79" t="s">
        <v>45</v>
      </c>
      <c r="AK620" s="79">
        <v>0</v>
      </c>
      <c r="BB620" s="738" t="s">
        <v>66</v>
      </c>
      <c r="BM620" s="75">
        <f t="shared" si="126"/>
        <v>0</v>
      </c>
      <c r="BN620" s="75">
        <f t="shared" si="127"/>
        <v>0</v>
      </c>
      <c r="BO620" s="75">
        <f t="shared" si="128"/>
        <v>0</v>
      </c>
      <c r="BP620" s="75">
        <f t="shared" si="129"/>
        <v>0</v>
      </c>
    </row>
    <row r="621" spans="1:68" ht="27" customHeight="1" x14ac:dyDescent="0.25">
      <c r="A621" s="60" t="s">
        <v>996</v>
      </c>
      <c r="B621" s="60" t="s">
        <v>997</v>
      </c>
      <c r="C621" s="34">
        <v>4301031285</v>
      </c>
      <c r="D621" s="786">
        <v>4640242181639</v>
      </c>
      <c r="E621" s="786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823" t="s">
        <v>998</v>
      </c>
      <c r="Q621" s="788"/>
      <c r="R621" s="788"/>
      <c r="S621" s="788"/>
      <c r="T621" s="78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5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999</v>
      </c>
      <c r="AG621" s="75"/>
      <c r="AJ621" s="79" t="s">
        <v>45</v>
      </c>
      <c r="AK621" s="79">
        <v>0</v>
      </c>
      <c r="BB621" s="740" t="s">
        <v>66</v>
      </c>
      <c r="BM621" s="75">
        <f t="shared" si="126"/>
        <v>0</v>
      </c>
      <c r="BN621" s="75">
        <f t="shared" si="127"/>
        <v>0</v>
      </c>
      <c r="BO621" s="75">
        <f t="shared" si="128"/>
        <v>0</v>
      </c>
      <c r="BP621" s="75">
        <f t="shared" si="129"/>
        <v>0</v>
      </c>
    </row>
    <row r="622" spans="1:68" ht="27" customHeight="1" x14ac:dyDescent="0.25">
      <c r="A622" s="60" t="s">
        <v>1000</v>
      </c>
      <c r="B622" s="60" t="s">
        <v>1001</v>
      </c>
      <c r="C622" s="34">
        <v>4301031287</v>
      </c>
      <c r="D622" s="786">
        <v>4640242181622</v>
      </c>
      <c r="E622" s="786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139</v>
      </c>
      <c r="L622" s="35" t="s">
        <v>45</v>
      </c>
      <c r="M622" s="36" t="s">
        <v>82</v>
      </c>
      <c r="N622" s="36"/>
      <c r="O622" s="35">
        <v>45</v>
      </c>
      <c r="P622" s="824" t="s">
        <v>1002</v>
      </c>
      <c r="Q622" s="788"/>
      <c r="R622" s="788"/>
      <c r="S622" s="788"/>
      <c r="T622" s="78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5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1003</v>
      </c>
      <c r="AG622" s="75"/>
      <c r="AJ622" s="79" t="s">
        <v>45</v>
      </c>
      <c r="AK622" s="79">
        <v>0</v>
      </c>
      <c r="BB622" s="742" t="s">
        <v>66</v>
      </c>
      <c r="BM622" s="75">
        <f t="shared" si="126"/>
        <v>0</v>
      </c>
      <c r="BN622" s="75">
        <f t="shared" si="127"/>
        <v>0</v>
      </c>
      <c r="BO622" s="75">
        <f t="shared" si="128"/>
        <v>0</v>
      </c>
      <c r="BP622" s="75">
        <f t="shared" si="129"/>
        <v>0</v>
      </c>
    </row>
    <row r="623" spans="1:68" ht="27" customHeight="1" x14ac:dyDescent="0.25">
      <c r="A623" s="60" t="s">
        <v>1004</v>
      </c>
      <c r="B623" s="60" t="s">
        <v>1005</v>
      </c>
      <c r="C623" s="34">
        <v>4301031203</v>
      </c>
      <c r="D623" s="786">
        <v>4640242180908</v>
      </c>
      <c r="E623" s="786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11" t="s">
        <v>1006</v>
      </c>
      <c r="Q623" s="788"/>
      <c r="R623" s="788"/>
      <c r="S623" s="788"/>
      <c r="T623" s="78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987</v>
      </c>
      <c r="AG623" s="75"/>
      <c r="AJ623" s="79" t="s">
        <v>45</v>
      </c>
      <c r="AK623" s="79">
        <v>0</v>
      </c>
      <c r="BB623" s="744" t="s">
        <v>66</v>
      </c>
      <c r="BM623" s="75">
        <f t="shared" si="126"/>
        <v>0</v>
      </c>
      <c r="BN623" s="75">
        <f t="shared" si="127"/>
        <v>0</v>
      </c>
      <c r="BO623" s="75">
        <f t="shared" si="128"/>
        <v>0</v>
      </c>
      <c r="BP623" s="75">
        <f t="shared" si="129"/>
        <v>0</v>
      </c>
    </row>
    <row r="624" spans="1:68" ht="27" customHeight="1" x14ac:dyDescent="0.25">
      <c r="A624" s="60" t="s">
        <v>1007</v>
      </c>
      <c r="B624" s="60" t="s">
        <v>1008</v>
      </c>
      <c r="C624" s="34">
        <v>4301031200</v>
      </c>
      <c r="D624" s="786">
        <v>4640242180489</v>
      </c>
      <c r="E624" s="786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812" t="s">
        <v>1009</v>
      </c>
      <c r="Q624" s="788"/>
      <c r="R624" s="788"/>
      <c r="S624" s="788"/>
      <c r="T624" s="78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991</v>
      </c>
      <c r="AG624" s="75"/>
      <c r="AJ624" s="79" t="s">
        <v>45</v>
      </c>
      <c r="AK624" s="79">
        <v>0</v>
      </c>
      <c r="BB624" s="746" t="s">
        <v>66</v>
      </c>
      <c r="BM624" s="75">
        <f t="shared" si="126"/>
        <v>0</v>
      </c>
      <c r="BN624" s="75">
        <f t="shared" si="127"/>
        <v>0</v>
      </c>
      <c r="BO624" s="75">
        <f t="shared" si="128"/>
        <v>0</v>
      </c>
      <c r="BP624" s="75">
        <f t="shared" si="129"/>
        <v>0</v>
      </c>
    </row>
    <row r="625" spans="1:68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90" t="s">
        <v>40</v>
      </c>
      <c r="Q625" s="791"/>
      <c r="R625" s="791"/>
      <c r="S625" s="791"/>
      <c r="T625" s="791"/>
      <c r="U625" s="791"/>
      <c r="V625" s="792"/>
      <c r="W625" s="40" t="s">
        <v>39</v>
      </c>
      <c r="X625" s="41">
        <f>IFERROR(X618/H618,"0")+IFERROR(X619/H619,"0")+IFERROR(X620/H620,"0")+IFERROR(X621/H621,"0")+IFERROR(X622/H622,"0")+IFERROR(X623/H623,"0")+IFERROR(X624/H624,"0")</f>
        <v>0</v>
      </c>
      <c r="Y625" s="41">
        <f>IFERROR(Y618/H618,"0")+IFERROR(Y619/H619,"0")+IFERROR(Y620/H620,"0")+IFERROR(Y621/H621,"0")+IFERROR(Y622/H622,"0")+IFERROR(Y623/H623,"0")+IFERROR(Y624/H624,"0")</f>
        <v>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4"/>
      <c r="P626" s="790" t="s">
        <v>40</v>
      </c>
      <c r="Q626" s="791"/>
      <c r="R626" s="791"/>
      <c r="S626" s="791"/>
      <c r="T626" s="791"/>
      <c r="U626" s="791"/>
      <c r="V626" s="792"/>
      <c r="W626" s="40" t="s">
        <v>0</v>
      </c>
      <c r="X626" s="41">
        <f>IFERROR(SUM(X618:X624),"0")</f>
        <v>0</v>
      </c>
      <c r="Y626" s="41">
        <f>IFERROR(SUM(Y618:Y624),"0")</f>
        <v>0</v>
      </c>
      <c r="Z626" s="40"/>
      <c r="AA626" s="64"/>
      <c r="AB626" s="64"/>
      <c r="AC626" s="64"/>
    </row>
    <row r="627" spans="1:68" ht="14.25" customHeight="1" x14ac:dyDescent="0.25">
      <c r="A627" s="785" t="s">
        <v>84</v>
      </c>
      <c r="B627" s="785"/>
      <c r="C627" s="785"/>
      <c r="D627" s="785"/>
      <c r="E627" s="785"/>
      <c r="F627" s="785"/>
      <c r="G627" s="785"/>
      <c r="H627" s="785"/>
      <c r="I627" s="785"/>
      <c r="J627" s="785"/>
      <c r="K627" s="785"/>
      <c r="L627" s="785"/>
      <c r="M627" s="785"/>
      <c r="N627" s="785"/>
      <c r="O627" s="785"/>
      <c r="P627" s="785"/>
      <c r="Q627" s="785"/>
      <c r="R627" s="785"/>
      <c r="S627" s="785"/>
      <c r="T627" s="785"/>
      <c r="U627" s="785"/>
      <c r="V627" s="785"/>
      <c r="W627" s="785"/>
      <c r="X627" s="785"/>
      <c r="Y627" s="785"/>
      <c r="Z627" s="785"/>
      <c r="AA627" s="63"/>
      <c r="AB627" s="63"/>
      <c r="AC627" s="63"/>
    </row>
    <row r="628" spans="1:68" ht="27" customHeight="1" x14ac:dyDescent="0.25">
      <c r="A628" s="60" t="s">
        <v>1010</v>
      </c>
      <c r="B628" s="60" t="s">
        <v>1011</v>
      </c>
      <c r="C628" s="34">
        <v>4301051746</v>
      </c>
      <c r="D628" s="786">
        <v>4640242180533</v>
      </c>
      <c r="E628" s="786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88</v>
      </c>
      <c r="N628" s="36"/>
      <c r="O628" s="35">
        <v>40</v>
      </c>
      <c r="P628" s="813" t="s">
        <v>1012</v>
      </c>
      <c r="Q628" s="788"/>
      <c r="R628" s="788"/>
      <c r="S628" s="788"/>
      <c r="T628" s="78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30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31">IFERROR(X628*I628/H628,"0")</f>
        <v>0</v>
      </c>
      <c r="BN628" s="75">
        <f t="shared" ref="BN628:BN635" si="132">IFERROR(Y628*I628/H628,"0")</f>
        <v>0</v>
      </c>
      <c r="BO628" s="75">
        <f t="shared" ref="BO628:BO635" si="133">IFERROR(1/J628*(X628/H628),"0")</f>
        <v>0</v>
      </c>
      <c r="BP628" s="75">
        <f t="shared" ref="BP628:BP635" si="134">IFERROR(1/J628*(Y628/H628),"0")</f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4301051887</v>
      </c>
      <c r="D629" s="786">
        <v>4640242180533</v>
      </c>
      <c r="E629" s="786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130</v>
      </c>
      <c r="L629" s="35" t="s">
        <v>45</v>
      </c>
      <c r="M629" s="36" t="s">
        <v>88</v>
      </c>
      <c r="N629" s="36"/>
      <c r="O629" s="35">
        <v>45</v>
      </c>
      <c r="P629" s="814" t="s">
        <v>1015</v>
      </c>
      <c r="Q629" s="788"/>
      <c r="R629" s="788"/>
      <c r="S629" s="788"/>
      <c r="T629" s="789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30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31"/>
        <v>0</v>
      </c>
      <c r="BN629" s="75">
        <f t="shared" si="132"/>
        <v>0</v>
      </c>
      <c r="BO629" s="75">
        <f t="shared" si="133"/>
        <v>0</v>
      </c>
      <c r="BP629" s="75">
        <f t="shared" si="134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4301051510</v>
      </c>
      <c r="D630" s="786">
        <v>4640242180540</v>
      </c>
      <c r="E630" s="786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30</v>
      </c>
      <c r="P630" s="815" t="s">
        <v>1018</v>
      </c>
      <c r="Q630" s="788"/>
      <c r="R630" s="788"/>
      <c r="S630" s="788"/>
      <c r="T630" s="789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30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1019</v>
      </c>
      <c r="AG630" s="75"/>
      <c r="AJ630" s="79" t="s">
        <v>45</v>
      </c>
      <c r="AK630" s="79">
        <v>0</v>
      </c>
      <c r="BB630" s="752" t="s">
        <v>66</v>
      </c>
      <c r="BM630" s="75">
        <f t="shared" si="131"/>
        <v>0</v>
      </c>
      <c r="BN630" s="75">
        <f t="shared" si="132"/>
        <v>0</v>
      </c>
      <c r="BO630" s="75">
        <f t="shared" si="133"/>
        <v>0</v>
      </c>
      <c r="BP630" s="75">
        <f t="shared" si="134"/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4301051933</v>
      </c>
      <c r="D631" s="786">
        <v>4640242180540</v>
      </c>
      <c r="E631" s="78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130</v>
      </c>
      <c r="L631" s="35" t="s">
        <v>45</v>
      </c>
      <c r="M631" s="36" t="s">
        <v>88</v>
      </c>
      <c r="N631" s="36"/>
      <c r="O631" s="35">
        <v>45</v>
      </c>
      <c r="P631" s="816" t="s">
        <v>1021</v>
      </c>
      <c r="Q631" s="788"/>
      <c r="R631" s="788"/>
      <c r="S631" s="788"/>
      <c r="T631" s="78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30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1019</v>
      </c>
      <c r="AG631" s="75"/>
      <c r="AJ631" s="79" t="s">
        <v>45</v>
      </c>
      <c r="AK631" s="79">
        <v>0</v>
      </c>
      <c r="BB631" s="754" t="s">
        <v>66</v>
      </c>
      <c r="BM631" s="75">
        <f t="shared" si="131"/>
        <v>0</v>
      </c>
      <c r="BN631" s="75">
        <f t="shared" si="132"/>
        <v>0</v>
      </c>
      <c r="BO631" s="75">
        <f t="shared" si="133"/>
        <v>0</v>
      </c>
      <c r="BP631" s="75">
        <f t="shared" si="134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4301051390</v>
      </c>
      <c r="D632" s="786">
        <v>4640242181233</v>
      </c>
      <c r="E632" s="786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817" t="s">
        <v>1024</v>
      </c>
      <c r="Q632" s="788"/>
      <c r="R632" s="788"/>
      <c r="S632" s="788"/>
      <c r="T632" s="78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30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31"/>
        <v>0</v>
      </c>
      <c r="BN632" s="75">
        <f t="shared" si="132"/>
        <v>0</v>
      </c>
      <c r="BO632" s="75">
        <f t="shared" si="133"/>
        <v>0</v>
      </c>
      <c r="BP632" s="75">
        <f t="shared" si="134"/>
        <v>0</v>
      </c>
    </row>
    <row r="633" spans="1:68" ht="27" customHeight="1" x14ac:dyDescent="0.25">
      <c r="A633" s="60" t="s">
        <v>1022</v>
      </c>
      <c r="B633" s="60" t="s">
        <v>1025</v>
      </c>
      <c r="C633" s="34">
        <v>4301051920</v>
      </c>
      <c r="D633" s="786">
        <v>4640242181233</v>
      </c>
      <c r="E633" s="786"/>
      <c r="F633" s="59">
        <v>0.3</v>
      </c>
      <c r="G633" s="35">
        <v>6</v>
      </c>
      <c r="H633" s="59">
        <v>1.8</v>
      </c>
      <c r="I633" s="59">
        <v>2.0640000000000001</v>
      </c>
      <c r="J633" s="35">
        <v>182</v>
      </c>
      <c r="K633" s="35" t="s">
        <v>89</v>
      </c>
      <c r="L633" s="35" t="s">
        <v>45</v>
      </c>
      <c r="M633" s="36" t="s">
        <v>176</v>
      </c>
      <c r="N633" s="36"/>
      <c r="O633" s="35">
        <v>45</v>
      </c>
      <c r="P633" s="804" t="s">
        <v>1026</v>
      </c>
      <c r="Q633" s="788"/>
      <c r="R633" s="788"/>
      <c r="S633" s="788"/>
      <c r="T633" s="78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30"/>
        <v>0</v>
      </c>
      <c r="Z633" s="39" t="str">
        <f>IFERROR(IF(Y633=0,"",ROUNDUP(Y633/H633,0)*0.00651),"")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31"/>
        <v>0</v>
      </c>
      <c r="BN633" s="75">
        <f t="shared" si="132"/>
        <v>0</v>
      </c>
      <c r="BO633" s="75">
        <f t="shared" si="133"/>
        <v>0</v>
      </c>
      <c r="BP633" s="75">
        <f t="shared" si="134"/>
        <v>0</v>
      </c>
    </row>
    <row r="634" spans="1:68" ht="27" customHeight="1" x14ac:dyDescent="0.25">
      <c r="A634" s="60" t="s">
        <v>1027</v>
      </c>
      <c r="B634" s="60" t="s">
        <v>1028</v>
      </c>
      <c r="C634" s="34">
        <v>4301051448</v>
      </c>
      <c r="D634" s="786">
        <v>4640242181226</v>
      </c>
      <c r="E634" s="786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805" t="s">
        <v>1029</v>
      </c>
      <c r="Q634" s="788"/>
      <c r="R634" s="788"/>
      <c r="S634" s="788"/>
      <c r="T634" s="78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30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1019</v>
      </c>
      <c r="AG634" s="75"/>
      <c r="AJ634" s="79" t="s">
        <v>45</v>
      </c>
      <c r="AK634" s="79">
        <v>0</v>
      </c>
      <c r="BB634" s="760" t="s">
        <v>66</v>
      </c>
      <c r="BM634" s="75">
        <f t="shared" si="131"/>
        <v>0</v>
      </c>
      <c r="BN634" s="75">
        <f t="shared" si="132"/>
        <v>0</v>
      </c>
      <c r="BO634" s="75">
        <f t="shared" si="133"/>
        <v>0</v>
      </c>
      <c r="BP634" s="75">
        <f t="shared" si="134"/>
        <v>0</v>
      </c>
    </row>
    <row r="635" spans="1:68" ht="27" customHeight="1" x14ac:dyDescent="0.25">
      <c r="A635" s="60" t="s">
        <v>1027</v>
      </c>
      <c r="B635" s="60" t="s">
        <v>1030</v>
      </c>
      <c r="C635" s="34">
        <v>4301051921</v>
      </c>
      <c r="D635" s="786">
        <v>4640242181226</v>
      </c>
      <c r="E635" s="786"/>
      <c r="F635" s="59">
        <v>0.3</v>
      </c>
      <c r="G635" s="35">
        <v>6</v>
      </c>
      <c r="H635" s="59">
        <v>1.8</v>
      </c>
      <c r="I635" s="59">
        <v>2.052</v>
      </c>
      <c r="J635" s="35">
        <v>182</v>
      </c>
      <c r="K635" s="35" t="s">
        <v>89</v>
      </c>
      <c r="L635" s="35" t="s">
        <v>45</v>
      </c>
      <c r="M635" s="36" t="s">
        <v>176</v>
      </c>
      <c r="N635" s="36"/>
      <c r="O635" s="35">
        <v>45</v>
      </c>
      <c r="P635" s="806" t="s">
        <v>1031</v>
      </c>
      <c r="Q635" s="788"/>
      <c r="R635" s="788"/>
      <c r="S635" s="788"/>
      <c r="T635" s="78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30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61" t="s">
        <v>1019</v>
      </c>
      <c r="AG635" s="75"/>
      <c r="AJ635" s="79" t="s">
        <v>45</v>
      </c>
      <c r="AK635" s="79">
        <v>0</v>
      </c>
      <c r="BB635" s="762" t="s">
        <v>66</v>
      </c>
      <c r="BM635" s="75">
        <f t="shared" si="131"/>
        <v>0</v>
      </c>
      <c r="BN635" s="75">
        <f t="shared" si="132"/>
        <v>0</v>
      </c>
      <c r="BO635" s="75">
        <f t="shared" si="133"/>
        <v>0</v>
      </c>
      <c r="BP635" s="75">
        <f t="shared" si="134"/>
        <v>0</v>
      </c>
    </row>
    <row r="636" spans="1:68" x14ac:dyDescent="0.2">
      <c r="A636" s="793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90" t="s">
        <v>40</v>
      </c>
      <c r="Q636" s="791"/>
      <c r="R636" s="791"/>
      <c r="S636" s="791"/>
      <c r="T636" s="791"/>
      <c r="U636" s="791"/>
      <c r="V636" s="792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4"/>
      <c r="P637" s="790" t="s">
        <v>40</v>
      </c>
      <c r="Q637" s="791"/>
      <c r="R637" s="791"/>
      <c r="S637" s="791"/>
      <c r="T637" s="791"/>
      <c r="U637" s="791"/>
      <c r="V637" s="792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785" t="s">
        <v>224</v>
      </c>
      <c r="B638" s="785"/>
      <c r="C638" s="785"/>
      <c r="D638" s="785"/>
      <c r="E638" s="785"/>
      <c r="F638" s="785"/>
      <c r="G638" s="785"/>
      <c r="H638" s="785"/>
      <c r="I638" s="785"/>
      <c r="J638" s="785"/>
      <c r="K638" s="785"/>
      <c r="L638" s="785"/>
      <c r="M638" s="785"/>
      <c r="N638" s="785"/>
      <c r="O638" s="785"/>
      <c r="P638" s="785"/>
      <c r="Q638" s="785"/>
      <c r="R638" s="785"/>
      <c r="S638" s="785"/>
      <c r="T638" s="785"/>
      <c r="U638" s="785"/>
      <c r="V638" s="785"/>
      <c r="W638" s="785"/>
      <c r="X638" s="785"/>
      <c r="Y638" s="785"/>
      <c r="Z638" s="785"/>
      <c r="AA638" s="63"/>
      <c r="AB638" s="63"/>
      <c r="AC638" s="63"/>
    </row>
    <row r="639" spans="1:68" ht="27" customHeight="1" x14ac:dyDescent="0.25">
      <c r="A639" s="60" t="s">
        <v>1032</v>
      </c>
      <c r="B639" s="60" t="s">
        <v>1033</v>
      </c>
      <c r="C639" s="34">
        <v>4301060354</v>
      </c>
      <c r="D639" s="786">
        <v>4640242180120</v>
      </c>
      <c r="E639" s="786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7" t="s">
        <v>1034</v>
      </c>
      <c r="Q639" s="788"/>
      <c r="R639" s="788"/>
      <c r="S639" s="788"/>
      <c r="T639" s="78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4301060408</v>
      </c>
      <c r="D640" s="786">
        <v>4640242180120</v>
      </c>
      <c r="E640" s="786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130</v>
      </c>
      <c r="L640" s="35" t="s">
        <v>45</v>
      </c>
      <c r="M640" s="36" t="s">
        <v>82</v>
      </c>
      <c r="N640" s="36"/>
      <c r="O640" s="35">
        <v>40</v>
      </c>
      <c r="P640" s="808" t="s">
        <v>1037</v>
      </c>
      <c r="Q640" s="788"/>
      <c r="R640" s="788"/>
      <c r="S640" s="788"/>
      <c r="T640" s="789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1038</v>
      </c>
      <c r="B641" s="60" t="s">
        <v>1039</v>
      </c>
      <c r="C641" s="34">
        <v>4301060355</v>
      </c>
      <c r="D641" s="786">
        <v>4640242180137</v>
      </c>
      <c r="E641" s="786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130</v>
      </c>
      <c r="L641" s="35" t="s">
        <v>45</v>
      </c>
      <c r="M641" s="36" t="s">
        <v>82</v>
      </c>
      <c r="N641" s="36"/>
      <c r="O641" s="35">
        <v>40</v>
      </c>
      <c r="P641" s="809" t="s">
        <v>1040</v>
      </c>
      <c r="Q641" s="788"/>
      <c r="R641" s="788"/>
      <c r="S641" s="788"/>
      <c r="T641" s="78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1041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4301060407</v>
      </c>
      <c r="D642" s="786">
        <v>4640242180137</v>
      </c>
      <c r="E642" s="78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130</v>
      </c>
      <c r="L642" s="35" t="s">
        <v>45</v>
      </c>
      <c r="M642" s="36" t="s">
        <v>82</v>
      </c>
      <c r="N642" s="36"/>
      <c r="O642" s="35">
        <v>40</v>
      </c>
      <c r="P642" s="810" t="s">
        <v>1043</v>
      </c>
      <c r="Q642" s="788"/>
      <c r="R642" s="788"/>
      <c r="S642" s="788"/>
      <c r="T642" s="78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1041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793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90" t="s">
        <v>40</v>
      </c>
      <c r="Q643" s="791"/>
      <c r="R643" s="791"/>
      <c r="S643" s="791"/>
      <c r="T643" s="791"/>
      <c r="U643" s="791"/>
      <c r="V643" s="792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4"/>
      <c r="P644" s="790" t="s">
        <v>40</v>
      </c>
      <c r="Q644" s="791"/>
      <c r="R644" s="791"/>
      <c r="S644" s="791"/>
      <c r="T644" s="791"/>
      <c r="U644" s="791"/>
      <c r="V644" s="792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00" t="s">
        <v>1044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62"/>
      <c r="AB645" s="62"/>
      <c r="AC645" s="62"/>
    </row>
    <row r="646" spans="1:68" ht="14.25" customHeight="1" x14ac:dyDescent="0.25">
      <c r="A646" s="785" t="s">
        <v>126</v>
      </c>
      <c r="B646" s="785"/>
      <c r="C646" s="785"/>
      <c r="D646" s="785"/>
      <c r="E646" s="785"/>
      <c r="F646" s="785"/>
      <c r="G646" s="785"/>
      <c r="H646" s="785"/>
      <c r="I646" s="785"/>
      <c r="J646" s="785"/>
      <c r="K646" s="785"/>
      <c r="L646" s="785"/>
      <c r="M646" s="785"/>
      <c r="N646" s="785"/>
      <c r="O646" s="785"/>
      <c r="P646" s="785"/>
      <c r="Q646" s="785"/>
      <c r="R646" s="785"/>
      <c r="S646" s="785"/>
      <c r="T646" s="785"/>
      <c r="U646" s="785"/>
      <c r="V646" s="785"/>
      <c r="W646" s="785"/>
      <c r="X646" s="785"/>
      <c r="Y646" s="785"/>
      <c r="Z646" s="785"/>
      <c r="AA646" s="63"/>
      <c r="AB646" s="63"/>
      <c r="AC646" s="63"/>
    </row>
    <row r="647" spans="1:68" ht="27" customHeight="1" x14ac:dyDescent="0.25">
      <c r="A647" s="60" t="s">
        <v>1045</v>
      </c>
      <c r="B647" s="60" t="s">
        <v>1046</v>
      </c>
      <c r="C647" s="34">
        <v>4301011951</v>
      </c>
      <c r="D647" s="786">
        <v>4640242180045</v>
      </c>
      <c r="E647" s="786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130</v>
      </c>
      <c r="L647" s="35" t="s">
        <v>45</v>
      </c>
      <c r="M647" s="36" t="s">
        <v>133</v>
      </c>
      <c r="N647" s="36"/>
      <c r="O647" s="35">
        <v>55</v>
      </c>
      <c r="P647" s="801" t="s">
        <v>1047</v>
      </c>
      <c r="Q647" s="788"/>
      <c r="R647" s="788"/>
      <c r="S647" s="788"/>
      <c r="T647" s="789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1048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1049</v>
      </c>
      <c r="B648" s="60" t="s">
        <v>1050</v>
      </c>
      <c r="C648" s="34">
        <v>4301011950</v>
      </c>
      <c r="D648" s="786">
        <v>4640242180601</v>
      </c>
      <c r="E648" s="786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130</v>
      </c>
      <c r="L648" s="35" t="s">
        <v>45</v>
      </c>
      <c r="M648" s="36" t="s">
        <v>133</v>
      </c>
      <c r="N648" s="36"/>
      <c r="O648" s="35">
        <v>55</v>
      </c>
      <c r="P648" s="802" t="s">
        <v>1051</v>
      </c>
      <c r="Q648" s="788"/>
      <c r="R648" s="788"/>
      <c r="S648" s="788"/>
      <c r="T648" s="789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1052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793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90" t="s">
        <v>40</v>
      </c>
      <c r="Q649" s="791"/>
      <c r="R649" s="791"/>
      <c r="S649" s="791"/>
      <c r="T649" s="791"/>
      <c r="U649" s="791"/>
      <c r="V649" s="792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4"/>
      <c r="P650" s="790" t="s">
        <v>40</v>
      </c>
      <c r="Q650" s="791"/>
      <c r="R650" s="791"/>
      <c r="S650" s="791"/>
      <c r="T650" s="791"/>
      <c r="U650" s="791"/>
      <c r="V650" s="792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785" t="s">
        <v>183</v>
      </c>
      <c r="B651" s="785"/>
      <c r="C651" s="785"/>
      <c r="D651" s="785"/>
      <c r="E651" s="785"/>
      <c r="F651" s="785"/>
      <c r="G651" s="785"/>
      <c r="H651" s="785"/>
      <c r="I651" s="785"/>
      <c r="J651" s="785"/>
      <c r="K651" s="785"/>
      <c r="L651" s="785"/>
      <c r="M651" s="785"/>
      <c r="N651" s="785"/>
      <c r="O651" s="785"/>
      <c r="P651" s="785"/>
      <c r="Q651" s="785"/>
      <c r="R651" s="785"/>
      <c r="S651" s="785"/>
      <c r="T651" s="785"/>
      <c r="U651" s="785"/>
      <c r="V651" s="785"/>
      <c r="W651" s="785"/>
      <c r="X651" s="785"/>
      <c r="Y651" s="785"/>
      <c r="Z651" s="785"/>
      <c r="AA651" s="63"/>
      <c r="AB651" s="63"/>
      <c r="AC651" s="63"/>
    </row>
    <row r="652" spans="1:68" ht="27" customHeight="1" x14ac:dyDescent="0.25">
      <c r="A652" s="60" t="s">
        <v>1053</v>
      </c>
      <c r="B652" s="60" t="s">
        <v>1054</v>
      </c>
      <c r="C652" s="34">
        <v>4301020314</v>
      </c>
      <c r="D652" s="786">
        <v>4640242180090</v>
      </c>
      <c r="E652" s="786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130</v>
      </c>
      <c r="L652" s="35" t="s">
        <v>45</v>
      </c>
      <c r="M652" s="36" t="s">
        <v>133</v>
      </c>
      <c r="N652" s="36"/>
      <c r="O652" s="35">
        <v>50</v>
      </c>
      <c r="P652" s="803" t="s">
        <v>1055</v>
      </c>
      <c r="Q652" s="788"/>
      <c r="R652" s="788"/>
      <c r="S652" s="788"/>
      <c r="T652" s="789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1056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90" t="s">
        <v>40</v>
      </c>
      <c r="Q654" s="791"/>
      <c r="R654" s="791"/>
      <c r="S654" s="791"/>
      <c r="T654" s="791"/>
      <c r="U654" s="791"/>
      <c r="V654" s="792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785" t="s">
        <v>78</v>
      </c>
      <c r="B655" s="785"/>
      <c r="C655" s="785"/>
      <c r="D655" s="785"/>
      <c r="E655" s="785"/>
      <c r="F655" s="785"/>
      <c r="G655" s="785"/>
      <c r="H655" s="785"/>
      <c r="I655" s="785"/>
      <c r="J655" s="785"/>
      <c r="K655" s="785"/>
      <c r="L655" s="785"/>
      <c r="M655" s="785"/>
      <c r="N655" s="785"/>
      <c r="O655" s="785"/>
      <c r="P655" s="785"/>
      <c r="Q655" s="785"/>
      <c r="R655" s="785"/>
      <c r="S655" s="785"/>
      <c r="T655" s="785"/>
      <c r="U655" s="785"/>
      <c r="V655" s="785"/>
      <c r="W655" s="785"/>
      <c r="X655" s="785"/>
      <c r="Y655" s="785"/>
      <c r="Z655" s="785"/>
      <c r="AA655" s="63"/>
      <c r="AB655" s="63"/>
      <c r="AC655" s="63"/>
    </row>
    <row r="656" spans="1:68" ht="27" customHeight="1" x14ac:dyDescent="0.25">
      <c r="A656" s="60" t="s">
        <v>1057</v>
      </c>
      <c r="B656" s="60" t="s">
        <v>1058</v>
      </c>
      <c r="C656" s="34">
        <v>4301031321</v>
      </c>
      <c r="D656" s="786">
        <v>4640242180076</v>
      </c>
      <c r="E656" s="786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139</v>
      </c>
      <c r="L656" s="35" t="s">
        <v>45</v>
      </c>
      <c r="M656" s="36" t="s">
        <v>82</v>
      </c>
      <c r="N656" s="36"/>
      <c r="O656" s="35">
        <v>40</v>
      </c>
      <c r="P656" s="787" t="s">
        <v>1059</v>
      </c>
      <c r="Q656" s="788"/>
      <c r="R656" s="788"/>
      <c r="S656" s="788"/>
      <c r="T656" s="789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1060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90" t="s">
        <v>40</v>
      </c>
      <c r="Q658" s="791"/>
      <c r="R658" s="791"/>
      <c r="S658" s="791"/>
      <c r="T658" s="791"/>
      <c r="U658" s="791"/>
      <c r="V658" s="792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785" t="s">
        <v>84</v>
      </c>
      <c r="B659" s="785"/>
      <c r="C659" s="785"/>
      <c r="D659" s="785"/>
      <c r="E659" s="785"/>
      <c r="F659" s="785"/>
      <c r="G659" s="785"/>
      <c r="H659" s="785"/>
      <c r="I659" s="785"/>
      <c r="J659" s="785"/>
      <c r="K659" s="785"/>
      <c r="L659" s="785"/>
      <c r="M659" s="785"/>
      <c r="N659" s="785"/>
      <c r="O659" s="785"/>
      <c r="P659" s="785"/>
      <c r="Q659" s="785"/>
      <c r="R659" s="785"/>
      <c r="S659" s="785"/>
      <c r="T659" s="785"/>
      <c r="U659" s="785"/>
      <c r="V659" s="785"/>
      <c r="W659" s="785"/>
      <c r="X659" s="785"/>
      <c r="Y659" s="785"/>
      <c r="Z659" s="785"/>
      <c r="AA659" s="63"/>
      <c r="AB659" s="63"/>
      <c r="AC659" s="63"/>
    </row>
    <row r="660" spans="1:68" ht="27" customHeight="1" x14ac:dyDescent="0.25">
      <c r="A660" s="60" t="s">
        <v>1061</v>
      </c>
      <c r="B660" s="60" t="s">
        <v>1062</v>
      </c>
      <c r="C660" s="34">
        <v>4301051780</v>
      </c>
      <c r="D660" s="786">
        <v>4640242180106</v>
      </c>
      <c r="E660" s="786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130</v>
      </c>
      <c r="L660" s="35" t="s">
        <v>45</v>
      </c>
      <c r="M660" s="36" t="s">
        <v>82</v>
      </c>
      <c r="N660" s="36"/>
      <c r="O660" s="35">
        <v>45</v>
      </c>
      <c r="P660" s="795" t="s">
        <v>1063</v>
      </c>
      <c r="Q660" s="788"/>
      <c r="R660" s="788"/>
      <c r="S660" s="788"/>
      <c r="T660" s="789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1064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90" t="s">
        <v>40</v>
      </c>
      <c r="Q662" s="791"/>
      <c r="R662" s="791"/>
      <c r="S662" s="791"/>
      <c r="T662" s="791"/>
      <c r="U662" s="791"/>
      <c r="V662" s="792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793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9"/>
      <c r="P663" s="796" t="s">
        <v>33</v>
      </c>
      <c r="Q663" s="797"/>
      <c r="R663" s="797"/>
      <c r="S663" s="797"/>
      <c r="T663" s="797"/>
      <c r="U663" s="797"/>
      <c r="V663" s="798"/>
      <c r="W663" s="40" t="s">
        <v>0</v>
      </c>
      <c r="X663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18100</v>
      </c>
      <c r="Y663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18105</v>
      </c>
      <c r="Z663" s="40"/>
      <c r="AA663" s="64"/>
      <c r="AB663" s="64"/>
      <c r="AC663" s="64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9"/>
      <c r="P664" s="796" t="s">
        <v>34</v>
      </c>
      <c r="Q664" s="797"/>
      <c r="R664" s="797"/>
      <c r="S664" s="797"/>
      <c r="T664" s="797"/>
      <c r="U664" s="797"/>
      <c r="V664" s="798"/>
      <c r="W664" s="40" t="s">
        <v>0</v>
      </c>
      <c r="X664" s="41">
        <f>IFERROR(SUM(BM22:BM660),"0")</f>
        <v>18679.2</v>
      </c>
      <c r="Y664" s="41">
        <f>IFERROR(SUM(BN22:BN660),"0")</f>
        <v>18684.36</v>
      </c>
      <c r="Z664" s="40"/>
      <c r="AA664" s="64"/>
      <c r="AB664" s="64"/>
      <c r="AC664" s="64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9"/>
      <c r="P665" s="796" t="s">
        <v>35</v>
      </c>
      <c r="Q665" s="797"/>
      <c r="R665" s="797"/>
      <c r="S665" s="797"/>
      <c r="T665" s="797"/>
      <c r="U665" s="797"/>
      <c r="V665" s="798"/>
      <c r="W665" s="40" t="s">
        <v>20</v>
      </c>
      <c r="X665" s="42">
        <f>ROUNDUP(SUM(BO22:BO660),0)</f>
        <v>26</v>
      </c>
      <c r="Y665" s="42">
        <f>ROUNDUP(SUM(BP22:BP660),0)</f>
        <v>26</v>
      </c>
      <c r="Z665" s="40"/>
      <c r="AA665" s="64"/>
      <c r="AB665" s="64"/>
      <c r="AC665" s="64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9"/>
      <c r="P666" s="796" t="s">
        <v>36</v>
      </c>
      <c r="Q666" s="797"/>
      <c r="R666" s="797"/>
      <c r="S666" s="797"/>
      <c r="T666" s="797"/>
      <c r="U666" s="797"/>
      <c r="V666" s="798"/>
      <c r="W666" s="40" t="s">
        <v>0</v>
      </c>
      <c r="X666" s="41">
        <f>GrossWeightTotal+PalletQtyTotal*25</f>
        <v>19329.2</v>
      </c>
      <c r="Y666" s="41">
        <f>GrossWeightTotalR+PalletQtyTotalR*25</f>
        <v>19334.36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799"/>
      <c r="P667" s="796" t="s">
        <v>37</v>
      </c>
      <c r="Q667" s="797"/>
      <c r="R667" s="797"/>
      <c r="S667" s="797"/>
      <c r="T667" s="797"/>
      <c r="U667" s="797"/>
      <c r="V667" s="798"/>
      <c r="W667" s="40" t="s">
        <v>20</v>
      </c>
      <c r="X667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1206.6666666666667</v>
      </c>
      <c r="Y667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1207</v>
      </c>
      <c r="Z667" s="40"/>
      <c r="AA667" s="64"/>
      <c r="AB667" s="64"/>
      <c r="AC667" s="64"/>
    </row>
    <row r="668" spans="1:68" ht="14.25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799"/>
      <c r="P668" s="796" t="s">
        <v>38</v>
      </c>
      <c r="Q668" s="797"/>
      <c r="R668" s="797"/>
      <c r="S668" s="797"/>
      <c r="T668" s="797"/>
      <c r="U668" s="797"/>
      <c r="V668" s="798"/>
      <c r="W668" s="43" t="s">
        <v>51</v>
      </c>
      <c r="X668" s="40"/>
      <c r="Y668" s="40"/>
      <c r="Z668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25.067689999999999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781" t="s">
        <v>124</v>
      </c>
      <c r="D670" s="781" t="s">
        <v>124</v>
      </c>
      <c r="E670" s="781" t="s">
        <v>124</v>
      </c>
      <c r="F670" s="781" t="s">
        <v>124</v>
      </c>
      <c r="G670" s="781" t="s">
        <v>124</v>
      </c>
      <c r="H670" s="781" t="s">
        <v>124</v>
      </c>
      <c r="I670" s="781" t="s">
        <v>336</v>
      </c>
      <c r="J670" s="781" t="s">
        <v>336</v>
      </c>
      <c r="K670" s="781" t="s">
        <v>336</v>
      </c>
      <c r="L670" s="781" t="s">
        <v>336</v>
      </c>
      <c r="M670" s="781" t="s">
        <v>336</v>
      </c>
      <c r="N670" s="782"/>
      <c r="O670" s="781" t="s">
        <v>336</v>
      </c>
      <c r="P670" s="781" t="s">
        <v>336</v>
      </c>
      <c r="Q670" s="781" t="s">
        <v>336</v>
      </c>
      <c r="R670" s="781" t="s">
        <v>336</v>
      </c>
      <c r="S670" s="781" t="s">
        <v>336</v>
      </c>
      <c r="T670" s="781" t="s">
        <v>336</v>
      </c>
      <c r="U670" s="781" t="s">
        <v>336</v>
      </c>
      <c r="V670" s="781" t="s">
        <v>336</v>
      </c>
      <c r="W670" s="781" t="s">
        <v>673</v>
      </c>
      <c r="X670" s="781" t="s">
        <v>673</v>
      </c>
      <c r="Y670" s="781" t="s">
        <v>762</v>
      </c>
      <c r="Z670" s="781" t="s">
        <v>762</v>
      </c>
      <c r="AA670" s="781" t="s">
        <v>762</v>
      </c>
      <c r="AB670" s="781" t="s">
        <v>762</v>
      </c>
      <c r="AC670" s="80" t="s">
        <v>872</v>
      </c>
      <c r="AD670" s="781" t="s">
        <v>944</v>
      </c>
      <c r="AE670" s="781" t="s">
        <v>944</v>
      </c>
      <c r="AF670" s="1"/>
    </row>
    <row r="671" spans="1:68" ht="14.25" customHeight="1" thickTop="1" x14ac:dyDescent="0.2">
      <c r="A671" s="783" t="s">
        <v>10</v>
      </c>
      <c r="B671" s="781" t="s">
        <v>77</v>
      </c>
      <c r="C671" s="781" t="s">
        <v>125</v>
      </c>
      <c r="D671" s="781" t="s">
        <v>152</v>
      </c>
      <c r="E671" s="781" t="s">
        <v>232</v>
      </c>
      <c r="F671" s="781" t="s">
        <v>256</v>
      </c>
      <c r="G671" s="781" t="s">
        <v>302</v>
      </c>
      <c r="H671" s="781" t="s">
        <v>124</v>
      </c>
      <c r="I671" s="781" t="s">
        <v>337</v>
      </c>
      <c r="J671" s="781" t="s">
        <v>361</v>
      </c>
      <c r="K671" s="781" t="s">
        <v>439</v>
      </c>
      <c r="L671" s="781" t="s">
        <v>460</v>
      </c>
      <c r="M671" s="781" t="s">
        <v>484</v>
      </c>
      <c r="N671" s="1"/>
      <c r="O671" s="781" t="s">
        <v>511</v>
      </c>
      <c r="P671" s="781" t="s">
        <v>514</v>
      </c>
      <c r="Q671" s="781" t="s">
        <v>523</v>
      </c>
      <c r="R671" s="781" t="s">
        <v>539</v>
      </c>
      <c r="S671" s="781" t="s">
        <v>549</v>
      </c>
      <c r="T671" s="781" t="s">
        <v>562</v>
      </c>
      <c r="U671" s="781" t="s">
        <v>573</v>
      </c>
      <c r="V671" s="781" t="s">
        <v>660</v>
      </c>
      <c r="W671" s="781" t="s">
        <v>674</v>
      </c>
      <c r="X671" s="781" t="s">
        <v>718</v>
      </c>
      <c r="Y671" s="781" t="s">
        <v>763</v>
      </c>
      <c r="Z671" s="781" t="s">
        <v>831</v>
      </c>
      <c r="AA671" s="781" t="s">
        <v>856</v>
      </c>
      <c r="AB671" s="781" t="s">
        <v>868</v>
      </c>
      <c r="AC671" s="781" t="s">
        <v>872</v>
      </c>
      <c r="AD671" s="781" t="s">
        <v>944</v>
      </c>
      <c r="AE671" s="781" t="s">
        <v>1044</v>
      </c>
      <c r="AF671" s="1"/>
    </row>
    <row r="672" spans="1:68" ht="13.5" thickBot="1" x14ac:dyDescent="0.25">
      <c r="A672" s="784"/>
      <c r="B672" s="781"/>
      <c r="C672" s="781"/>
      <c r="D672" s="781"/>
      <c r="E672" s="781"/>
      <c r="F672" s="781"/>
      <c r="G672" s="781"/>
      <c r="H672" s="781"/>
      <c r="I672" s="781"/>
      <c r="J672" s="781"/>
      <c r="K672" s="781"/>
      <c r="L672" s="781"/>
      <c r="M672" s="781"/>
      <c r="N672" s="1"/>
      <c r="O672" s="781"/>
      <c r="P672" s="781"/>
      <c r="Q672" s="781"/>
      <c r="R672" s="781"/>
      <c r="S672" s="781"/>
      <c r="T672" s="781"/>
      <c r="U672" s="781"/>
      <c r="V672" s="781"/>
      <c r="W672" s="781"/>
      <c r="X672" s="781"/>
      <c r="Y672" s="781"/>
      <c r="Z672" s="781"/>
      <c r="AA672" s="781"/>
      <c r="AB672" s="781"/>
      <c r="AC672" s="781"/>
      <c r="AD672" s="781"/>
      <c r="AE672" s="781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0">
        <f>IFERROR(Y48*1,"0")+IFERROR(Y49*1,"0")+IFERROR(Y50*1,"0")+IFERROR(Y51*1,"0")+IFERROR(Y52*1,"0")+IFERROR(Y53*1,"0")+IFERROR(Y57*1,"0")+IFERROR(Y58*1,"0")</f>
        <v>0</v>
      </c>
      <c r="D673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0">
        <f>IFERROR(Y107*1,"0")+IFERROR(Y108*1,"0")+IFERROR(Y109*1,"0")+IFERROR(Y113*1,"0")+IFERROR(Y114*1,"0")+IFERROR(Y115*1,"0")+IFERROR(Y116*1,"0")+IFERROR(Y117*1,"0")+IFERROR(Y118*1,"0")</f>
        <v>0</v>
      </c>
      <c r="F673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0">
        <f>IFERROR(Y154*1,"0")+IFERROR(Y155*1,"0")+IFERROR(Y159*1,"0")+IFERROR(Y160*1,"0")+IFERROR(Y164*1,"0")+IFERROR(Y165*1,"0")</f>
        <v>0</v>
      </c>
      <c r="H673" s="50">
        <f>IFERROR(Y170*1,"0")+IFERROR(Y174*1,"0")+IFERROR(Y175*1,"0")+IFERROR(Y176*1,"0")+IFERROR(Y177*1,"0")+IFERROR(Y178*1,"0")+IFERROR(Y182*1,"0")+IFERROR(Y183*1,"0")</f>
        <v>0</v>
      </c>
      <c r="I673" s="50">
        <f>IFERROR(Y189*1,"0")+IFERROR(Y193*1,"0")+IFERROR(Y194*1,"0")+IFERROR(Y195*1,"0")+IFERROR(Y196*1,"0")+IFERROR(Y197*1,"0")+IFERROR(Y198*1,"0")+IFERROR(Y199*1,"0")+IFERROR(Y200*1,"0")</f>
        <v>0</v>
      </c>
      <c r="J673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0">
        <f>IFERROR(Y250*1,"0")+IFERROR(Y251*1,"0")+IFERROR(Y252*1,"0")+IFERROR(Y253*1,"0")+IFERROR(Y254*1,"0")+IFERROR(Y255*1,"0")+IFERROR(Y256*1,"0")+IFERROR(Y257*1,"0")</f>
        <v>0</v>
      </c>
      <c r="L673" s="50">
        <f>IFERROR(Y262*1,"0")+IFERROR(Y263*1,"0")+IFERROR(Y264*1,"0")+IFERROR(Y265*1,"0")+IFERROR(Y266*1,"0")+IFERROR(Y267*1,"0")+IFERROR(Y268*1,"0")+IFERROR(Y269*1,"0")+IFERROR(Y270*1,"0")+IFERROR(Y274*1,"0")</f>
        <v>0</v>
      </c>
      <c r="M673" s="50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0">
        <f>IFERROR(Y293*1,"0")</f>
        <v>0</v>
      </c>
      <c r="P673" s="50">
        <f>IFERROR(Y298*1,"0")+IFERROR(Y299*1,"0")+IFERROR(Y300*1,"0")</f>
        <v>0</v>
      </c>
      <c r="Q673" s="50">
        <f>IFERROR(Y305*1,"0")+IFERROR(Y306*1,"0")+IFERROR(Y307*1,"0")+IFERROR(Y308*1,"0")+IFERROR(Y309*1,"0")+IFERROR(Y310*1,"0")</f>
        <v>0</v>
      </c>
      <c r="R673" s="50">
        <f>IFERROR(Y315*1,"0")+IFERROR(Y319*1,"0")+IFERROR(Y323*1,"0")</f>
        <v>0</v>
      </c>
      <c r="S673" s="50">
        <f>IFERROR(Y328*1,"0")+IFERROR(Y332*1,"0")+IFERROR(Y336*1,"0")+IFERROR(Y337*1,"0")</f>
        <v>0</v>
      </c>
      <c r="T673" s="50">
        <f>IFERROR(Y342*1,"0")+IFERROR(Y346*1,"0")+IFERROR(Y347*1,"0")+IFERROR(Y351*1,"0")</f>
        <v>0</v>
      </c>
      <c r="U673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0">
        <f>IFERROR(Y405*1,"0")+IFERROR(Y409*1,"0")+IFERROR(Y410*1,"0")+IFERROR(Y411*1,"0")</f>
        <v>0</v>
      </c>
      <c r="W673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18105</v>
      </c>
      <c r="X673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0">
        <f>IFERROR(Y519*1,"0")+IFERROR(Y523*1,"0")+IFERROR(Y524*1,"0")+IFERROR(Y525*1,"0")+IFERROR(Y526*1,"0")+IFERROR(Y527*1,"0")+IFERROR(Y528*1,"0")+IFERROR(Y532*1,"0")+IFERROR(Y536*1,"0")</f>
        <v>0</v>
      </c>
      <c r="AA673" s="50">
        <f>IFERROR(Y541*1,"0")+IFERROR(Y542*1,"0")+IFERROR(Y543*1,"0")+IFERROR(Y544*1,"0")</f>
        <v>0</v>
      </c>
      <c r="AB673" s="50">
        <f>IFERROR(Y549*1,"0")</f>
        <v>0</v>
      </c>
      <c r="AC673" s="50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309 X125 X109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7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1" t="s">
        <v>1066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1068</v>
      </c>
      <c r="D6" s="51" t="s">
        <v>1069</v>
      </c>
      <c r="E6" s="51" t="s">
        <v>45</v>
      </c>
    </row>
    <row r="8" spans="2:8" x14ac:dyDescent="0.2">
      <c r="B8" s="51" t="s">
        <v>76</v>
      </c>
      <c r="C8" s="51" t="s">
        <v>1068</v>
      </c>
      <c r="D8" s="51" t="s">
        <v>45</v>
      </c>
      <c r="E8" s="51" t="s">
        <v>45</v>
      </c>
    </row>
    <row r="10" spans="2:8" x14ac:dyDescent="0.2">
      <c r="B10" s="51" t="s">
        <v>1070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1080</v>
      </c>
      <c r="C20" s="51" t="s">
        <v>45</v>
      </c>
      <c r="D20" s="51" t="s">
        <v>45</v>
      </c>
      <c r="E20" s="51" t="s">
        <v>45</v>
      </c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2024-12-17T09:03:24Z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