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ушкарный\1 машина\"/>
    </mc:Choice>
  </mc:AlternateContent>
  <xr:revisionPtr revIDLastSave="0" documentId="13_ncr:1_{D485E0F5-A9CD-42B7-AB1B-79DCCA230C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Y529" i="1" s="1"/>
  <c r="P524" i="1"/>
  <c r="BP523" i="1"/>
  <c r="BO523" i="1"/>
  <c r="BN523" i="1"/>
  <c r="BM523" i="1"/>
  <c r="Z523" i="1"/>
  <c r="Y523" i="1"/>
  <c r="Y530" i="1" s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BP514" i="1" s="1"/>
  <c r="P514" i="1"/>
  <c r="BO513" i="1"/>
  <c r="BM513" i="1"/>
  <c r="Z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Y506" i="1" s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Y467" i="1" s="1"/>
  <c r="X460" i="1"/>
  <c r="X459" i="1"/>
  <c r="BO458" i="1"/>
  <c r="BM458" i="1"/>
  <c r="Y458" i="1"/>
  <c r="Y460" i="1" s="1"/>
  <c r="P458" i="1"/>
  <c r="BP457" i="1"/>
  <c r="BO457" i="1"/>
  <c r="BN457" i="1"/>
  <c r="BM457" i="1"/>
  <c r="Z457" i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X673" i="1" s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Y434" i="1" s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V673" i="1" s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N376" i="1"/>
  <c r="BM376" i="1"/>
  <c r="Z376" i="1"/>
  <c r="Y376" i="1"/>
  <c r="BP376" i="1" s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I67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88" i="1" l="1"/>
  <c r="H9" i="1"/>
  <c r="A10" i="1"/>
  <c r="B673" i="1"/>
  <c r="X664" i="1"/>
  <c r="X665" i="1"/>
  <c r="X667" i="1"/>
  <c r="Y24" i="1"/>
  <c r="Z27" i="1"/>
  <c r="Z35" i="1" s="1"/>
  <c r="BN27" i="1"/>
  <c r="Y664" i="1" s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Z85" i="1"/>
  <c r="BN85" i="1"/>
  <c r="Z87" i="1"/>
  <c r="BN87" i="1"/>
  <c r="Y88" i="1"/>
  <c r="Z91" i="1"/>
  <c r="Z97" i="1" s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Z119" i="1" s="1"/>
  <c r="BN114" i="1"/>
  <c r="Z116" i="1"/>
  <c r="BN116" i="1"/>
  <c r="Y120" i="1"/>
  <c r="F673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Y212" i="1"/>
  <c r="Z215" i="1"/>
  <c r="BN215" i="1"/>
  <c r="BP215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Z372" i="1"/>
  <c r="F9" i="1"/>
  <c r="J9" i="1"/>
  <c r="Y54" i="1"/>
  <c r="Y667" i="1" s="1"/>
  <c r="Y73" i="1"/>
  <c r="Y172" i="1"/>
  <c r="Z206" i="1"/>
  <c r="BN206" i="1"/>
  <c r="Y207" i="1"/>
  <c r="Z210" i="1"/>
  <c r="Z212" i="1" s="1"/>
  <c r="BN210" i="1"/>
  <c r="BP210" i="1"/>
  <c r="Y665" i="1" s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BP230" i="1"/>
  <c r="BN230" i="1"/>
  <c r="Z230" i="1"/>
  <c r="BP234" i="1"/>
  <c r="BN234" i="1"/>
  <c r="Z234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BP378" i="1"/>
  <c r="BN378" i="1"/>
  <c r="Z378" i="1"/>
  <c r="BP387" i="1"/>
  <c r="BN387" i="1"/>
  <c r="Z387" i="1"/>
  <c r="Y389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Z265" i="1"/>
  <c r="BN265" i="1"/>
  <c r="Z267" i="1"/>
  <c r="BN267" i="1"/>
  <c r="Z269" i="1"/>
  <c r="BN269" i="1"/>
  <c r="Y272" i="1"/>
  <c r="M673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3" i="1"/>
  <c r="Z357" i="1"/>
  <c r="Z365" i="1" s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BP380" i="1"/>
  <c r="BN380" i="1"/>
  <c r="Z380" i="1"/>
  <c r="Y382" i="1"/>
  <c r="Y388" i="1"/>
  <c r="BP384" i="1"/>
  <c r="BN384" i="1"/>
  <c r="Z384" i="1"/>
  <c r="Z388" i="1" s="1"/>
  <c r="Z393" i="1"/>
  <c r="Z395" i="1" s="1"/>
  <c r="BN393" i="1"/>
  <c r="BP393" i="1"/>
  <c r="Z399" i="1"/>
  <c r="Z401" i="1" s="1"/>
  <c r="BN399" i="1"/>
  <c r="BP399" i="1"/>
  <c r="Y407" i="1"/>
  <c r="Z410" i="1"/>
  <c r="Z412" i="1" s="1"/>
  <c r="BN410" i="1"/>
  <c r="BP410" i="1"/>
  <c r="W673" i="1"/>
  <c r="Z418" i="1"/>
  <c r="Z428" i="1" s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Z454" i="1" s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Z467" i="1" s="1"/>
  <c r="BN464" i="1"/>
  <c r="BP464" i="1"/>
  <c r="Z466" i="1"/>
  <c r="BN466" i="1"/>
  <c r="Y673" i="1"/>
  <c r="Y478" i="1"/>
  <c r="Z480" i="1"/>
  <c r="Z505" i="1" s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BN508" i="1"/>
  <c r="BP508" i="1"/>
  <c r="Y511" i="1"/>
  <c r="Z514" i="1"/>
  <c r="Z515" i="1" s="1"/>
  <c r="BN514" i="1"/>
  <c r="Y515" i="1"/>
  <c r="Z519" i="1"/>
  <c r="Z520" i="1" s="1"/>
  <c r="BN519" i="1"/>
  <c r="BP519" i="1"/>
  <c r="Y520" i="1"/>
  <c r="Z524" i="1"/>
  <c r="Z529" i="1" s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28" i="1"/>
  <c r="Y454" i="1"/>
  <c r="Z509" i="1"/>
  <c r="BN509" i="1"/>
  <c r="BN513" i="1"/>
  <c r="BP51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Z567" i="1" s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85" i="1"/>
  <c r="Z596" i="1"/>
  <c r="Z545" i="1"/>
  <c r="Z510" i="1"/>
  <c r="Z223" i="1"/>
  <c r="Y663" i="1"/>
  <c r="Z636" i="1"/>
  <c r="Z649" i="1"/>
  <c r="Z615" i="1"/>
  <c r="Z591" i="1"/>
  <c r="Z573" i="1"/>
  <c r="Z381" i="1"/>
  <c r="Z311" i="1"/>
  <c r="Z301" i="1"/>
  <c r="Z258" i="1"/>
  <c r="Z237" i="1"/>
  <c r="Z207" i="1"/>
  <c r="Z179" i="1"/>
  <c r="Z145" i="1"/>
  <c r="Z79" i="1"/>
  <c r="Z72" i="1"/>
  <c r="Z668" i="1" s="1"/>
  <c r="X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<sst xmlns="http://schemas.openxmlformats.org/spreadsheetml/2006/main" count="3138" uniqueCount="1080">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</sst>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100</v>
      </c>
      <c r="Y193" s="778">
        <f t="shared" ref="Y193:Y200" si="36">IFERROR(IF(X193="",0,CEILING((X193/$H193),1)*$H193),"")</f>
        <v>100.80000000000001</v>
      </c>
      <c r="Z193" s="36">
        <f>IFERROR(IF(Y193=0,"",ROUNDUP(Y193/H193,0)*0.00753),"")</f>
        <v>0.18071999999999999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106.19047619047619</v>
      </c>
      <c r="BN193" s="64">
        <f t="shared" ref="BN193:BN200" si="38">IFERROR(Y193*I193/H193,"0")</f>
        <v>107.04</v>
      </c>
      <c r="BO193" s="64">
        <f t="shared" ref="BO193:BO200" si="39">IFERROR(1/J193*(X193/H193),"0")</f>
        <v>0.15262515262515264</v>
      </c>
      <c r="BP193" s="64">
        <f t="shared" ref="BP193:BP200" si="40">IFERROR(1/J193*(Y193/H193),"0")</f>
        <v>0.15384615384615385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100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100</v>
      </c>
      <c r="Y227" s="77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12.820512820512821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0.28275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100</v>
      </c>
      <c r="Y238" s="779">
        <f>IFERROR(SUM(Y226:Y236),"0")</f>
        <v>101.39999999999999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310</v>
      </c>
      <c r="Y385" s="778">
        <f>IFERROR(IF(X385="",0,CEILING((X385/$H385),1)*$H385),"")</f>
        <v>312</v>
      </c>
      <c r="Z385" s="36">
        <f>IFERROR(IF(Y385=0,"",ROUNDUP(Y385/H385,0)*0.02175),"")</f>
        <v>0.86999999999999988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332.41538461538465</v>
      </c>
      <c r="BN385" s="64">
        <f>IFERROR(Y385*I385/H385,"0")</f>
        <v>334.56000000000006</v>
      </c>
      <c r="BO385" s="64">
        <f>IFERROR(1/J385*(X385/H385),"0")</f>
        <v>0.70970695970695974</v>
      </c>
      <c r="BP385" s="64">
        <f>IFERROR(1/J385*(Y385/H385),"0")</f>
        <v>0.71428571428571419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39.743589743589745</v>
      </c>
      <c r="Y388" s="779">
        <f>IFERROR(Y384/H384,"0")+IFERROR(Y385/H385,"0")+IFERROR(Y386/H386,"0")+IFERROR(Y387/H387,"0")</f>
        <v>40</v>
      </c>
      <c r="Z388" s="779">
        <f>IFERROR(IF(Z384="",0,Z384),"0")+IFERROR(IF(Z385="",0,Z385),"0")+IFERROR(IF(Z386="",0,Z386),"0")+IFERROR(IF(Z387="",0,Z387),"0")</f>
        <v>0.86999999999999988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310</v>
      </c>
      <c r="Y389" s="779">
        <f>IFERROR(SUM(Y384:Y387),"0")</f>
        <v>312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3750</v>
      </c>
      <c r="Y421" s="778">
        <f t="shared" si="87"/>
        <v>3750</v>
      </c>
      <c r="Z421" s="36">
        <f>IFERROR(IF(Y421=0,"",ROUNDUP(Y421/H421,0)*0.02175),"")</f>
        <v>5.4375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3870</v>
      </c>
      <c r="BN421" s="64">
        <f t="shared" si="89"/>
        <v>3870</v>
      </c>
      <c r="BO421" s="64">
        <f t="shared" si="90"/>
        <v>5.208333333333333</v>
      </c>
      <c r="BP421" s="64">
        <f t="shared" si="91"/>
        <v>5.208333333333333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250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250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5.4375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3750</v>
      </c>
      <c r="Y429" s="779">
        <f>IFERROR(SUM(Y417:Y427),"0")</f>
        <v>3750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2880</v>
      </c>
      <c r="Y431" s="778">
        <f>IFERROR(IF(X431="",0,CEILING((X431/$H431),1)*$H431),"")</f>
        <v>2880</v>
      </c>
      <c r="Z431" s="36">
        <f>IFERROR(IF(Y431=0,"",ROUNDUP(Y431/H431,0)*0.02175),"")</f>
        <v>4.1760000000000002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2972.1600000000003</v>
      </c>
      <c r="BN431" s="64">
        <f>IFERROR(Y431*I431/H431,"0")</f>
        <v>2972.1600000000003</v>
      </c>
      <c r="BO431" s="64">
        <f>IFERROR(1/J431*(X431/H431),"0")</f>
        <v>4</v>
      </c>
      <c r="BP431" s="64">
        <f>IFERROR(1/J431*(Y431/H431),"0")</f>
        <v>4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192</v>
      </c>
      <c r="Y433" s="779">
        <f>IFERROR(Y431/H431,"0")+IFERROR(Y432/H432,"0")</f>
        <v>192</v>
      </c>
      <c r="Z433" s="779">
        <f>IFERROR(IF(Z431="",0,Z431),"0")+IFERROR(IF(Z432="",0,Z432),"0")</f>
        <v>4.1760000000000002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2880</v>
      </c>
      <c r="Y434" s="779">
        <f>IFERROR(SUM(Y431:Y432),"0")</f>
        <v>2880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440</v>
      </c>
      <c r="Y437" s="778">
        <f>IFERROR(IF(X437="",0,CEILING((X437/$H437),1)*$H437),"")</f>
        <v>441</v>
      </c>
      <c r="Z437" s="36">
        <f>IFERROR(IF(Y437=0,"",ROUNDUP(Y437/H437,0)*0.02175),"")</f>
        <v>1.06575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467.57333333333332</v>
      </c>
      <c r="BN437" s="64">
        <f>IFERROR(Y437*I437/H437,"0")</f>
        <v>468.63600000000002</v>
      </c>
      <c r="BO437" s="64">
        <f>IFERROR(1/J437*(X437/H437),"0")</f>
        <v>0.87301587301587291</v>
      </c>
      <c r="BP437" s="64">
        <f>IFERROR(1/J437*(Y437/H437),"0")</f>
        <v>0.875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48.888888888888886</v>
      </c>
      <c r="Y438" s="779">
        <f>IFERROR(Y436/H436,"0")+IFERROR(Y437/H437,"0")</f>
        <v>49</v>
      </c>
      <c r="Z438" s="779">
        <f>IFERROR(IF(Z436="",0,Z436),"0")+IFERROR(IF(Z437="",0,Z437),"0")</f>
        <v>1.06575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440</v>
      </c>
      <c r="Y439" s="779">
        <f>IFERROR(SUM(Y436:Y437),"0")</f>
        <v>441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150</v>
      </c>
      <c r="Y524" s="778">
        <f t="shared" si="104"/>
        <v>151.20000000000002</v>
      </c>
      <c r="Z524" s="36">
        <f>IFERROR(IF(Y524=0,"",ROUNDUP(Y524/H524,0)*0.00753),"")</f>
        <v>0.27107999999999999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158.21428571428569</v>
      </c>
      <c r="BN524" s="64">
        <f t="shared" si="106"/>
        <v>159.47999999999999</v>
      </c>
      <c r="BO524" s="64">
        <f t="shared" si="107"/>
        <v>0.22893772893772893</v>
      </c>
      <c r="BP524" s="64">
        <f t="shared" si="108"/>
        <v>0.23076923076923075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35.714285714285715</v>
      </c>
      <c r="Y529" s="779">
        <f>IFERROR(Y523/H523,"0")+IFERROR(Y524/H524,"0")+IFERROR(Y525/H525,"0")+IFERROR(Y526/H526,"0")+IFERROR(Y527/H527,"0")+IFERROR(Y528/H528,"0")</f>
        <v>36</v>
      </c>
      <c r="Z529" s="779">
        <f>IFERROR(IF(Z523="",0,Z523),"0")+IFERROR(IF(Z524="",0,Z524),"0")+IFERROR(IF(Z525="",0,Z525),"0")+IFERROR(IF(Z526="",0,Z526),"0")+IFERROR(IF(Z527="",0,Z527),"0")+IFERROR(IF(Z528="",0,Z528),"0")</f>
        <v>0.27107999999999999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150</v>
      </c>
      <c r="Y530" s="779">
        <f>IFERROR(SUM(Y523:Y528),"0")</f>
        <v>151.20000000000002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570</v>
      </c>
      <c r="Y570" s="778">
        <f>IFERROR(IF(X570="",0,CEILING((X570/$H570),1)*$H570),"")</f>
        <v>570.24</v>
      </c>
      <c r="Z570" s="36">
        <f>IFERROR(IF(Y570=0,"",ROUNDUP(Y570/H570,0)*0.01196),"")</f>
        <v>1.2916799999999999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608.86363636363626</v>
      </c>
      <c r="BN570" s="64">
        <f>IFERROR(Y570*I570/H570,"0")</f>
        <v>609.11999999999989</v>
      </c>
      <c r="BO570" s="64">
        <f>IFERROR(1/J570*(X570/H570),"0")</f>
        <v>1.0380244755244756</v>
      </c>
      <c r="BP570" s="64">
        <f>IFERROR(1/J570*(Y570/H570),"0")</f>
        <v>1.0384615384615385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107.95454545454545</v>
      </c>
      <c r="Y573" s="779">
        <f>IFERROR(Y570/H570,"0")+IFERROR(Y571/H571,"0")+IFERROR(Y572/H572,"0")</f>
        <v>108</v>
      </c>
      <c r="Z573" s="779">
        <f>IFERROR(IF(Z570="",0,Z570),"0")+IFERROR(IF(Z571="",0,Z571),"0")+IFERROR(IF(Z572="",0,Z572),"0")</f>
        <v>1.2916799999999999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570</v>
      </c>
      <c r="Y574" s="779">
        <f>IFERROR(SUM(Y570:Y572),"0")</f>
        <v>570.24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170</v>
      </c>
      <c r="Y577" s="778">
        <f t="shared" si="115"/>
        <v>174.24</v>
      </c>
      <c r="Z577" s="36">
        <f>IFERROR(IF(Y577=0,"",ROUNDUP(Y577/H577,0)*0.01196),"")</f>
        <v>0.39468000000000003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181.59090909090907</v>
      </c>
      <c r="BN577" s="64">
        <f t="shared" si="117"/>
        <v>186.12</v>
      </c>
      <c r="BO577" s="64">
        <f t="shared" si="118"/>
        <v>0.3095862470862471</v>
      </c>
      <c r="BP577" s="64">
        <f t="shared" si="119"/>
        <v>0.31730769230769235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350</v>
      </c>
      <c r="Y578" s="778">
        <f t="shared" si="115"/>
        <v>353.76</v>
      </c>
      <c r="Z578" s="36">
        <f>IFERROR(IF(Y578=0,"",ROUNDUP(Y578/H578,0)*0.01196),"")</f>
        <v>0.80132000000000003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373.86363636363637</v>
      </c>
      <c r="BN578" s="64">
        <f t="shared" si="117"/>
        <v>377.87999999999994</v>
      </c>
      <c r="BO578" s="64">
        <f t="shared" si="118"/>
        <v>0.63738344988344986</v>
      </c>
      <c r="BP578" s="64">
        <f t="shared" si="119"/>
        <v>0.64423076923076927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98.48484848484847</v>
      </c>
      <c r="Y585" s="779">
        <f>IFERROR(Y576/H576,"0")+IFERROR(Y577/H577,"0")+IFERROR(Y578/H578,"0")+IFERROR(Y579/H579,"0")+IFERROR(Y580/H580,"0")+IFERROR(Y581/H581,"0")+IFERROR(Y582/H582,"0")+IFERROR(Y583/H583,"0")+IFERROR(Y584/H584,"0")</f>
        <v>100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1.1960000000000002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520</v>
      </c>
      <c r="Y586" s="779">
        <f>IFERROR(SUM(Y576:Y584),"0")</f>
        <v>528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8820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8834.64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9178.1024309024324</v>
      </c>
      <c r="Y664" s="779">
        <f>IFERROR(SUM(BN22:BN660),"0")</f>
        <v>9193.7279999999992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14</v>
      </c>
      <c r="Y665" s="38">
        <f>ROUNDUP(SUM(BP22:BP660),0)</f>
        <v>14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9528.1024309024324</v>
      </c>
      <c r="Y666" s="779">
        <f>GrossWeightTotalR+PalletQtyTotalR*25</f>
        <v>9543.7279999999992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809.41619491619497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812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14.771479999999999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100.80000000000001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101.39999999999999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312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7071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151.20000000000002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1098.24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