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Пушкарный\3 машина\"/>
    </mc:Choice>
  </mc:AlternateContent>
  <xr:revisionPtr revIDLastSave="0" documentId="13_ncr:1_{A5B66D23-BD9A-42C7-903B-315A663092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Y467" i="1" s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Y455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8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2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Z72" i="1" s="1"/>
  <c r="BN64" i="1"/>
  <c r="BP64" i="1"/>
  <c r="Z66" i="1"/>
  <c r="BN66" i="1"/>
  <c r="Z68" i="1"/>
  <c r="BN68" i="1"/>
  <c r="Z70" i="1"/>
  <c r="BN70" i="1"/>
  <c r="Y73" i="1"/>
  <c r="Z76" i="1"/>
  <c r="Z79" i="1" s="1"/>
  <c r="BN76" i="1"/>
  <c r="BP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Z145" i="1" s="1"/>
  <c r="BN139" i="1"/>
  <c r="BP139" i="1"/>
  <c r="Z141" i="1"/>
  <c r="BN141" i="1"/>
  <c r="Z143" i="1"/>
  <c r="BN143" i="1"/>
  <c r="Z149" i="1"/>
  <c r="Z150" i="1" s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3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BP254" i="1"/>
  <c r="BN254" i="1"/>
  <c r="Z254" i="1"/>
  <c r="BP263" i="1"/>
  <c r="BN263" i="1"/>
  <c r="Z263" i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H9" i="1"/>
  <c r="Y24" i="1"/>
  <c r="Y111" i="1"/>
  <c r="Y129" i="1"/>
  <c r="Y156" i="1"/>
  <c r="Y191" i="1"/>
  <c r="K673" i="1"/>
  <c r="Y259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1" i="1"/>
  <c r="Y312" i="1"/>
  <c r="BP305" i="1"/>
  <c r="BN305" i="1"/>
  <c r="Z305" i="1"/>
  <c r="L673" i="1"/>
  <c r="Y272" i="1"/>
  <c r="M673" i="1"/>
  <c r="Y289" i="1"/>
  <c r="Z307" i="1"/>
  <c r="BN307" i="1"/>
  <c r="Z309" i="1"/>
  <c r="BN309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Z365" i="1" s="1"/>
  <c r="BN357" i="1"/>
  <c r="BP357" i="1"/>
  <c r="Z359" i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Z388" i="1" s="1"/>
  <c r="BN386" i="1"/>
  <c r="Z391" i="1"/>
  <c r="Z395" i="1" s="1"/>
  <c r="BN391" i="1"/>
  <c r="BP391" i="1"/>
  <c r="Z392" i="1"/>
  <c r="BN392" i="1"/>
  <c r="Z394" i="1"/>
  <c r="BN394" i="1"/>
  <c r="Y395" i="1"/>
  <c r="Z398" i="1"/>
  <c r="Z401" i="1" s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Z529" i="1"/>
  <c r="Z438" i="1"/>
  <c r="Z428" i="1"/>
  <c r="Z301" i="1"/>
  <c r="Z258" i="1"/>
  <c r="Y665" i="1"/>
  <c r="Z636" i="1"/>
  <c r="Z649" i="1"/>
  <c r="Z615" i="1"/>
  <c r="Z585" i="1"/>
  <c r="Z573" i="1"/>
  <c r="Z467" i="1"/>
  <c r="Z381" i="1"/>
  <c r="Z311" i="1"/>
  <c r="Y663" i="1"/>
  <c r="Z135" i="1"/>
  <c r="Z128" i="1"/>
  <c r="Z119" i="1"/>
  <c r="Z110" i="1"/>
  <c r="Z103" i="1"/>
  <c r="Z35" i="1"/>
  <c r="Z668" i="1" s="1"/>
  <c r="Y667" i="1"/>
  <c r="Y664" i="1"/>
  <c r="Y666" i="1" s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<sst xmlns="http://schemas.openxmlformats.org/spreadsheetml/2006/main" count="3138" uniqueCount="1080">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</sst>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5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2"/>
      <c r="B1" s="42"/>
      <c r="C1" s="42"/>
      <c r="D1" s="857" t="s">
        <v>0</v>
      </c>
      <c r="E1" s="810"/>
      <c r="F1" s="810"/>
      <c r="G1" s="13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7"/>
      <c r="Y2" s="17"/>
      <c r="Z2" s="17"/>
      <c r="AA2" s="17"/>
      <c r="AB2" s="52"/>
      <c r="AC2" s="52"/>
      <c r="AD2" s="52"/>
      <c r="AE2" s="52"/>
    </row>
    <row r="3" spans="1:32" s="77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2"/>
      <c r="Q3" s="792"/>
      <c r="R3" s="792"/>
      <c r="S3" s="792"/>
      <c r="T3" s="792"/>
      <c r="U3" s="792"/>
      <c r="V3" s="792"/>
      <c r="W3" s="792"/>
      <c r="X3" s="17"/>
      <c r="Y3" s="17"/>
      <c r="Z3" s="17"/>
      <c r="AA3" s="17"/>
      <c r="AB3" s="52"/>
      <c r="AC3" s="52"/>
      <c r="AD3" s="52"/>
      <c r="AE3" s="52"/>
    </row>
    <row r="4" spans="1:32" s="77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2"/>
      <c r="AC5" s="52"/>
      <c r="AD5" s="52"/>
      <c r="AE5" s="52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2"/>
      <c r="AC6" s="52"/>
      <c r="AD6" s="52"/>
      <c r="AE6" s="52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3"/>
      <c r="R7" s="43"/>
      <c r="T7" s="792"/>
      <c r="U7" s="963"/>
      <c r="V7" s="1065"/>
      <c r="W7" s="1066"/>
      <c r="AB7" s="52"/>
      <c r="AC7" s="52"/>
      <c r="AD7" s="52"/>
      <c r="AE7" s="52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2"/>
      <c r="AC8" s="52"/>
      <c r="AD8" s="52"/>
      <c r="AE8" s="52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7" t="s">
        <v>21</v>
      </c>
      <c r="Q9" s="915"/>
      <c r="R9" s="916"/>
      <c r="T9" s="792"/>
      <c r="U9" s="963"/>
      <c r="V9" s="1067"/>
      <c r="W9" s="1068"/>
      <c r="X9" s="44"/>
      <c r="Y9" s="44"/>
      <c r="Z9" s="44"/>
      <c r="AA9" s="44"/>
      <c r="AB9" s="52"/>
      <c r="AC9" s="52"/>
      <c r="AD9" s="52"/>
      <c r="AE9" s="52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7" t="s">
        <v>22</v>
      </c>
      <c r="Q10" s="991"/>
      <c r="R10" s="992"/>
      <c r="U10" s="24" t="s">
        <v>23</v>
      </c>
      <c r="V10" s="828" t="s">
        <v>24</v>
      </c>
      <c r="W10" s="829"/>
      <c r="X10" s="45"/>
      <c r="Y10" s="45"/>
      <c r="Z10" s="45"/>
      <c r="AA10" s="45"/>
      <c r="AB10" s="52"/>
      <c r="AC10" s="52"/>
      <c r="AD10" s="52"/>
      <c r="AE10" s="52"/>
    </row>
    <row r="11" spans="1:32" s="77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20"/>
      <c r="R11" s="921"/>
      <c r="U11" s="24" t="s">
        <v>27</v>
      </c>
      <c r="V11" s="1117" t="s">
        <v>28</v>
      </c>
      <c r="W11" s="916"/>
      <c r="X11" s="46"/>
      <c r="Y11" s="46"/>
      <c r="Z11" s="46"/>
      <c r="AA11" s="46"/>
      <c r="AB11" s="52"/>
      <c r="AC11" s="52"/>
      <c r="AD11" s="52"/>
      <c r="AE11" s="52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5"/>
      <c r="U12" s="24"/>
      <c r="V12" s="810"/>
      <c r="W12" s="792"/>
      <c r="AB12" s="52"/>
      <c r="AC12" s="52"/>
      <c r="AD12" s="52"/>
      <c r="AE12" s="52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7"/>
      <c r="P13" s="27" t="s">
        <v>32</v>
      </c>
      <c r="Q13" s="1117"/>
      <c r="R13" s="91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9"/>
      <c r="AB19" s="49"/>
      <c r="AC19" s="49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788">
        <v>4680115885004</v>
      </c>
      <c r="E22" s="789"/>
      <c r="F22" s="776">
        <v>0.16</v>
      </c>
      <c r="G22" s="33">
        <v>10</v>
      </c>
      <c r="H22" s="776">
        <v>1.6</v>
      </c>
      <c r="I22" s="77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5"/>
      <c r="V22" s="35"/>
      <c r="W22" s="36" t="s">
        <v>69</v>
      </c>
      <c r="X22" s="777">
        <v>0</v>
      </c>
      <c r="Y22" s="77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8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8" t="s">
        <v>69</v>
      </c>
      <c r="X24" s="779">
        <f>IFERROR(SUM(X22:X22),"0")</f>
        <v>0</v>
      </c>
      <c r="Y24" s="779">
        <f>IFERROR(SUM(Y22:Y22),"0")</f>
        <v>0</v>
      </c>
      <c r="Z24" s="38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2">
        <v>4301051558</v>
      </c>
      <c r="D26" s="788">
        <v>4607091383881</v>
      </c>
      <c r="E26" s="789"/>
      <c r="F26" s="776">
        <v>0.33</v>
      </c>
      <c r="G26" s="33">
        <v>6</v>
      </c>
      <c r="H26" s="776">
        <v>1.98</v>
      </c>
      <c r="I26" s="77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5"/>
      <c r="V26" s="35"/>
      <c r="W26" s="36" t="s">
        <v>69</v>
      </c>
      <c r="X26" s="777">
        <v>0</v>
      </c>
      <c r="Y26" s="778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2">
        <v>4301051865</v>
      </c>
      <c r="D27" s="788">
        <v>4680115885912</v>
      </c>
      <c r="E27" s="789"/>
      <c r="F27" s="776">
        <v>0.3</v>
      </c>
      <c r="G27" s="33">
        <v>6</v>
      </c>
      <c r="H27" s="776">
        <v>1.8</v>
      </c>
      <c r="I27" s="77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5"/>
      <c r="V27" s="35"/>
      <c r="W27" s="36" t="s">
        <v>69</v>
      </c>
      <c r="X27" s="777">
        <v>0</v>
      </c>
      <c r="Y27" s="77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788">
        <v>4607091388237</v>
      </c>
      <c r="E28" s="789"/>
      <c r="F28" s="776">
        <v>0.42</v>
      </c>
      <c r="G28" s="33">
        <v>6</v>
      </c>
      <c r="H28" s="776">
        <v>2.52</v>
      </c>
      <c r="I28" s="77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5"/>
      <c r="V28" s="35"/>
      <c r="W28" s="36" t="s">
        <v>69</v>
      </c>
      <c r="X28" s="777">
        <v>0</v>
      </c>
      <c r="Y28" s="77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788">
        <v>4680115886230</v>
      </c>
      <c r="E29" s="789"/>
      <c r="F29" s="776">
        <v>0.3</v>
      </c>
      <c r="G29" s="33">
        <v>6</v>
      </c>
      <c r="H29" s="776">
        <v>1.8</v>
      </c>
      <c r="I29" s="77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41" t="s">
        <v>86</v>
      </c>
      <c r="Q29" s="782"/>
      <c r="R29" s="782"/>
      <c r="S29" s="782"/>
      <c r="T29" s="783"/>
      <c r="U29" s="35"/>
      <c r="V29" s="35"/>
      <c r="W29" s="36" t="s">
        <v>69</v>
      </c>
      <c r="X29" s="777">
        <v>0</v>
      </c>
      <c r="Y29" s="77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788">
        <v>4680115886278</v>
      </c>
      <c r="E30" s="789"/>
      <c r="F30" s="776">
        <v>0.3</v>
      </c>
      <c r="G30" s="33">
        <v>6</v>
      </c>
      <c r="H30" s="776">
        <v>1.8</v>
      </c>
      <c r="I30" s="77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22" t="s">
        <v>90</v>
      </c>
      <c r="Q30" s="782"/>
      <c r="R30" s="782"/>
      <c r="S30" s="782"/>
      <c r="T30" s="783"/>
      <c r="U30" s="35"/>
      <c r="V30" s="35"/>
      <c r="W30" s="36" t="s">
        <v>69</v>
      </c>
      <c r="X30" s="777">
        <v>0</v>
      </c>
      <c r="Y30" s="77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4301051909</v>
      </c>
      <c r="D31" s="788">
        <v>4680115886247</v>
      </c>
      <c r="E31" s="789"/>
      <c r="F31" s="776">
        <v>0.3</v>
      </c>
      <c r="G31" s="33">
        <v>6</v>
      </c>
      <c r="H31" s="776">
        <v>1.8</v>
      </c>
      <c r="I31" s="77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51" t="s">
        <v>94</v>
      </c>
      <c r="Q31" s="782"/>
      <c r="R31" s="782"/>
      <c r="S31" s="782"/>
      <c r="T31" s="783"/>
      <c r="U31" s="35"/>
      <c r="V31" s="35"/>
      <c r="W31" s="36" t="s">
        <v>69</v>
      </c>
      <c r="X31" s="777">
        <v>0</v>
      </c>
      <c r="Y31" s="77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2">
        <v>4301051593</v>
      </c>
      <c r="D32" s="788">
        <v>4607091383911</v>
      </c>
      <c r="E32" s="789"/>
      <c r="F32" s="776">
        <v>0.33</v>
      </c>
      <c r="G32" s="33">
        <v>6</v>
      </c>
      <c r="H32" s="776">
        <v>1.98</v>
      </c>
      <c r="I32" s="776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5"/>
      <c r="V32" s="35"/>
      <c r="W32" s="36" t="s">
        <v>69</v>
      </c>
      <c r="X32" s="777">
        <v>0</v>
      </c>
      <c r="Y32" s="77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2">
        <v>4301051861</v>
      </c>
      <c r="D33" s="788">
        <v>4680115885905</v>
      </c>
      <c r="E33" s="789"/>
      <c r="F33" s="776">
        <v>0.3</v>
      </c>
      <c r="G33" s="33">
        <v>6</v>
      </c>
      <c r="H33" s="776">
        <v>1.8</v>
      </c>
      <c r="I33" s="776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5"/>
      <c r="V33" s="35"/>
      <c r="W33" s="36" t="s">
        <v>69</v>
      </c>
      <c r="X33" s="777">
        <v>0</v>
      </c>
      <c r="Y33" s="778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2">
        <v>4301051592</v>
      </c>
      <c r="D34" s="788">
        <v>4607091388244</v>
      </c>
      <c r="E34" s="789"/>
      <c r="F34" s="776">
        <v>0.42</v>
      </c>
      <c r="G34" s="33">
        <v>6</v>
      </c>
      <c r="H34" s="776">
        <v>2.52</v>
      </c>
      <c r="I34" s="776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5"/>
      <c r="V34" s="35"/>
      <c r="W34" s="36" t="s">
        <v>69</v>
      </c>
      <c r="X34" s="777">
        <v>0</v>
      </c>
      <c r="Y34" s="778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8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8" t="s">
        <v>69</v>
      </c>
      <c r="X36" s="779">
        <f>IFERROR(SUM(X26:X34),"0")</f>
        <v>0</v>
      </c>
      <c r="Y36" s="779">
        <f>IFERROR(SUM(Y26:Y34),"0")</f>
        <v>0</v>
      </c>
      <c r="Z36" s="38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2">
        <v>4301032013</v>
      </c>
      <c r="D38" s="788">
        <v>4607091388503</v>
      </c>
      <c r="E38" s="789"/>
      <c r="F38" s="776">
        <v>0.05</v>
      </c>
      <c r="G38" s="33">
        <v>12</v>
      </c>
      <c r="H38" s="776">
        <v>0.6</v>
      </c>
      <c r="I38" s="776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5"/>
      <c r="V38" s="35"/>
      <c r="W38" s="36" t="s">
        <v>69</v>
      </c>
      <c r="X38" s="777">
        <v>0</v>
      </c>
      <c r="Y38" s="778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8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8" t="s">
        <v>69</v>
      </c>
      <c r="X40" s="779">
        <f>IFERROR(SUM(X38:X38),"0")</f>
        <v>0</v>
      </c>
      <c r="Y40" s="779">
        <f>IFERROR(SUM(Y38:Y38),"0")</f>
        <v>0</v>
      </c>
      <c r="Z40" s="38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2">
        <v>4301170002</v>
      </c>
      <c r="D42" s="788">
        <v>4607091389111</v>
      </c>
      <c r="E42" s="789"/>
      <c r="F42" s="776">
        <v>2.5000000000000001E-2</v>
      </c>
      <c r="G42" s="33">
        <v>10</v>
      </c>
      <c r="H42" s="776">
        <v>0.25</v>
      </c>
      <c r="I42" s="776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5"/>
      <c r="V42" s="35"/>
      <c r="W42" s="36" t="s">
        <v>69</v>
      </c>
      <c r="X42" s="777">
        <v>0</v>
      </c>
      <c r="Y42" s="778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8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8" t="s">
        <v>69</v>
      </c>
      <c r="X44" s="779">
        <f>IFERROR(SUM(X42:X42),"0")</f>
        <v>0</v>
      </c>
      <c r="Y44" s="779">
        <f>IFERROR(SUM(Y42:Y42),"0")</f>
        <v>0</v>
      </c>
      <c r="Z44" s="38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9"/>
      <c r="AB45" s="49"/>
      <c r="AC45" s="49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2">
        <v>4301011540</v>
      </c>
      <c r="D48" s="788">
        <v>4607091385670</v>
      </c>
      <c r="E48" s="789"/>
      <c r="F48" s="776">
        <v>1.4</v>
      </c>
      <c r="G48" s="33">
        <v>8</v>
      </c>
      <c r="H48" s="776">
        <v>11.2</v>
      </c>
      <c r="I48" s="776">
        <v>11.68</v>
      </c>
      <c r="J48" s="33">
        <v>56</v>
      </c>
      <c r="K48" s="33" t="s">
        <v>118</v>
      </c>
      <c r="L48" s="33"/>
      <c r="M48" s="34" t="s">
        <v>77</v>
      </c>
      <c r="N48" s="34"/>
      <c r="O48" s="33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5"/>
      <c r="V48" s="35"/>
      <c r="W48" s="36" t="s">
        <v>69</v>
      </c>
      <c r="X48" s="777">
        <v>0</v>
      </c>
      <c r="Y48" s="778">
        <f t="shared" ref="Y48:Y53" si="6">IFERROR(IF(X48="",0,CEILING((X48/$H48),1)*$H48),"")</f>
        <v>0</v>
      </c>
      <c r="Z48" s="37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2">
        <v>4301011380</v>
      </c>
      <c r="D49" s="788">
        <v>4607091385670</v>
      </c>
      <c r="E49" s="789"/>
      <c r="F49" s="776">
        <v>1.35</v>
      </c>
      <c r="G49" s="33">
        <v>8</v>
      </c>
      <c r="H49" s="776">
        <v>10.8</v>
      </c>
      <c r="I49" s="776">
        <v>11.28</v>
      </c>
      <c r="J49" s="33">
        <v>56</v>
      </c>
      <c r="K49" s="33" t="s">
        <v>118</v>
      </c>
      <c r="L49" s="33"/>
      <c r="M49" s="34" t="s">
        <v>121</v>
      </c>
      <c r="N49" s="34"/>
      <c r="O49" s="33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5"/>
      <c r="V49" s="35"/>
      <c r="W49" s="36" t="s">
        <v>69</v>
      </c>
      <c r="X49" s="777">
        <v>0</v>
      </c>
      <c r="Y49" s="77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2">
        <v>4301011625</v>
      </c>
      <c r="D50" s="788">
        <v>4680115883956</v>
      </c>
      <c r="E50" s="789"/>
      <c r="F50" s="776">
        <v>1.4</v>
      </c>
      <c r="G50" s="33">
        <v>8</v>
      </c>
      <c r="H50" s="776">
        <v>11.2</v>
      </c>
      <c r="I50" s="776">
        <v>11.68</v>
      </c>
      <c r="J50" s="33">
        <v>56</v>
      </c>
      <c r="K50" s="33" t="s">
        <v>118</v>
      </c>
      <c r="L50" s="33"/>
      <c r="M50" s="34" t="s">
        <v>121</v>
      </c>
      <c r="N50" s="34"/>
      <c r="O50" s="33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5"/>
      <c r="V50" s="35"/>
      <c r="W50" s="36" t="s">
        <v>69</v>
      </c>
      <c r="X50" s="777">
        <v>0</v>
      </c>
      <c r="Y50" s="778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2">
        <v>4301011565</v>
      </c>
      <c r="D51" s="788">
        <v>4680115882539</v>
      </c>
      <c r="E51" s="789"/>
      <c r="F51" s="776">
        <v>0.37</v>
      </c>
      <c r="G51" s="33">
        <v>10</v>
      </c>
      <c r="H51" s="776">
        <v>3.7</v>
      </c>
      <c r="I51" s="776">
        <v>3.91</v>
      </c>
      <c r="J51" s="33">
        <v>132</v>
      </c>
      <c r="K51" s="33" t="s">
        <v>128</v>
      </c>
      <c r="L51" s="33"/>
      <c r="M51" s="34" t="s">
        <v>77</v>
      </c>
      <c r="N51" s="34"/>
      <c r="O51" s="33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5"/>
      <c r="V51" s="35"/>
      <c r="W51" s="36" t="s">
        <v>69</v>
      </c>
      <c r="X51" s="777">
        <v>0</v>
      </c>
      <c r="Y51" s="77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2">
        <v>4301011382</v>
      </c>
      <c r="D52" s="788">
        <v>4607091385687</v>
      </c>
      <c r="E52" s="789"/>
      <c r="F52" s="776">
        <v>0.4</v>
      </c>
      <c r="G52" s="33">
        <v>10</v>
      </c>
      <c r="H52" s="776">
        <v>4</v>
      </c>
      <c r="I52" s="776">
        <v>4.21</v>
      </c>
      <c r="J52" s="33">
        <v>132</v>
      </c>
      <c r="K52" s="33" t="s">
        <v>128</v>
      </c>
      <c r="L52" s="33" t="s">
        <v>131</v>
      </c>
      <c r="M52" s="34" t="s">
        <v>77</v>
      </c>
      <c r="N52" s="34"/>
      <c r="O52" s="33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5"/>
      <c r="V52" s="35"/>
      <c r="W52" s="36" t="s">
        <v>69</v>
      </c>
      <c r="X52" s="777">
        <v>0</v>
      </c>
      <c r="Y52" s="77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2">
        <v>4301011624</v>
      </c>
      <c r="D53" s="788">
        <v>4680115883949</v>
      </c>
      <c r="E53" s="789"/>
      <c r="F53" s="776">
        <v>0.37</v>
      </c>
      <c r="G53" s="33">
        <v>10</v>
      </c>
      <c r="H53" s="776">
        <v>3.7</v>
      </c>
      <c r="I53" s="776">
        <v>3.91</v>
      </c>
      <c r="J53" s="33">
        <v>132</v>
      </c>
      <c r="K53" s="33" t="s">
        <v>128</v>
      </c>
      <c r="L53" s="33"/>
      <c r="M53" s="34" t="s">
        <v>121</v>
      </c>
      <c r="N53" s="34"/>
      <c r="O53" s="33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5"/>
      <c r="V53" s="35"/>
      <c r="W53" s="36" t="s">
        <v>69</v>
      </c>
      <c r="X53" s="777">
        <v>0</v>
      </c>
      <c r="Y53" s="778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8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8" t="s">
        <v>69</v>
      </c>
      <c r="X55" s="779">
        <f>IFERROR(SUM(X48:X53),"0")</f>
        <v>0</v>
      </c>
      <c r="Y55" s="779">
        <f>IFERROR(SUM(Y48:Y53),"0")</f>
        <v>0</v>
      </c>
      <c r="Z55" s="38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2">
        <v>4301051842</v>
      </c>
      <c r="D57" s="788">
        <v>4680115885233</v>
      </c>
      <c r="E57" s="789"/>
      <c r="F57" s="776">
        <v>0.2</v>
      </c>
      <c r="G57" s="33">
        <v>6</v>
      </c>
      <c r="H57" s="776">
        <v>1.2</v>
      </c>
      <c r="I57" s="776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5"/>
      <c r="V57" s="35"/>
      <c r="W57" s="36" t="s">
        <v>69</v>
      </c>
      <c r="X57" s="777">
        <v>0</v>
      </c>
      <c r="Y57" s="778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2">
        <v>4301051820</v>
      </c>
      <c r="D58" s="788">
        <v>4680115884915</v>
      </c>
      <c r="E58" s="789"/>
      <c r="F58" s="776">
        <v>0.3</v>
      </c>
      <c r="G58" s="33">
        <v>6</v>
      </c>
      <c r="H58" s="776">
        <v>1.8</v>
      </c>
      <c r="I58" s="776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5"/>
      <c r="V58" s="35"/>
      <c r="W58" s="36" t="s">
        <v>69</v>
      </c>
      <c r="X58" s="777">
        <v>0</v>
      </c>
      <c r="Y58" s="778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8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8" t="s">
        <v>69</v>
      </c>
      <c r="X60" s="779">
        <f>IFERROR(SUM(X57:X58),"0")</f>
        <v>0</v>
      </c>
      <c r="Y60" s="779">
        <f>IFERROR(SUM(Y57:Y58),"0")</f>
        <v>0</v>
      </c>
      <c r="Z60" s="38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2">
        <v>4301012030</v>
      </c>
      <c r="D63" s="788">
        <v>4680115885882</v>
      </c>
      <c r="E63" s="789"/>
      <c r="F63" s="776">
        <v>1.4</v>
      </c>
      <c r="G63" s="33">
        <v>8</v>
      </c>
      <c r="H63" s="776">
        <v>11.2</v>
      </c>
      <c r="I63" s="776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5"/>
      <c r="V63" s="35"/>
      <c r="W63" s="36" t="s">
        <v>69</v>
      </c>
      <c r="X63" s="777">
        <v>0</v>
      </c>
      <c r="Y63" s="778">
        <f t="shared" ref="Y63:Y71" si="11">IFERROR(IF(X63="",0,CEILING((X63/$H63),1)*$H63),"")</f>
        <v>0</v>
      </c>
      <c r="Z63" s="37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2">
        <v>4301011816</v>
      </c>
      <c r="D64" s="788">
        <v>4680115881426</v>
      </c>
      <c r="E64" s="789"/>
      <c r="F64" s="776">
        <v>1.35</v>
      </c>
      <c r="G64" s="33">
        <v>8</v>
      </c>
      <c r="H64" s="776">
        <v>10.8</v>
      </c>
      <c r="I64" s="776">
        <v>11.28</v>
      </c>
      <c r="J64" s="33">
        <v>56</v>
      </c>
      <c r="K64" s="33" t="s">
        <v>118</v>
      </c>
      <c r="L64" s="33" t="s">
        <v>147</v>
      </c>
      <c r="M64" s="34" t="s">
        <v>121</v>
      </c>
      <c r="N64" s="34"/>
      <c r="O64" s="33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5"/>
      <c r="V64" s="35"/>
      <c r="W64" s="36" t="s">
        <v>69</v>
      </c>
      <c r="X64" s="777">
        <v>0</v>
      </c>
      <c r="Y64" s="77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2">
        <v>4301011948</v>
      </c>
      <c r="D65" s="788">
        <v>4680115881426</v>
      </c>
      <c r="E65" s="789"/>
      <c r="F65" s="776">
        <v>1.35</v>
      </c>
      <c r="G65" s="33">
        <v>8</v>
      </c>
      <c r="H65" s="776">
        <v>10.8</v>
      </c>
      <c r="I65" s="776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5"/>
      <c r="V65" s="35"/>
      <c r="W65" s="36" t="s">
        <v>69</v>
      </c>
      <c r="X65" s="777">
        <v>0</v>
      </c>
      <c r="Y65" s="778">
        <f t="shared" si="11"/>
        <v>0</v>
      </c>
      <c r="Z65" s="37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4301011386</v>
      </c>
      <c r="D66" s="788">
        <v>4680115880283</v>
      </c>
      <c r="E66" s="789"/>
      <c r="F66" s="776">
        <v>0.6</v>
      </c>
      <c r="G66" s="33">
        <v>8</v>
      </c>
      <c r="H66" s="776">
        <v>4.8</v>
      </c>
      <c r="I66" s="776">
        <v>5.01</v>
      </c>
      <c r="J66" s="33">
        <v>132</v>
      </c>
      <c r="K66" s="33" t="s">
        <v>128</v>
      </c>
      <c r="L66" s="33"/>
      <c r="M66" s="34" t="s">
        <v>121</v>
      </c>
      <c r="N66" s="34"/>
      <c r="O66" s="33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5"/>
      <c r="V66" s="35"/>
      <c r="W66" s="36" t="s">
        <v>69</v>
      </c>
      <c r="X66" s="777">
        <v>0</v>
      </c>
      <c r="Y66" s="77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4301011432</v>
      </c>
      <c r="D67" s="788">
        <v>4680115882720</v>
      </c>
      <c r="E67" s="789"/>
      <c r="F67" s="776">
        <v>0.45</v>
      </c>
      <c r="G67" s="33">
        <v>10</v>
      </c>
      <c r="H67" s="776">
        <v>4.5</v>
      </c>
      <c r="I67" s="776">
        <v>4.71</v>
      </c>
      <c r="J67" s="33">
        <v>132</v>
      </c>
      <c r="K67" s="33" t="s">
        <v>128</v>
      </c>
      <c r="L67" s="33"/>
      <c r="M67" s="34" t="s">
        <v>121</v>
      </c>
      <c r="N67" s="34"/>
      <c r="O67" s="33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5"/>
      <c r="V67" s="35"/>
      <c r="W67" s="36" t="s">
        <v>69</v>
      </c>
      <c r="X67" s="777">
        <v>0</v>
      </c>
      <c r="Y67" s="77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2">
        <v>4301011806</v>
      </c>
      <c r="D68" s="788">
        <v>4680115881525</v>
      </c>
      <c r="E68" s="789"/>
      <c r="F68" s="776">
        <v>0.4</v>
      </c>
      <c r="G68" s="33">
        <v>10</v>
      </c>
      <c r="H68" s="776">
        <v>4</v>
      </c>
      <c r="I68" s="776">
        <v>4.21</v>
      </c>
      <c r="J68" s="33">
        <v>132</v>
      </c>
      <c r="K68" s="33" t="s">
        <v>128</v>
      </c>
      <c r="L68" s="33"/>
      <c r="M68" s="34" t="s">
        <v>121</v>
      </c>
      <c r="N68" s="34"/>
      <c r="O68" s="33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5"/>
      <c r="V68" s="35"/>
      <c r="W68" s="36" t="s">
        <v>69</v>
      </c>
      <c r="X68" s="777">
        <v>0</v>
      </c>
      <c r="Y68" s="778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2">
        <v>4301011589</v>
      </c>
      <c r="D69" s="788">
        <v>4680115885899</v>
      </c>
      <c r="E69" s="789"/>
      <c r="F69" s="776">
        <v>0.35</v>
      </c>
      <c r="G69" s="33">
        <v>6</v>
      </c>
      <c r="H69" s="776">
        <v>2.1</v>
      </c>
      <c r="I69" s="776">
        <v>2.2799999999999998</v>
      </c>
      <c r="J69" s="33">
        <v>182</v>
      </c>
      <c r="K69" s="33" t="s">
        <v>76</v>
      </c>
      <c r="L69" s="33"/>
      <c r="M69" s="34" t="s">
        <v>164</v>
      </c>
      <c r="N69" s="34"/>
      <c r="O69" s="33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5"/>
      <c r="V69" s="35"/>
      <c r="W69" s="36" t="s">
        <v>69</v>
      </c>
      <c r="X69" s="777">
        <v>0</v>
      </c>
      <c r="Y69" s="778">
        <f t="shared" si="11"/>
        <v>0</v>
      </c>
      <c r="Z69" s="37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2">
        <v>4301011192</v>
      </c>
      <c r="D70" s="788">
        <v>4607091382952</v>
      </c>
      <c r="E70" s="789"/>
      <c r="F70" s="776">
        <v>0.5</v>
      </c>
      <c r="G70" s="33">
        <v>6</v>
      </c>
      <c r="H70" s="776">
        <v>3</v>
      </c>
      <c r="I70" s="776">
        <v>3.21</v>
      </c>
      <c r="J70" s="33">
        <v>132</v>
      </c>
      <c r="K70" s="33" t="s">
        <v>128</v>
      </c>
      <c r="L70" s="33"/>
      <c r="M70" s="34" t="s">
        <v>121</v>
      </c>
      <c r="N70" s="34"/>
      <c r="O70" s="33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5"/>
      <c r="V70" s="35"/>
      <c r="W70" s="36" t="s">
        <v>69</v>
      </c>
      <c r="X70" s="777">
        <v>0</v>
      </c>
      <c r="Y70" s="77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2">
        <v>4301011802</v>
      </c>
      <c r="D71" s="788">
        <v>4680115881419</v>
      </c>
      <c r="E71" s="789"/>
      <c r="F71" s="776">
        <v>0.45</v>
      </c>
      <c r="G71" s="33">
        <v>10</v>
      </c>
      <c r="H71" s="776">
        <v>4.5</v>
      </c>
      <c r="I71" s="776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5"/>
      <c r="V71" s="35"/>
      <c r="W71" s="36" t="s">
        <v>69</v>
      </c>
      <c r="X71" s="777">
        <v>0</v>
      </c>
      <c r="Y71" s="778">
        <f t="shared" si="11"/>
        <v>0</v>
      </c>
      <c r="Z71" s="37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8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8" t="s">
        <v>69</v>
      </c>
      <c r="X73" s="779">
        <f>IFERROR(SUM(X63:X71),"0")</f>
        <v>0</v>
      </c>
      <c r="Y73" s="779">
        <f>IFERROR(SUM(Y63:Y71),"0")</f>
        <v>0</v>
      </c>
      <c r="Z73" s="38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2">
        <v>4301020298</v>
      </c>
      <c r="D75" s="788">
        <v>4680115881440</v>
      </c>
      <c r="E75" s="789"/>
      <c r="F75" s="776">
        <v>1.35</v>
      </c>
      <c r="G75" s="33">
        <v>8</v>
      </c>
      <c r="H75" s="776">
        <v>10.8</v>
      </c>
      <c r="I75" s="776">
        <v>11.28</v>
      </c>
      <c r="J75" s="33">
        <v>56</v>
      </c>
      <c r="K75" s="33" t="s">
        <v>118</v>
      </c>
      <c r="L75" s="33"/>
      <c r="M75" s="34" t="s">
        <v>121</v>
      </c>
      <c r="N75" s="34"/>
      <c r="O75" s="33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5"/>
      <c r="V75" s="35"/>
      <c r="W75" s="36" t="s">
        <v>69</v>
      </c>
      <c r="X75" s="777">
        <v>0</v>
      </c>
      <c r="Y75" s="778">
        <f>IFERROR(IF(X75="",0,CEILING((X75/$H75),1)*$H75),"")</f>
        <v>0</v>
      </c>
      <c r="Z75" s="37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2">
        <v>4301020228</v>
      </c>
      <c r="D76" s="788">
        <v>4680115882751</v>
      </c>
      <c r="E76" s="789"/>
      <c r="F76" s="776">
        <v>0.45</v>
      </c>
      <c r="G76" s="33">
        <v>10</v>
      </c>
      <c r="H76" s="776">
        <v>4.5</v>
      </c>
      <c r="I76" s="776">
        <v>4.71</v>
      </c>
      <c r="J76" s="33">
        <v>132</v>
      </c>
      <c r="K76" s="33" t="s">
        <v>128</v>
      </c>
      <c r="L76" s="33"/>
      <c r="M76" s="34" t="s">
        <v>121</v>
      </c>
      <c r="N76" s="34"/>
      <c r="O76" s="33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5"/>
      <c r="V76" s="35"/>
      <c r="W76" s="36" t="s">
        <v>69</v>
      </c>
      <c r="X76" s="777">
        <v>0</v>
      </c>
      <c r="Y76" s="778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2">
        <v>4301020358</v>
      </c>
      <c r="D77" s="788">
        <v>4680115885950</v>
      </c>
      <c r="E77" s="789"/>
      <c r="F77" s="776">
        <v>0.37</v>
      </c>
      <c r="G77" s="33">
        <v>6</v>
      </c>
      <c r="H77" s="776">
        <v>2.2200000000000002</v>
      </c>
      <c r="I77" s="776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5"/>
      <c r="V77" s="35"/>
      <c r="W77" s="36" t="s">
        <v>69</v>
      </c>
      <c r="X77" s="777">
        <v>0</v>
      </c>
      <c r="Y77" s="77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2">
        <v>4301020296</v>
      </c>
      <c r="D78" s="788">
        <v>4680115881433</v>
      </c>
      <c r="E78" s="789"/>
      <c r="F78" s="776">
        <v>0.45</v>
      </c>
      <c r="G78" s="33">
        <v>6</v>
      </c>
      <c r="H78" s="776">
        <v>2.7</v>
      </c>
      <c r="I78" s="776">
        <v>2.88</v>
      </c>
      <c r="J78" s="33">
        <v>182</v>
      </c>
      <c r="K78" s="33" t="s">
        <v>76</v>
      </c>
      <c r="L78" s="33" t="s">
        <v>147</v>
      </c>
      <c r="M78" s="34" t="s">
        <v>121</v>
      </c>
      <c r="N78" s="34"/>
      <c r="O78" s="33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5"/>
      <c r="V78" s="35"/>
      <c r="W78" s="36" t="s">
        <v>69</v>
      </c>
      <c r="X78" s="777">
        <v>0</v>
      </c>
      <c r="Y78" s="778">
        <f>IFERROR(IF(X78="",0,CEILING((X78/$H78),1)*$H78),"")</f>
        <v>0</v>
      </c>
      <c r="Z78" s="37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8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8" t="s">
        <v>69</v>
      </c>
      <c r="X80" s="779">
        <f>IFERROR(SUM(X75:X78),"0")</f>
        <v>0</v>
      </c>
      <c r="Y80" s="779">
        <f>IFERROR(SUM(Y75:Y78),"0")</f>
        <v>0</v>
      </c>
      <c r="Z80" s="38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2">
        <v>4301031242</v>
      </c>
      <c r="D82" s="788">
        <v>4680115885066</v>
      </c>
      <c r="E82" s="789"/>
      <c r="F82" s="776">
        <v>0.7</v>
      </c>
      <c r="G82" s="33">
        <v>6</v>
      </c>
      <c r="H82" s="776">
        <v>4.2</v>
      </c>
      <c r="I82" s="776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5"/>
      <c r="V82" s="35"/>
      <c r="W82" s="36" t="s">
        <v>69</v>
      </c>
      <c r="X82" s="777">
        <v>0</v>
      </c>
      <c r="Y82" s="778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2">
        <v>4301031240</v>
      </c>
      <c r="D83" s="788">
        <v>4680115885042</v>
      </c>
      <c r="E83" s="789"/>
      <c r="F83" s="776">
        <v>0.7</v>
      </c>
      <c r="G83" s="33">
        <v>6</v>
      </c>
      <c r="H83" s="776">
        <v>4.2</v>
      </c>
      <c r="I83" s="776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5"/>
      <c r="V83" s="35"/>
      <c r="W83" s="36" t="s">
        <v>69</v>
      </c>
      <c r="X83" s="777">
        <v>0</v>
      </c>
      <c r="Y83" s="77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2">
        <v>4301031315</v>
      </c>
      <c r="D84" s="788">
        <v>4680115885080</v>
      </c>
      <c r="E84" s="789"/>
      <c r="F84" s="776">
        <v>0.7</v>
      </c>
      <c r="G84" s="33">
        <v>6</v>
      </c>
      <c r="H84" s="776">
        <v>4.2</v>
      </c>
      <c r="I84" s="776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5"/>
      <c r="V84" s="35"/>
      <c r="W84" s="36" t="s">
        <v>69</v>
      </c>
      <c r="X84" s="777">
        <v>0</v>
      </c>
      <c r="Y84" s="778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2">
        <v>4301031243</v>
      </c>
      <c r="D85" s="788">
        <v>4680115885073</v>
      </c>
      <c r="E85" s="789"/>
      <c r="F85" s="776">
        <v>0.3</v>
      </c>
      <c r="G85" s="33">
        <v>6</v>
      </c>
      <c r="H85" s="776">
        <v>1.8</v>
      </c>
      <c r="I85" s="77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5"/>
      <c r="V85" s="35"/>
      <c r="W85" s="36" t="s">
        <v>69</v>
      </c>
      <c r="X85" s="777">
        <v>0</v>
      </c>
      <c r="Y85" s="77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2">
        <v>4301031241</v>
      </c>
      <c r="D86" s="788">
        <v>4680115885059</v>
      </c>
      <c r="E86" s="789"/>
      <c r="F86" s="776">
        <v>0.3</v>
      </c>
      <c r="G86" s="33">
        <v>6</v>
      </c>
      <c r="H86" s="776">
        <v>1.8</v>
      </c>
      <c r="I86" s="77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5"/>
      <c r="V86" s="35"/>
      <c r="W86" s="36" t="s">
        <v>69</v>
      </c>
      <c r="X86" s="777">
        <v>0</v>
      </c>
      <c r="Y86" s="77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2">
        <v>4301031316</v>
      </c>
      <c r="D87" s="788">
        <v>4680115885097</v>
      </c>
      <c r="E87" s="789"/>
      <c r="F87" s="776">
        <v>0.3</v>
      </c>
      <c r="G87" s="33">
        <v>6</v>
      </c>
      <c r="H87" s="776">
        <v>1.8</v>
      </c>
      <c r="I87" s="776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5"/>
      <c r="V87" s="35"/>
      <c r="W87" s="36" t="s">
        <v>69</v>
      </c>
      <c r="X87" s="777">
        <v>0</v>
      </c>
      <c r="Y87" s="778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8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8" t="s">
        <v>69</v>
      </c>
      <c r="X89" s="779">
        <f>IFERROR(SUM(X82:X87),"0")</f>
        <v>0</v>
      </c>
      <c r="Y89" s="779">
        <f>IFERROR(SUM(Y82:Y87),"0")</f>
        <v>0</v>
      </c>
      <c r="Z89" s="38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2">
        <v>4301051823</v>
      </c>
      <c r="D91" s="788">
        <v>4680115881891</v>
      </c>
      <c r="E91" s="789"/>
      <c r="F91" s="776">
        <v>1.4</v>
      </c>
      <c r="G91" s="33">
        <v>6</v>
      </c>
      <c r="H91" s="776">
        <v>8.4</v>
      </c>
      <c r="I91" s="776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5"/>
      <c r="V91" s="35"/>
      <c r="W91" s="36" t="s">
        <v>69</v>
      </c>
      <c r="X91" s="777">
        <v>0</v>
      </c>
      <c r="Y91" s="778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2">
        <v>4301051846</v>
      </c>
      <c r="D92" s="788">
        <v>4680115885769</v>
      </c>
      <c r="E92" s="789"/>
      <c r="F92" s="776">
        <v>1.4</v>
      </c>
      <c r="G92" s="33">
        <v>6</v>
      </c>
      <c r="H92" s="776">
        <v>8.4</v>
      </c>
      <c r="I92" s="776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5"/>
      <c r="V92" s="35"/>
      <c r="W92" s="36" t="s">
        <v>69</v>
      </c>
      <c r="X92" s="777">
        <v>0</v>
      </c>
      <c r="Y92" s="77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2">
        <v>4301051822</v>
      </c>
      <c r="D93" s="788">
        <v>4680115884410</v>
      </c>
      <c r="E93" s="789"/>
      <c r="F93" s="776">
        <v>1.4</v>
      </c>
      <c r="G93" s="33">
        <v>6</v>
      </c>
      <c r="H93" s="776">
        <v>8.4</v>
      </c>
      <c r="I93" s="776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5"/>
      <c r="V93" s="35"/>
      <c r="W93" s="36" t="s">
        <v>69</v>
      </c>
      <c r="X93" s="777">
        <v>0</v>
      </c>
      <c r="Y93" s="778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2">
        <v>4301051837</v>
      </c>
      <c r="D94" s="788">
        <v>4680115884311</v>
      </c>
      <c r="E94" s="789"/>
      <c r="F94" s="776">
        <v>0.3</v>
      </c>
      <c r="G94" s="33">
        <v>6</v>
      </c>
      <c r="H94" s="776">
        <v>1.8</v>
      </c>
      <c r="I94" s="776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5"/>
      <c r="V94" s="35"/>
      <c r="W94" s="36" t="s">
        <v>69</v>
      </c>
      <c r="X94" s="777">
        <v>0</v>
      </c>
      <c r="Y94" s="77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2">
        <v>4301051844</v>
      </c>
      <c r="D95" s="788">
        <v>4680115885929</v>
      </c>
      <c r="E95" s="789"/>
      <c r="F95" s="776">
        <v>0.42</v>
      </c>
      <c r="G95" s="33">
        <v>6</v>
      </c>
      <c r="H95" s="776">
        <v>2.52</v>
      </c>
      <c r="I95" s="776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5"/>
      <c r="V95" s="35"/>
      <c r="W95" s="36" t="s">
        <v>69</v>
      </c>
      <c r="X95" s="777">
        <v>0</v>
      </c>
      <c r="Y95" s="77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2">
        <v>4301051827</v>
      </c>
      <c r="D96" s="788">
        <v>4680115884403</v>
      </c>
      <c r="E96" s="789"/>
      <c r="F96" s="776">
        <v>0.3</v>
      </c>
      <c r="G96" s="33">
        <v>6</v>
      </c>
      <c r="H96" s="776">
        <v>1.8</v>
      </c>
      <c r="I96" s="776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5"/>
      <c r="V96" s="35"/>
      <c r="W96" s="36" t="s">
        <v>69</v>
      </c>
      <c r="X96" s="777">
        <v>0</v>
      </c>
      <c r="Y96" s="778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8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8" t="s">
        <v>69</v>
      </c>
      <c r="X98" s="779">
        <f>IFERROR(SUM(X91:X96),"0")</f>
        <v>0</v>
      </c>
      <c r="Y98" s="779">
        <f>IFERROR(SUM(Y91:Y96),"0")</f>
        <v>0</v>
      </c>
      <c r="Z98" s="38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2">
        <v>4301060366</v>
      </c>
      <c r="D100" s="788">
        <v>4680115881532</v>
      </c>
      <c r="E100" s="789"/>
      <c r="F100" s="776">
        <v>1.3</v>
      </c>
      <c r="G100" s="33">
        <v>6</v>
      </c>
      <c r="H100" s="776">
        <v>7.8</v>
      </c>
      <c r="I100" s="776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5"/>
      <c r="V100" s="35"/>
      <c r="W100" s="36" t="s">
        <v>69</v>
      </c>
      <c r="X100" s="777">
        <v>0</v>
      </c>
      <c r="Y100" s="77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2">
        <v>4301060371</v>
      </c>
      <c r="D101" s="788">
        <v>4680115881532</v>
      </c>
      <c r="E101" s="789"/>
      <c r="F101" s="776">
        <v>1.4</v>
      </c>
      <c r="G101" s="33">
        <v>6</v>
      </c>
      <c r="H101" s="776">
        <v>8.4</v>
      </c>
      <c r="I101" s="776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5"/>
      <c r="V101" s="35"/>
      <c r="W101" s="36" t="s">
        <v>69</v>
      </c>
      <c r="X101" s="777">
        <v>0</v>
      </c>
      <c r="Y101" s="778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2">
        <v>4301060351</v>
      </c>
      <c r="D102" s="788">
        <v>4680115881464</v>
      </c>
      <c r="E102" s="789"/>
      <c r="F102" s="776">
        <v>0.4</v>
      </c>
      <c r="G102" s="33">
        <v>6</v>
      </c>
      <c r="H102" s="776">
        <v>2.4</v>
      </c>
      <c r="I102" s="776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5"/>
      <c r="V102" s="35"/>
      <c r="W102" s="36" t="s">
        <v>69</v>
      </c>
      <c r="X102" s="777">
        <v>0</v>
      </c>
      <c r="Y102" s="778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8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8" t="s">
        <v>69</v>
      </c>
      <c r="X104" s="779">
        <f>IFERROR(SUM(X100:X102),"0")</f>
        <v>0</v>
      </c>
      <c r="Y104" s="779">
        <f>IFERROR(SUM(Y100:Y102),"0")</f>
        <v>0</v>
      </c>
      <c r="Z104" s="38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2">
        <v>4301011468</v>
      </c>
      <c r="D107" s="788">
        <v>4680115881327</v>
      </c>
      <c r="E107" s="789"/>
      <c r="F107" s="776">
        <v>1.35</v>
      </c>
      <c r="G107" s="33">
        <v>8</v>
      </c>
      <c r="H107" s="776">
        <v>10.8</v>
      </c>
      <c r="I107" s="776">
        <v>11.28</v>
      </c>
      <c r="J107" s="33">
        <v>56</v>
      </c>
      <c r="K107" s="33" t="s">
        <v>118</v>
      </c>
      <c r="L107" s="33"/>
      <c r="M107" s="34" t="s">
        <v>164</v>
      </c>
      <c r="N107" s="34"/>
      <c r="O107" s="33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5"/>
      <c r="V107" s="35"/>
      <c r="W107" s="36" t="s">
        <v>69</v>
      </c>
      <c r="X107" s="777">
        <v>0</v>
      </c>
      <c r="Y107" s="778">
        <f>IFERROR(IF(X107="",0,CEILING((X107/$H107),1)*$H107),"")</f>
        <v>0</v>
      </c>
      <c r="Z107" s="37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2">
        <v>4301011476</v>
      </c>
      <c r="D108" s="788">
        <v>4680115881518</v>
      </c>
      <c r="E108" s="789"/>
      <c r="F108" s="776">
        <v>0.4</v>
      </c>
      <c r="G108" s="33">
        <v>10</v>
      </c>
      <c r="H108" s="776">
        <v>4</v>
      </c>
      <c r="I108" s="776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5"/>
      <c r="V108" s="35"/>
      <c r="W108" s="36" t="s">
        <v>69</v>
      </c>
      <c r="X108" s="777">
        <v>0</v>
      </c>
      <c r="Y108" s="77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2">
        <v>4301011443</v>
      </c>
      <c r="D109" s="788">
        <v>4680115881303</v>
      </c>
      <c r="E109" s="789"/>
      <c r="F109" s="776">
        <v>0.45</v>
      </c>
      <c r="G109" s="33">
        <v>10</v>
      </c>
      <c r="H109" s="776">
        <v>4.5</v>
      </c>
      <c r="I109" s="776">
        <v>4.71</v>
      </c>
      <c r="J109" s="33">
        <v>132</v>
      </c>
      <c r="K109" s="33" t="s">
        <v>128</v>
      </c>
      <c r="L109" s="33" t="s">
        <v>131</v>
      </c>
      <c r="M109" s="34" t="s">
        <v>164</v>
      </c>
      <c r="N109" s="34"/>
      <c r="O109" s="33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5"/>
      <c r="V109" s="35"/>
      <c r="W109" s="36" t="s">
        <v>69</v>
      </c>
      <c r="X109" s="777">
        <v>0</v>
      </c>
      <c r="Y109" s="778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8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8" t="s">
        <v>69</v>
      </c>
      <c r="X111" s="779">
        <f>IFERROR(SUM(X107:X109),"0")</f>
        <v>0</v>
      </c>
      <c r="Y111" s="779">
        <f>IFERROR(SUM(Y107:Y109),"0")</f>
        <v>0</v>
      </c>
      <c r="Z111" s="38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2">
        <v>4301051437</v>
      </c>
      <c r="D113" s="788">
        <v>4607091386967</v>
      </c>
      <c r="E113" s="789"/>
      <c r="F113" s="776">
        <v>1.35</v>
      </c>
      <c r="G113" s="33">
        <v>6</v>
      </c>
      <c r="H113" s="776">
        <v>8.1</v>
      </c>
      <c r="I113" s="776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5"/>
      <c r="V113" s="35"/>
      <c r="W113" s="36" t="s">
        <v>69</v>
      </c>
      <c r="X113" s="777">
        <v>0</v>
      </c>
      <c r="Y113" s="778">
        <f t="shared" ref="Y113:Y118" si="26">IFERROR(IF(X113="",0,CEILING((X113/$H113),1)*$H113),"")</f>
        <v>0</v>
      </c>
      <c r="Z113" s="37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2">
        <v>4301051546</v>
      </c>
      <c r="D114" s="788">
        <v>4607091386967</v>
      </c>
      <c r="E114" s="789"/>
      <c r="F114" s="776">
        <v>1.4</v>
      </c>
      <c r="G114" s="33">
        <v>6</v>
      </c>
      <c r="H114" s="776">
        <v>8.4</v>
      </c>
      <c r="I114" s="776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5"/>
      <c r="V114" s="35"/>
      <c r="W114" s="36" t="s">
        <v>69</v>
      </c>
      <c r="X114" s="777">
        <v>0</v>
      </c>
      <c r="Y114" s="778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2">
        <v>4301051436</v>
      </c>
      <c r="D115" s="788">
        <v>4607091385731</v>
      </c>
      <c r="E115" s="789"/>
      <c r="F115" s="776">
        <v>0.45</v>
      </c>
      <c r="G115" s="33">
        <v>6</v>
      </c>
      <c r="H115" s="776">
        <v>2.7</v>
      </c>
      <c r="I115" s="776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5"/>
      <c r="V115" s="35"/>
      <c r="W115" s="36" t="s">
        <v>69</v>
      </c>
      <c r="X115" s="777">
        <v>0</v>
      </c>
      <c r="Y115" s="77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2">
        <v>4301051438</v>
      </c>
      <c r="D116" s="788">
        <v>4680115880894</v>
      </c>
      <c r="E116" s="789"/>
      <c r="F116" s="776">
        <v>0.33</v>
      </c>
      <c r="G116" s="33">
        <v>6</v>
      </c>
      <c r="H116" s="776">
        <v>1.98</v>
      </c>
      <c r="I116" s="776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5"/>
      <c r="V116" s="35"/>
      <c r="W116" s="36" t="s">
        <v>69</v>
      </c>
      <c r="X116" s="777">
        <v>0</v>
      </c>
      <c r="Y116" s="77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2">
        <v>4301051439</v>
      </c>
      <c r="D117" s="788">
        <v>4680115880214</v>
      </c>
      <c r="E117" s="789"/>
      <c r="F117" s="776">
        <v>0.45</v>
      </c>
      <c r="G117" s="33">
        <v>6</v>
      </c>
      <c r="H117" s="776">
        <v>2.7</v>
      </c>
      <c r="I117" s="776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5"/>
      <c r="V117" s="35"/>
      <c r="W117" s="36" t="s">
        <v>69</v>
      </c>
      <c r="X117" s="777">
        <v>0</v>
      </c>
      <c r="Y117" s="77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2">
        <v>4301051687</v>
      </c>
      <c r="D118" s="788">
        <v>4680115880214</v>
      </c>
      <c r="E118" s="789"/>
      <c r="F118" s="776">
        <v>0.45</v>
      </c>
      <c r="G118" s="33">
        <v>4</v>
      </c>
      <c r="H118" s="776">
        <v>1.8</v>
      </c>
      <c r="I118" s="776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925" t="s">
        <v>243</v>
      </c>
      <c r="Q118" s="782"/>
      <c r="R118" s="782"/>
      <c r="S118" s="782"/>
      <c r="T118" s="783"/>
      <c r="U118" s="35"/>
      <c r="V118" s="35"/>
      <c r="W118" s="36" t="s">
        <v>69</v>
      </c>
      <c r="X118" s="777">
        <v>0</v>
      </c>
      <c r="Y118" s="778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8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8" t="s">
        <v>69</v>
      </c>
      <c r="X120" s="779">
        <f>IFERROR(SUM(X113:X118),"0")</f>
        <v>0</v>
      </c>
      <c r="Y120" s="779">
        <f>IFERROR(SUM(Y113:Y118),"0")</f>
        <v>0</v>
      </c>
      <c r="Z120" s="38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2">
        <v>4301011514</v>
      </c>
      <c r="D123" s="788">
        <v>4680115882133</v>
      </c>
      <c r="E123" s="789"/>
      <c r="F123" s="776">
        <v>1.35</v>
      </c>
      <c r="G123" s="33">
        <v>8</v>
      </c>
      <c r="H123" s="776">
        <v>10.8</v>
      </c>
      <c r="I123" s="776">
        <v>11.28</v>
      </c>
      <c r="J123" s="33">
        <v>56</v>
      </c>
      <c r="K123" s="33" t="s">
        <v>118</v>
      </c>
      <c r="L123" s="33"/>
      <c r="M123" s="34" t="s">
        <v>121</v>
      </c>
      <c r="N123" s="34"/>
      <c r="O123" s="33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5"/>
      <c r="V123" s="35"/>
      <c r="W123" s="36" t="s">
        <v>69</v>
      </c>
      <c r="X123" s="777">
        <v>0</v>
      </c>
      <c r="Y123" s="77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2">
        <v>4301011703</v>
      </c>
      <c r="D124" s="788">
        <v>4680115882133</v>
      </c>
      <c r="E124" s="789"/>
      <c r="F124" s="776">
        <v>1.4</v>
      </c>
      <c r="G124" s="33">
        <v>8</v>
      </c>
      <c r="H124" s="776">
        <v>11.2</v>
      </c>
      <c r="I124" s="776">
        <v>11.68</v>
      </c>
      <c r="J124" s="33">
        <v>56</v>
      </c>
      <c r="K124" s="33" t="s">
        <v>118</v>
      </c>
      <c r="L124" s="33"/>
      <c r="M124" s="34" t="s">
        <v>121</v>
      </c>
      <c r="N124" s="34"/>
      <c r="O124" s="33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5"/>
      <c r="V124" s="35"/>
      <c r="W124" s="36" t="s">
        <v>69</v>
      </c>
      <c r="X124" s="777">
        <v>0</v>
      </c>
      <c r="Y124" s="778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2">
        <v>4301011417</v>
      </c>
      <c r="D125" s="788">
        <v>4680115880269</v>
      </c>
      <c r="E125" s="789"/>
      <c r="F125" s="776">
        <v>0.375</v>
      </c>
      <c r="G125" s="33">
        <v>10</v>
      </c>
      <c r="H125" s="776">
        <v>3.75</v>
      </c>
      <c r="I125" s="776">
        <v>3.96</v>
      </c>
      <c r="J125" s="33">
        <v>132</v>
      </c>
      <c r="K125" s="33" t="s">
        <v>128</v>
      </c>
      <c r="L125" s="33" t="s">
        <v>131</v>
      </c>
      <c r="M125" s="34" t="s">
        <v>77</v>
      </c>
      <c r="N125" s="34"/>
      <c r="O125" s="33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5"/>
      <c r="V125" s="35"/>
      <c r="W125" s="36" t="s">
        <v>69</v>
      </c>
      <c r="X125" s="777">
        <v>0</v>
      </c>
      <c r="Y125" s="77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2">
        <v>4301011415</v>
      </c>
      <c r="D126" s="788">
        <v>4680115880429</v>
      </c>
      <c r="E126" s="789"/>
      <c r="F126" s="776">
        <v>0.45</v>
      </c>
      <c r="G126" s="33">
        <v>10</v>
      </c>
      <c r="H126" s="776">
        <v>4.5</v>
      </c>
      <c r="I126" s="776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5"/>
      <c r="V126" s="35"/>
      <c r="W126" s="36" t="s">
        <v>69</v>
      </c>
      <c r="X126" s="777">
        <v>0</v>
      </c>
      <c r="Y126" s="77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2">
        <v>4301011462</v>
      </c>
      <c r="D127" s="788">
        <v>4680115881457</v>
      </c>
      <c r="E127" s="789"/>
      <c r="F127" s="776">
        <v>0.75</v>
      </c>
      <c r="G127" s="33">
        <v>6</v>
      </c>
      <c r="H127" s="776">
        <v>4.5</v>
      </c>
      <c r="I127" s="776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5"/>
      <c r="V127" s="35"/>
      <c r="W127" s="36" t="s">
        <v>69</v>
      </c>
      <c r="X127" s="777">
        <v>0</v>
      </c>
      <c r="Y127" s="778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8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8" t="s">
        <v>69</v>
      </c>
      <c r="X129" s="779">
        <f>IFERROR(SUM(X123:X127),"0")</f>
        <v>0</v>
      </c>
      <c r="Y129" s="779">
        <f>IFERROR(SUM(Y123:Y127),"0")</f>
        <v>0</v>
      </c>
      <c r="Z129" s="38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2">
        <v>4301020345</v>
      </c>
      <c r="D131" s="788">
        <v>4680115881488</v>
      </c>
      <c r="E131" s="789"/>
      <c r="F131" s="776">
        <v>1.35</v>
      </c>
      <c r="G131" s="33">
        <v>8</v>
      </c>
      <c r="H131" s="776">
        <v>10.8</v>
      </c>
      <c r="I131" s="776">
        <v>11.28</v>
      </c>
      <c r="J131" s="33">
        <v>56</v>
      </c>
      <c r="K131" s="33" t="s">
        <v>118</v>
      </c>
      <c r="L131" s="33"/>
      <c r="M131" s="34" t="s">
        <v>121</v>
      </c>
      <c r="N131" s="34"/>
      <c r="O131" s="33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5"/>
      <c r="V131" s="35"/>
      <c r="W131" s="36" t="s">
        <v>69</v>
      </c>
      <c r="X131" s="777">
        <v>0</v>
      </c>
      <c r="Y131" s="778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2">
        <v>4301020258</v>
      </c>
      <c r="D132" s="788">
        <v>4680115882775</v>
      </c>
      <c r="E132" s="789"/>
      <c r="F132" s="776">
        <v>0.3</v>
      </c>
      <c r="G132" s="33">
        <v>8</v>
      </c>
      <c r="H132" s="776">
        <v>2.4</v>
      </c>
      <c r="I132" s="776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5"/>
      <c r="V132" s="35"/>
      <c r="W132" s="36" t="s">
        <v>69</v>
      </c>
      <c r="X132" s="777">
        <v>0</v>
      </c>
      <c r="Y132" s="77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2">
        <v>4301020346</v>
      </c>
      <c r="D133" s="788">
        <v>4680115882775</v>
      </c>
      <c r="E133" s="789"/>
      <c r="F133" s="776">
        <v>0.3</v>
      </c>
      <c r="G133" s="33">
        <v>8</v>
      </c>
      <c r="H133" s="776">
        <v>2.4</v>
      </c>
      <c r="I133" s="776">
        <v>2.5</v>
      </c>
      <c r="J133" s="33">
        <v>234</v>
      </c>
      <c r="K133" s="33" t="s">
        <v>67</v>
      </c>
      <c r="L133" s="33"/>
      <c r="M133" s="34" t="s">
        <v>121</v>
      </c>
      <c r="N133" s="34"/>
      <c r="O133" s="33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5"/>
      <c r="V133" s="35"/>
      <c r="W133" s="36" t="s">
        <v>69</v>
      </c>
      <c r="X133" s="777">
        <v>0</v>
      </c>
      <c r="Y133" s="778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2">
        <v>4301020344</v>
      </c>
      <c r="D134" s="788">
        <v>4680115880658</v>
      </c>
      <c r="E134" s="789"/>
      <c r="F134" s="776">
        <v>0.4</v>
      </c>
      <c r="G134" s="33">
        <v>6</v>
      </c>
      <c r="H134" s="776">
        <v>2.4</v>
      </c>
      <c r="I134" s="776">
        <v>2.58</v>
      </c>
      <c r="J134" s="33">
        <v>182</v>
      </c>
      <c r="K134" s="33" t="s">
        <v>76</v>
      </c>
      <c r="L134" s="33"/>
      <c r="M134" s="34" t="s">
        <v>121</v>
      </c>
      <c r="N134" s="34"/>
      <c r="O134" s="33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5"/>
      <c r="V134" s="35"/>
      <c r="W134" s="36" t="s">
        <v>69</v>
      </c>
      <c r="X134" s="777">
        <v>0</v>
      </c>
      <c r="Y134" s="778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8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8" t="s">
        <v>69</v>
      </c>
      <c r="X136" s="779">
        <f>IFERROR(SUM(X131:X134),"0")</f>
        <v>0</v>
      </c>
      <c r="Y136" s="779">
        <f>IFERROR(SUM(Y131:Y134),"0")</f>
        <v>0</v>
      </c>
      <c r="Z136" s="38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2">
        <v>4301051360</v>
      </c>
      <c r="D138" s="788">
        <v>4607091385168</v>
      </c>
      <c r="E138" s="789"/>
      <c r="F138" s="776">
        <v>1.35</v>
      </c>
      <c r="G138" s="33">
        <v>6</v>
      </c>
      <c r="H138" s="776">
        <v>8.1</v>
      </c>
      <c r="I138" s="776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5"/>
      <c r="V138" s="35"/>
      <c r="W138" s="36" t="s">
        <v>69</v>
      </c>
      <c r="X138" s="777">
        <v>0</v>
      </c>
      <c r="Y138" s="778">
        <f t="shared" ref="Y138:Y144" si="31">IFERROR(IF(X138="",0,CEILING((X138/$H138),1)*$H138),"")</f>
        <v>0</v>
      </c>
      <c r="Z138" s="37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2">
        <v>4301051625</v>
      </c>
      <c r="D139" s="788">
        <v>4607091385168</v>
      </c>
      <c r="E139" s="789"/>
      <c r="F139" s="776">
        <v>1.4</v>
      </c>
      <c r="G139" s="33">
        <v>6</v>
      </c>
      <c r="H139" s="776">
        <v>8.4</v>
      </c>
      <c r="I139" s="776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5"/>
      <c r="V139" s="35"/>
      <c r="W139" s="36" t="s">
        <v>69</v>
      </c>
      <c r="X139" s="777">
        <v>0</v>
      </c>
      <c r="Y139" s="77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2">
        <v>4301051742</v>
      </c>
      <c r="D140" s="788">
        <v>4680115884540</v>
      </c>
      <c r="E140" s="789"/>
      <c r="F140" s="776">
        <v>1.4</v>
      </c>
      <c r="G140" s="33">
        <v>6</v>
      </c>
      <c r="H140" s="776">
        <v>8.4</v>
      </c>
      <c r="I140" s="776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5"/>
      <c r="V140" s="35"/>
      <c r="W140" s="36" t="s">
        <v>69</v>
      </c>
      <c r="X140" s="777">
        <v>0</v>
      </c>
      <c r="Y140" s="778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2">
        <v>4301051362</v>
      </c>
      <c r="D141" s="788">
        <v>4607091383256</v>
      </c>
      <c r="E141" s="789"/>
      <c r="F141" s="776">
        <v>0.33</v>
      </c>
      <c r="G141" s="33">
        <v>6</v>
      </c>
      <c r="H141" s="776">
        <v>1.98</v>
      </c>
      <c r="I141" s="776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5"/>
      <c r="V141" s="35"/>
      <c r="W141" s="36" t="s">
        <v>69</v>
      </c>
      <c r="X141" s="777">
        <v>0</v>
      </c>
      <c r="Y141" s="77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2">
        <v>4301051358</v>
      </c>
      <c r="D142" s="788">
        <v>4607091385748</v>
      </c>
      <c r="E142" s="789"/>
      <c r="F142" s="776">
        <v>0.45</v>
      </c>
      <c r="G142" s="33">
        <v>6</v>
      </c>
      <c r="H142" s="776">
        <v>2.7</v>
      </c>
      <c r="I142" s="776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5"/>
      <c r="V142" s="35"/>
      <c r="W142" s="36" t="s">
        <v>69</v>
      </c>
      <c r="X142" s="777">
        <v>0</v>
      </c>
      <c r="Y142" s="77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2">
        <v>4301051740</v>
      </c>
      <c r="D143" s="788">
        <v>4680115884533</v>
      </c>
      <c r="E143" s="789"/>
      <c r="F143" s="776">
        <v>0.3</v>
      </c>
      <c r="G143" s="33">
        <v>6</v>
      </c>
      <c r="H143" s="776">
        <v>1.8</v>
      </c>
      <c r="I143" s="776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5"/>
      <c r="V143" s="35"/>
      <c r="W143" s="36" t="s">
        <v>69</v>
      </c>
      <c r="X143" s="777">
        <v>0</v>
      </c>
      <c r="Y143" s="77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2">
        <v>4301051480</v>
      </c>
      <c r="D144" s="788">
        <v>4680115882645</v>
      </c>
      <c r="E144" s="789"/>
      <c r="F144" s="776">
        <v>0.3</v>
      </c>
      <c r="G144" s="33">
        <v>6</v>
      </c>
      <c r="H144" s="776">
        <v>1.8</v>
      </c>
      <c r="I144" s="776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5"/>
      <c r="V144" s="35"/>
      <c r="W144" s="36" t="s">
        <v>69</v>
      </c>
      <c r="X144" s="777">
        <v>0</v>
      </c>
      <c r="Y144" s="778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8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8" t="s">
        <v>69</v>
      </c>
      <c r="X146" s="779">
        <f>IFERROR(SUM(X138:X144),"0")</f>
        <v>0</v>
      </c>
      <c r="Y146" s="779">
        <f>IFERROR(SUM(Y138:Y144),"0")</f>
        <v>0</v>
      </c>
      <c r="Z146" s="38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2">
        <v>4301060356</v>
      </c>
      <c r="D148" s="788">
        <v>4680115882652</v>
      </c>
      <c r="E148" s="789"/>
      <c r="F148" s="776">
        <v>0.33</v>
      </c>
      <c r="G148" s="33">
        <v>6</v>
      </c>
      <c r="H148" s="776">
        <v>1.98</v>
      </c>
      <c r="I148" s="776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5"/>
      <c r="V148" s="35"/>
      <c r="W148" s="36" t="s">
        <v>69</v>
      </c>
      <c r="X148" s="777">
        <v>0</v>
      </c>
      <c r="Y148" s="77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2">
        <v>4301060309</v>
      </c>
      <c r="D149" s="788">
        <v>4680115880238</v>
      </c>
      <c r="E149" s="789"/>
      <c r="F149" s="776">
        <v>0.33</v>
      </c>
      <c r="G149" s="33">
        <v>6</v>
      </c>
      <c r="H149" s="776">
        <v>1.98</v>
      </c>
      <c r="I149" s="776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5"/>
      <c r="V149" s="35"/>
      <c r="W149" s="36" t="s">
        <v>69</v>
      </c>
      <c r="X149" s="777">
        <v>0</v>
      </c>
      <c r="Y149" s="778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8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8" t="s">
        <v>69</v>
      </c>
      <c r="X151" s="779">
        <f>IFERROR(SUM(X148:X149),"0")</f>
        <v>0</v>
      </c>
      <c r="Y151" s="779">
        <f>IFERROR(SUM(Y148:Y149),"0")</f>
        <v>0</v>
      </c>
      <c r="Z151" s="38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2">
        <v>4301011564</v>
      </c>
      <c r="D154" s="788">
        <v>4680115882577</v>
      </c>
      <c r="E154" s="789"/>
      <c r="F154" s="776">
        <v>0.4</v>
      </c>
      <c r="G154" s="33">
        <v>8</v>
      </c>
      <c r="H154" s="776">
        <v>3.2</v>
      </c>
      <c r="I154" s="776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5"/>
      <c r="V154" s="35"/>
      <c r="W154" s="36" t="s">
        <v>69</v>
      </c>
      <c r="X154" s="777">
        <v>0</v>
      </c>
      <c r="Y154" s="77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2">
        <v>4301011562</v>
      </c>
      <c r="D155" s="788">
        <v>4680115882577</v>
      </c>
      <c r="E155" s="789"/>
      <c r="F155" s="776">
        <v>0.4</v>
      </c>
      <c r="G155" s="33">
        <v>8</v>
      </c>
      <c r="H155" s="776">
        <v>3.2</v>
      </c>
      <c r="I155" s="776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5"/>
      <c r="V155" s="35"/>
      <c r="W155" s="36" t="s">
        <v>69</v>
      </c>
      <c r="X155" s="777">
        <v>0</v>
      </c>
      <c r="Y155" s="77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8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8" t="s">
        <v>69</v>
      </c>
      <c r="X157" s="779">
        <f>IFERROR(SUM(X154:X155),"0")</f>
        <v>0</v>
      </c>
      <c r="Y157" s="779">
        <f>IFERROR(SUM(Y154:Y155),"0")</f>
        <v>0</v>
      </c>
      <c r="Z157" s="38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2">
        <v>4301031234</v>
      </c>
      <c r="D159" s="788">
        <v>4680115883444</v>
      </c>
      <c r="E159" s="789"/>
      <c r="F159" s="776">
        <v>0.35</v>
      </c>
      <c r="G159" s="33">
        <v>8</v>
      </c>
      <c r="H159" s="776">
        <v>2.8</v>
      </c>
      <c r="I159" s="776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5"/>
      <c r="V159" s="35"/>
      <c r="W159" s="36" t="s">
        <v>69</v>
      </c>
      <c r="X159" s="777">
        <v>0</v>
      </c>
      <c r="Y159" s="77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2">
        <v>4301031235</v>
      </c>
      <c r="D160" s="788">
        <v>4680115883444</v>
      </c>
      <c r="E160" s="789"/>
      <c r="F160" s="776">
        <v>0.35</v>
      </c>
      <c r="G160" s="33">
        <v>8</v>
      </c>
      <c r="H160" s="776">
        <v>2.8</v>
      </c>
      <c r="I160" s="776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5"/>
      <c r="V160" s="35"/>
      <c r="W160" s="36" t="s">
        <v>69</v>
      </c>
      <c r="X160" s="777">
        <v>0</v>
      </c>
      <c r="Y160" s="77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8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8" t="s">
        <v>69</v>
      </c>
      <c r="X162" s="779">
        <f>IFERROR(SUM(X159:X160),"0")</f>
        <v>0</v>
      </c>
      <c r="Y162" s="779">
        <f>IFERROR(SUM(Y159:Y160),"0")</f>
        <v>0</v>
      </c>
      <c r="Z162" s="38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2">
        <v>4301051477</v>
      </c>
      <c r="D164" s="788">
        <v>4680115882584</v>
      </c>
      <c r="E164" s="789"/>
      <c r="F164" s="776">
        <v>0.33</v>
      </c>
      <c r="G164" s="33">
        <v>8</v>
      </c>
      <c r="H164" s="776">
        <v>2.64</v>
      </c>
      <c r="I164" s="776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5"/>
      <c r="V164" s="35"/>
      <c r="W164" s="36" t="s">
        <v>69</v>
      </c>
      <c r="X164" s="777">
        <v>0</v>
      </c>
      <c r="Y164" s="77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2">
        <v>4301051476</v>
      </c>
      <c r="D165" s="788">
        <v>4680115882584</v>
      </c>
      <c r="E165" s="789"/>
      <c r="F165" s="776">
        <v>0.33</v>
      </c>
      <c r="G165" s="33">
        <v>8</v>
      </c>
      <c r="H165" s="776">
        <v>2.64</v>
      </c>
      <c r="I165" s="776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5"/>
      <c r="V165" s="35"/>
      <c r="W165" s="36" t="s">
        <v>69</v>
      </c>
      <c r="X165" s="777">
        <v>0</v>
      </c>
      <c r="Y165" s="77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8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8" t="s">
        <v>69</v>
      </c>
      <c r="X167" s="779">
        <f>IFERROR(SUM(X164:X165),"0")</f>
        <v>0</v>
      </c>
      <c r="Y167" s="779">
        <f>IFERROR(SUM(Y164:Y165),"0")</f>
        <v>0</v>
      </c>
      <c r="Z167" s="38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2">
        <v>4301011705</v>
      </c>
      <c r="D170" s="788">
        <v>4607091384604</v>
      </c>
      <c r="E170" s="789"/>
      <c r="F170" s="776">
        <v>0.4</v>
      </c>
      <c r="G170" s="33">
        <v>10</v>
      </c>
      <c r="H170" s="776">
        <v>4</v>
      </c>
      <c r="I170" s="776">
        <v>4.21</v>
      </c>
      <c r="J170" s="33">
        <v>132</v>
      </c>
      <c r="K170" s="33" t="s">
        <v>128</v>
      </c>
      <c r="L170" s="33"/>
      <c r="M170" s="34" t="s">
        <v>121</v>
      </c>
      <c r="N170" s="34"/>
      <c r="O170" s="33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5"/>
      <c r="V170" s="35"/>
      <c r="W170" s="36" t="s">
        <v>69</v>
      </c>
      <c r="X170" s="777">
        <v>0</v>
      </c>
      <c r="Y170" s="77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8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8" t="s">
        <v>69</v>
      </c>
      <c r="X172" s="779">
        <f>IFERROR(SUM(X170:X170),"0")</f>
        <v>0</v>
      </c>
      <c r="Y172" s="779">
        <f>IFERROR(SUM(Y170:Y170),"0")</f>
        <v>0</v>
      </c>
      <c r="Z172" s="38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2">
        <v>4301030895</v>
      </c>
      <c r="D174" s="788">
        <v>4607091387667</v>
      </c>
      <c r="E174" s="789"/>
      <c r="F174" s="776">
        <v>0.9</v>
      </c>
      <c r="G174" s="33">
        <v>10</v>
      </c>
      <c r="H174" s="776">
        <v>9</v>
      </c>
      <c r="I174" s="776">
        <v>9.6300000000000008</v>
      </c>
      <c r="J174" s="33">
        <v>56</v>
      </c>
      <c r="K174" s="33" t="s">
        <v>118</v>
      </c>
      <c r="L174" s="33"/>
      <c r="M174" s="34" t="s">
        <v>121</v>
      </c>
      <c r="N174" s="34"/>
      <c r="O174" s="33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5"/>
      <c r="V174" s="35"/>
      <c r="W174" s="36" t="s">
        <v>69</v>
      </c>
      <c r="X174" s="777">
        <v>0</v>
      </c>
      <c r="Y174" s="77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2">
        <v>4301030961</v>
      </c>
      <c r="D175" s="788">
        <v>4607091387636</v>
      </c>
      <c r="E175" s="789"/>
      <c r="F175" s="776">
        <v>0.7</v>
      </c>
      <c r="G175" s="33">
        <v>6</v>
      </c>
      <c r="H175" s="776">
        <v>4.2</v>
      </c>
      <c r="I175" s="776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5"/>
      <c r="V175" s="35"/>
      <c r="W175" s="36" t="s">
        <v>69</v>
      </c>
      <c r="X175" s="777">
        <v>0</v>
      </c>
      <c r="Y175" s="77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2">
        <v>4301030963</v>
      </c>
      <c r="D176" s="788">
        <v>4607091382426</v>
      </c>
      <c r="E176" s="789"/>
      <c r="F176" s="776">
        <v>0.9</v>
      </c>
      <c r="G176" s="33">
        <v>10</v>
      </c>
      <c r="H176" s="776">
        <v>9</v>
      </c>
      <c r="I176" s="776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5"/>
      <c r="V176" s="35"/>
      <c r="W176" s="36" t="s">
        <v>69</v>
      </c>
      <c r="X176" s="777">
        <v>0</v>
      </c>
      <c r="Y176" s="77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2">
        <v>4301030962</v>
      </c>
      <c r="D177" s="788">
        <v>4607091386547</v>
      </c>
      <c r="E177" s="789"/>
      <c r="F177" s="776">
        <v>0.35</v>
      </c>
      <c r="G177" s="33">
        <v>8</v>
      </c>
      <c r="H177" s="776">
        <v>2.8</v>
      </c>
      <c r="I177" s="77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5"/>
      <c r="V177" s="35"/>
      <c r="W177" s="36" t="s">
        <v>69</v>
      </c>
      <c r="X177" s="777">
        <v>0</v>
      </c>
      <c r="Y177" s="77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2">
        <v>4301030964</v>
      </c>
      <c r="D178" s="788">
        <v>4607091382464</v>
      </c>
      <c r="E178" s="789"/>
      <c r="F178" s="776">
        <v>0.35</v>
      </c>
      <c r="G178" s="33">
        <v>8</v>
      </c>
      <c r="H178" s="776">
        <v>2.8</v>
      </c>
      <c r="I178" s="77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5"/>
      <c r="V178" s="35"/>
      <c r="W178" s="36" t="s">
        <v>69</v>
      </c>
      <c r="X178" s="777">
        <v>0</v>
      </c>
      <c r="Y178" s="77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8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8" t="s">
        <v>69</v>
      </c>
      <c r="X180" s="779">
        <f>IFERROR(SUM(X174:X178),"0")</f>
        <v>0</v>
      </c>
      <c r="Y180" s="779">
        <f>IFERROR(SUM(Y174:Y178),"0")</f>
        <v>0</v>
      </c>
      <c r="Z180" s="38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2">
        <v>4301051653</v>
      </c>
      <c r="D182" s="788">
        <v>4607091386264</v>
      </c>
      <c r="E182" s="789"/>
      <c r="F182" s="776">
        <v>0.5</v>
      </c>
      <c r="G182" s="33">
        <v>6</v>
      </c>
      <c r="H182" s="776">
        <v>3</v>
      </c>
      <c r="I182" s="77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5"/>
      <c r="V182" s="35"/>
      <c r="W182" s="36" t="s">
        <v>69</v>
      </c>
      <c r="X182" s="777">
        <v>0</v>
      </c>
      <c r="Y182" s="77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2">
        <v>4301051313</v>
      </c>
      <c r="D183" s="788">
        <v>4607091385427</v>
      </c>
      <c r="E183" s="789"/>
      <c r="F183" s="776">
        <v>0.5</v>
      </c>
      <c r="G183" s="33">
        <v>6</v>
      </c>
      <c r="H183" s="776">
        <v>3</v>
      </c>
      <c r="I183" s="77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5"/>
      <c r="V183" s="35"/>
      <c r="W183" s="36" t="s">
        <v>69</v>
      </c>
      <c r="X183" s="777">
        <v>0</v>
      </c>
      <c r="Y183" s="77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8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8" t="s">
        <v>69</v>
      </c>
      <c r="X185" s="779">
        <f>IFERROR(SUM(X182:X183),"0")</f>
        <v>0</v>
      </c>
      <c r="Y185" s="779">
        <f>IFERROR(SUM(Y182:Y183),"0")</f>
        <v>0</v>
      </c>
      <c r="Z185" s="38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9"/>
      <c r="AB186" s="49"/>
      <c r="AC186" s="49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2">
        <v>4301020323</v>
      </c>
      <c r="D189" s="788">
        <v>4680115886223</v>
      </c>
      <c r="E189" s="789"/>
      <c r="F189" s="776">
        <v>0.33</v>
      </c>
      <c r="G189" s="33">
        <v>6</v>
      </c>
      <c r="H189" s="776">
        <v>1.98</v>
      </c>
      <c r="I189" s="77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5"/>
      <c r="V189" s="35"/>
      <c r="W189" s="36" t="s">
        <v>69</v>
      </c>
      <c r="X189" s="777">
        <v>0</v>
      </c>
      <c r="Y189" s="77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8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8" t="s">
        <v>69</v>
      </c>
      <c r="X191" s="779">
        <f>IFERROR(SUM(X189:X189),"0")</f>
        <v>0</v>
      </c>
      <c r="Y191" s="779">
        <f>IFERROR(SUM(Y189:Y189),"0")</f>
        <v>0</v>
      </c>
      <c r="Z191" s="38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2">
        <v>4301031191</v>
      </c>
      <c r="D193" s="788">
        <v>4680115880993</v>
      </c>
      <c r="E193" s="789"/>
      <c r="F193" s="776">
        <v>0.7</v>
      </c>
      <c r="G193" s="33">
        <v>6</v>
      </c>
      <c r="H193" s="776">
        <v>4.2</v>
      </c>
      <c r="I193" s="776">
        <v>4.46</v>
      </c>
      <c r="J193" s="33">
        <v>156</v>
      </c>
      <c r="K193" s="33" t="s">
        <v>128</v>
      </c>
      <c r="L193" s="33"/>
      <c r="M193" s="34" t="s">
        <v>68</v>
      </c>
      <c r="N193" s="34"/>
      <c r="O193" s="33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5"/>
      <c r="V193" s="35"/>
      <c r="W193" s="36" t="s">
        <v>69</v>
      </c>
      <c r="X193" s="777">
        <v>0</v>
      </c>
      <c r="Y193" s="778">
        <f t="shared" ref="Y193:Y200" si="36">IFERROR(IF(X193="",0,CEILING((X193/$H193),1)*$H193),"")</f>
        <v>0</v>
      </c>
      <c r="Z193" s="37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2">
        <v>4301031204</v>
      </c>
      <c r="D194" s="788">
        <v>4680115881761</v>
      </c>
      <c r="E194" s="789"/>
      <c r="F194" s="776">
        <v>0.7</v>
      </c>
      <c r="G194" s="33">
        <v>6</v>
      </c>
      <c r="H194" s="776">
        <v>4.2</v>
      </c>
      <c r="I194" s="776">
        <v>4.46</v>
      </c>
      <c r="J194" s="33">
        <v>156</v>
      </c>
      <c r="K194" s="33" t="s">
        <v>128</v>
      </c>
      <c r="L194" s="33"/>
      <c r="M194" s="34" t="s">
        <v>68</v>
      </c>
      <c r="N194" s="34"/>
      <c r="O194" s="33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5"/>
      <c r="V194" s="35"/>
      <c r="W194" s="36" t="s">
        <v>69</v>
      </c>
      <c r="X194" s="777">
        <v>0</v>
      </c>
      <c r="Y194" s="778">
        <f t="shared" si="36"/>
        <v>0</v>
      </c>
      <c r="Z194" s="37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2">
        <v>4301031201</v>
      </c>
      <c r="D195" s="788">
        <v>4680115881563</v>
      </c>
      <c r="E195" s="789"/>
      <c r="F195" s="776">
        <v>0.7</v>
      </c>
      <c r="G195" s="33">
        <v>6</v>
      </c>
      <c r="H195" s="776">
        <v>4.2</v>
      </c>
      <c r="I195" s="776">
        <v>4.4000000000000004</v>
      </c>
      <c r="J195" s="33">
        <v>156</v>
      </c>
      <c r="K195" s="33" t="s">
        <v>128</v>
      </c>
      <c r="L195" s="33"/>
      <c r="M195" s="34" t="s">
        <v>68</v>
      </c>
      <c r="N195" s="34"/>
      <c r="O195" s="33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5"/>
      <c r="V195" s="35"/>
      <c r="W195" s="36" t="s">
        <v>69</v>
      </c>
      <c r="X195" s="777">
        <v>0</v>
      </c>
      <c r="Y195" s="778">
        <f t="shared" si="36"/>
        <v>0</v>
      </c>
      <c r="Z195" s="37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2">
        <v>4301031199</v>
      </c>
      <c r="D196" s="788">
        <v>4680115880986</v>
      </c>
      <c r="E196" s="789"/>
      <c r="F196" s="776">
        <v>0.35</v>
      </c>
      <c r="G196" s="33">
        <v>6</v>
      </c>
      <c r="H196" s="776">
        <v>2.1</v>
      </c>
      <c r="I196" s="77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5"/>
      <c r="V196" s="35"/>
      <c r="W196" s="36" t="s">
        <v>69</v>
      </c>
      <c r="X196" s="777">
        <v>0</v>
      </c>
      <c r="Y196" s="77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2">
        <v>4301031205</v>
      </c>
      <c r="D197" s="788">
        <v>4680115881785</v>
      </c>
      <c r="E197" s="789"/>
      <c r="F197" s="776">
        <v>0.35</v>
      </c>
      <c r="G197" s="33">
        <v>6</v>
      </c>
      <c r="H197" s="776">
        <v>2.1</v>
      </c>
      <c r="I197" s="77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5"/>
      <c r="V197" s="35"/>
      <c r="W197" s="36" t="s">
        <v>69</v>
      </c>
      <c r="X197" s="777">
        <v>0</v>
      </c>
      <c r="Y197" s="77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2">
        <v>4301031202</v>
      </c>
      <c r="D198" s="788">
        <v>4680115881679</v>
      </c>
      <c r="E198" s="789"/>
      <c r="F198" s="776">
        <v>0.35</v>
      </c>
      <c r="G198" s="33">
        <v>6</v>
      </c>
      <c r="H198" s="776">
        <v>2.1</v>
      </c>
      <c r="I198" s="77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5"/>
      <c r="V198" s="35"/>
      <c r="W198" s="36" t="s">
        <v>69</v>
      </c>
      <c r="X198" s="777">
        <v>0</v>
      </c>
      <c r="Y198" s="77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2">
        <v>4301031158</v>
      </c>
      <c r="D199" s="788">
        <v>4680115880191</v>
      </c>
      <c r="E199" s="789"/>
      <c r="F199" s="776">
        <v>0.4</v>
      </c>
      <c r="G199" s="33">
        <v>6</v>
      </c>
      <c r="H199" s="776">
        <v>2.4</v>
      </c>
      <c r="I199" s="77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5"/>
      <c r="V199" s="35"/>
      <c r="W199" s="36" t="s">
        <v>69</v>
      </c>
      <c r="X199" s="777">
        <v>0</v>
      </c>
      <c r="Y199" s="77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2">
        <v>4301031245</v>
      </c>
      <c r="D200" s="788">
        <v>4680115883963</v>
      </c>
      <c r="E200" s="789"/>
      <c r="F200" s="776">
        <v>0.28000000000000003</v>
      </c>
      <c r="G200" s="33">
        <v>6</v>
      </c>
      <c r="H200" s="776">
        <v>1.68</v>
      </c>
      <c r="I200" s="77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5"/>
      <c r="V200" s="35"/>
      <c r="W200" s="36" t="s">
        <v>69</v>
      </c>
      <c r="X200" s="777">
        <v>0</v>
      </c>
      <c r="Y200" s="77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8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8" t="s">
        <v>69</v>
      </c>
      <c r="X202" s="779">
        <f>IFERROR(SUM(X193:X200),"0")</f>
        <v>0</v>
      </c>
      <c r="Y202" s="779">
        <f>IFERROR(SUM(Y193:Y200),"0")</f>
        <v>0</v>
      </c>
      <c r="Z202" s="38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2">
        <v>4301011450</v>
      </c>
      <c r="D205" s="788">
        <v>4680115881402</v>
      </c>
      <c r="E205" s="789"/>
      <c r="F205" s="776">
        <v>1.35</v>
      </c>
      <c r="G205" s="33">
        <v>8</v>
      </c>
      <c r="H205" s="776">
        <v>10.8</v>
      </c>
      <c r="I205" s="776">
        <v>11.28</v>
      </c>
      <c r="J205" s="33">
        <v>56</v>
      </c>
      <c r="K205" s="33" t="s">
        <v>118</v>
      </c>
      <c r="L205" s="33"/>
      <c r="M205" s="34" t="s">
        <v>121</v>
      </c>
      <c r="N205" s="34"/>
      <c r="O205" s="33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5"/>
      <c r="V205" s="35"/>
      <c r="W205" s="36" t="s">
        <v>69</v>
      </c>
      <c r="X205" s="777">
        <v>0</v>
      </c>
      <c r="Y205" s="77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2">
        <v>4301011767</v>
      </c>
      <c r="D206" s="788">
        <v>4680115881396</v>
      </c>
      <c r="E206" s="789"/>
      <c r="F206" s="776">
        <v>0.45</v>
      </c>
      <c r="G206" s="33">
        <v>6</v>
      </c>
      <c r="H206" s="776">
        <v>2.7</v>
      </c>
      <c r="I206" s="77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5"/>
      <c r="V206" s="35"/>
      <c r="W206" s="36" t="s">
        <v>69</v>
      </c>
      <c r="X206" s="777">
        <v>0</v>
      </c>
      <c r="Y206" s="77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8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8" t="s">
        <v>69</v>
      </c>
      <c r="X208" s="779">
        <f>IFERROR(SUM(X205:X206),"0")</f>
        <v>0</v>
      </c>
      <c r="Y208" s="779">
        <f>IFERROR(SUM(Y205:Y206),"0")</f>
        <v>0</v>
      </c>
      <c r="Z208" s="38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2">
        <v>4301020262</v>
      </c>
      <c r="D210" s="788">
        <v>4680115882935</v>
      </c>
      <c r="E210" s="789"/>
      <c r="F210" s="776">
        <v>1.35</v>
      </c>
      <c r="G210" s="33">
        <v>8</v>
      </c>
      <c r="H210" s="776">
        <v>10.8</v>
      </c>
      <c r="I210" s="776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5"/>
      <c r="V210" s="35"/>
      <c r="W210" s="36" t="s">
        <v>69</v>
      </c>
      <c r="X210" s="777">
        <v>0</v>
      </c>
      <c r="Y210" s="77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2">
        <v>4301020220</v>
      </c>
      <c r="D211" s="788">
        <v>4680115880764</v>
      </c>
      <c r="E211" s="789"/>
      <c r="F211" s="776">
        <v>0.35</v>
      </c>
      <c r="G211" s="33">
        <v>6</v>
      </c>
      <c r="H211" s="776">
        <v>2.1</v>
      </c>
      <c r="I211" s="776">
        <v>2.2799999999999998</v>
      </c>
      <c r="J211" s="33">
        <v>182</v>
      </c>
      <c r="K211" s="33" t="s">
        <v>76</v>
      </c>
      <c r="L211" s="33"/>
      <c r="M211" s="34" t="s">
        <v>121</v>
      </c>
      <c r="N211" s="34"/>
      <c r="O211" s="33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5"/>
      <c r="V211" s="35"/>
      <c r="W211" s="36" t="s">
        <v>69</v>
      </c>
      <c r="X211" s="777">
        <v>0</v>
      </c>
      <c r="Y211" s="77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8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8" t="s">
        <v>69</v>
      </c>
      <c r="X213" s="779">
        <f>IFERROR(SUM(X210:X211),"0")</f>
        <v>0</v>
      </c>
      <c r="Y213" s="779">
        <f>IFERROR(SUM(Y210:Y211),"0")</f>
        <v>0</v>
      </c>
      <c r="Z213" s="38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2">
        <v>4301031224</v>
      </c>
      <c r="D215" s="788">
        <v>4680115882683</v>
      </c>
      <c r="E215" s="789"/>
      <c r="F215" s="776">
        <v>0.9</v>
      </c>
      <c r="G215" s="33">
        <v>6</v>
      </c>
      <c r="H215" s="776">
        <v>5.4</v>
      </c>
      <c r="I215" s="776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5"/>
      <c r="V215" s="35"/>
      <c r="W215" s="36" t="s">
        <v>69</v>
      </c>
      <c r="X215" s="777">
        <v>0</v>
      </c>
      <c r="Y215" s="778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2">
        <v>4301031230</v>
      </c>
      <c r="D216" s="788">
        <v>4680115882690</v>
      </c>
      <c r="E216" s="789"/>
      <c r="F216" s="776">
        <v>0.9</v>
      </c>
      <c r="G216" s="33">
        <v>6</v>
      </c>
      <c r="H216" s="776">
        <v>5.4</v>
      </c>
      <c r="I216" s="776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5"/>
      <c r="V216" s="35"/>
      <c r="W216" s="36" t="s">
        <v>69</v>
      </c>
      <c r="X216" s="777">
        <v>0</v>
      </c>
      <c r="Y216" s="77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2">
        <v>4301031220</v>
      </c>
      <c r="D217" s="788">
        <v>4680115882669</v>
      </c>
      <c r="E217" s="789"/>
      <c r="F217" s="776">
        <v>0.9</v>
      </c>
      <c r="G217" s="33">
        <v>6</v>
      </c>
      <c r="H217" s="776">
        <v>5.4</v>
      </c>
      <c r="I217" s="776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5"/>
      <c r="V217" s="35"/>
      <c r="W217" s="36" t="s">
        <v>69</v>
      </c>
      <c r="X217" s="777">
        <v>0</v>
      </c>
      <c r="Y217" s="778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2">
        <v>4301031221</v>
      </c>
      <c r="D218" s="788">
        <v>4680115882676</v>
      </c>
      <c r="E218" s="789"/>
      <c r="F218" s="776">
        <v>0.9</v>
      </c>
      <c r="G218" s="33">
        <v>6</v>
      </c>
      <c r="H218" s="776">
        <v>5.4</v>
      </c>
      <c r="I218" s="776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5"/>
      <c r="V218" s="35"/>
      <c r="W218" s="36" t="s">
        <v>69</v>
      </c>
      <c r="X218" s="777">
        <v>0</v>
      </c>
      <c r="Y218" s="77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2">
        <v>4301031223</v>
      </c>
      <c r="D219" s="788">
        <v>4680115884014</v>
      </c>
      <c r="E219" s="789"/>
      <c r="F219" s="776">
        <v>0.3</v>
      </c>
      <c r="G219" s="33">
        <v>6</v>
      </c>
      <c r="H219" s="776">
        <v>1.8</v>
      </c>
      <c r="I219" s="77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5"/>
      <c r="V219" s="35"/>
      <c r="W219" s="36" t="s">
        <v>69</v>
      </c>
      <c r="X219" s="777">
        <v>0</v>
      </c>
      <c r="Y219" s="77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2">
        <v>4301031222</v>
      </c>
      <c r="D220" s="788">
        <v>4680115884007</v>
      </c>
      <c r="E220" s="789"/>
      <c r="F220" s="776">
        <v>0.3</v>
      </c>
      <c r="G220" s="33">
        <v>6</v>
      </c>
      <c r="H220" s="776">
        <v>1.8</v>
      </c>
      <c r="I220" s="77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5"/>
      <c r="V220" s="35"/>
      <c r="W220" s="36" t="s">
        <v>69</v>
      </c>
      <c r="X220" s="777">
        <v>0</v>
      </c>
      <c r="Y220" s="77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2">
        <v>4301031229</v>
      </c>
      <c r="D221" s="788">
        <v>4680115884038</v>
      </c>
      <c r="E221" s="789"/>
      <c r="F221" s="776">
        <v>0.3</v>
      </c>
      <c r="G221" s="33">
        <v>6</v>
      </c>
      <c r="H221" s="776">
        <v>1.8</v>
      </c>
      <c r="I221" s="77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5"/>
      <c r="V221" s="35"/>
      <c r="W221" s="36" t="s">
        <v>69</v>
      </c>
      <c r="X221" s="777">
        <v>0</v>
      </c>
      <c r="Y221" s="77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2">
        <v>4301031225</v>
      </c>
      <c r="D222" s="788">
        <v>4680115884021</v>
      </c>
      <c r="E222" s="789"/>
      <c r="F222" s="776">
        <v>0.3</v>
      </c>
      <c r="G222" s="33">
        <v>6</v>
      </c>
      <c r="H222" s="776">
        <v>1.8</v>
      </c>
      <c r="I222" s="77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5"/>
      <c r="V222" s="35"/>
      <c r="W222" s="36" t="s">
        <v>69</v>
      </c>
      <c r="X222" s="777">
        <v>0</v>
      </c>
      <c r="Y222" s="77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8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8" t="s">
        <v>69</v>
      </c>
      <c r="X224" s="779">
        <f>IFERROR(SUM(X215:X222),"0")</f>
        <v>0</v>
      </c>
      <c r="Y224" s="779">
        <f>IFERROR(SUM(Y215:Y222),"0")</f>
        <v>0</v>
      </c>
      <c r="Z224" s="38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2">
        <v>4301051408</v>
      </c>
      <c r="D226" s="788">
        <v>4680115881594</v>
      </c>
      <c r="E226" s="789"/>
      <c r="F226" s="776">
        <v>1.35</v>
      </c>
      <c r="G226" s="33">
        <v>6</v>
      </c>
      <c r="H226" s="776">
        <v>8.1</v>
      </c>
      <c r="I226" s="776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5"/>
      <c r="V226" s="35"/>
      <c r="W226" s="36" t="s">
        <v>69</v>
      </c>
      <c r="X226" s="777">
        <v>0</v>
      </c>
      <c r="Y226" s="77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2">
        <v>4301051754</v>
      </c>
      <c r="D227" s="788">
        <v>4680115880962</v>
      </c>
      <c r="E227" s="789"/>
      <c r="F227" s="776">
        <v>1.3</v>
      </c>
      <c r="G227" s="33">
        <v>6</v>
      </c>
      <c r="H227" s="776">
        <v>7.8</v>
      </c>
      <c r="I227" s="776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5"/>
      <c r="V227" s="35"/>
      <c r="W227" s="36" t="s">
        <v>69</v>
      </c>
      <c r="X227" s="777">
        <v>0</v>
      </c>
      <c r="Y227" s="77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2">
        <v>4301051411</v>
      </c>
      <c r="D228" s="788">
        <v>4680115881617</v>
      </c>
      <c r="E228" s="789"/>
      <c r="F228" s="776">
        <v>1.35</v>
      </c>
      <c r="G228" s="33">
        <v>6</v>
      </c>
      <c r="H228" s="776">
        <v>8.1</v>
      </c>
      <c r="I228" s="776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5"/>
      <c r="V228" s="35"/>
      <c r="W228" s="36" t="s">
        <v>69</v>
      </c>
      <c r="X228" s="777">
        <v>0</v>
      </c>
      <c r="Y228" s="77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2">
        <v>4301051632</v>
      </c>
      <c r="D229" s="788">
        <v>4680115880573</v>
      </c>
      <c r="E229" s="789"/>
      <c r="F229" s="776">
        <v>1.45</v>
      </c>
      <c r="G229" s="33">
        <v>6</v>
      </c>
      <c r="H229" s="776">
        <v>8.6999999999999993</v>
      </c>
      <c r="I229" s="776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5"/>
      <c r="V229" s="35"/>
      <c r="W229" s="36" t="s">
        <v>69</v>
      </c>
      <c r="X229" s="777">
        <v>0</v>
      </c>
      <c r="Y229" s="77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2">
        <v>4301051407</v>
      </c>
      <c r="D230" s="788">
        <v>4680115882195</v>
      </c>
      <c r="E230" s="789"/>
      <c r="F230" s="776">
        <v>0.4</v>
      </c>
      <c r="G230" s="33">
        <v>6</v>
      </c>
      <c r="H230" s="776">
        <v>2.4</v>
      </c>
      <c r="I230" s="77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5"/>
      <c r="V230" s="35"/>
      <c r="W230" s="36" t="s">
        <v>69</v>
      </c>
      <c r="X230" s="777">
        <v>0</v>
      </c>
      <c r="Y230" s="77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2">
        <v>4301051752</v>
      </c>
      <c r="D231" s="788">
        <v>4680115882607</v>
      </c>
      <c r="E231" s="789"/>
      <c r="F231" s="776">
        <v>0.3</v>
      </c>
      <c r="G231" s="33">
        <v>6</v>
      </c>
      <c r="H231" s="776">
        <v>1.8</v>
      </c>
      <c r="I231" s="776">
        <v>2.052</v>
      </c>
      <c r="J231" s="33">
        <v>182</v>
      </c>
      <c r="K231" s="33" t="s">
        <v>76</v>
      </c>
      <c r="L231" s="33"/>
      <c r="M231" s="34" t="s">
        <v>164</v>
      </c>
      <c r="N231" s="34"/>
      <c r="O231" s="33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5"/>
      <c r="V231" s="35"/>
      <c r="W231" s="36" t="s">
        <v>69</v>
      </c>
      <c r="X231" s="777">
        <v>0</v>
      </c>
      <c r="Y231" s="778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2">
        <v>4301051630</v>
      </c>
      <c r="D232" s="788">
        <v>4680115880092</v>
      </c>
      <c r="E232" s="789"/>
      <c r="F232" s="776">
        <v>0.4</v>
      </c>
      <c r="G232" s="33">
        <v>6</v>
      </c>
      <c r="H232" s="776">
        <v>2.4</v>
      </c>
      <c r="I232" s="77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5"/>
      <c r="V232" s="35"/>
      <c r="W232" s="36" t="s">
        <v>69</v>
      </c>
      <c r="X232" s="777">
        <v>0</v>
      </c>
      <c r="Y232" s="778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2">
        <v>4301051631</v>
      </c>
      <c r="D233" s="788">
        <v>4680115880221</v>
      </c>
      <c r="E233" s="789"/>
      <c r="F233" s="776">
        <v>0.4</v>
      </c>
      <c r="G233" s="33">
        <v>6</v>
      </c>
      <c r="H233" s="776">
        <v>2.4</v>
      </c>
      <c r="I233" s="77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5"/>
      <c r="V233" s="35"/>
      <c r="W233" s="36" t="s">
        <v>69</v>
      </c>
      <c r="X233" s="777">
        <v>0</v>
      </c>
      <c r="Y233" s="778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2">
        <v>4301051749</v>
      </c>
      <c r="D234" s="788">
        <v>4680115882942</v>
      </c>
      <c r="E234" s="789"/>
      <c r="F234" s="776">
        <v>0.3</v>
      </c>
      <c r="G234" s="33">
        <v>6</v>
      </c>
      <c r="H234" s="776">
        <v>1.8</v>
      </c>
      <c r="I234" s="77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5"/>
      <c r="V234" s="35"/>
      <c r="W234" s="36" t="s">
        <v>69</v>
      </c>
      <c r="X234" s="777">
        <v>0</v>
      </c>
      <c r="Y234" s="778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2">
        <v>4301051753</v>
      </c>
      <c r="D235" s="788">
        <v>4680115880504</v>
      </c>
      <c r="E235" s="789"/>
      <c r="F235" s="776">
        <v>0.4</v>
      </c>
      <c r="G235" s="33">
        <v>6</v>
      </c>
      <c r="H235" s="776">
        <v>2.4</v>
      </c>
      <c r="I235" s="77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5"/>
      <c r="V235" s="35"/>
      <c r="W235" s="36" t="s">
        <v>69</v>
      </c>
      <c r="X235" s="777">
        <v>0</v>
      </c>
      <c r="Y235" s="778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2">
        <v>4301051410</v>
      </c>
      <c r="D236" s="788">
        <v>4680115882164</v>
      </c>
      <c r="E236" s="789"/>
      <c r="F236" s="776">
        <v>0.4</v>
      </c>
      <c r="G236" s="33">
        <v>6</v>
      </c>
      <c r="H236" s="776">
        <v>2.4</v>
      </c>
      <c r="I236" s="77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5"/>
      <c r="V236" s="35"/>
      <c r="W236" s="36" t="s">
        <v>69</v>
      </c>
      <c r="X236" s="777">
        <v>0</v>
      </c>
      <c r="Y236" s="778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8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8" t="s">
        <v>69</v>
      </c>
      <c r="X238" s="779">
        <f>IFERROR(SUM(X226:X236),"0")</f>
        <v>0</v>
      </c>
      <c r="Y238" s="779">
        <f>IFERROR(SUM(Y226:Y236),"0")</f>
        <v>0</v>
      </c>
      <c r="Z238" s="38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2">
        <v>4301060360</v>
      </c>
      <c r="D240" s="788">
        <v>4680115882874</v>
      </c>
      <c r="E240" s="789"/>
      <c r="F240" s="776">
        <v>0.8</v>
      </c>
      <c r="G240" s="33">
        <v>4</v>
      </c>
      <c r="H240" s="776">
        <v>3.2</v>
      </c>
      <c r="I240" s="776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5"/>
      <c r="V240" s="35"/>
      <c r="W240" s="36" t="s">
        <v>69</v>
      </c>
      <c r="X240" s="777">
        <v>0</v>
      </c>
      <c r="Y240" s="77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2">
        <v>4301060460</v>
      </c>
      <c r="D241" s="788">
        <v>4680115882874</v>
      </c>
      <c r="E241" s="789"/>
      <c r="F241" s="776">
        <v>0.8</v>
      </c>
      <c r="G241" s="33">
        <v>4</v>
      </c>
      <c r="H241" s="776">
        <v>3.2</v>
      </c>
      <c r="I241" s="776">
        <v>3.4660000000000002</v>
      </c>
      <c r="J241" s="33">
        <v>132</v>
      </c>
      <c r="K241" s="33" t="s">
        <v>128</v>
      </c>
      <c r="L241" s="33"/>
      <c r="M241" s="34" t="s">
        <v>164</v>
      </c>
      <c r="N241" s="34"/>
      <c r="O241" s="33">
        <v>30</v>
      </c>
      <c r="P241" s="1122" t="s">
        <v>415</v>
      </c>
      <c r="Q241" s="782"/>
      <c r="R241" s="782"/>
      <c r="S241" s="782"/>
      <c r="T241" s="783"/>
      <c r="U241" s="35"/>
      <c r="V241" s="35"/>
      <c r="W241" s="36" t="s">
        <v>69</v>
      </c>
      <c r="X241" s="777">
        <v>0</v>
      </c>
      <c r="Y241" s="77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2">
        <v>4301060404</v>
      </c>
      <c r="D242" s="788">
        <v>4680115882874</v>
      </c>
      <c r="E242" s="789"/>
      <c r="F242" s="776">
        <v>0.8</v>
      </c>
      <c r="G242" s="33">
        <v>4</v>
      </c>
      <c r="H242" s="776">
        <v>3.2</v>
      </c>
      <c r="I242" s="776">
        <v>3.4660000000000002</v>
      </c>
      <c r="J242" s="33">
        <v>132</v>
      </c>
      <c r="K242" s="33" t="s">
        <v>128</v>
      </c>
      <c r="L242" s="33"/>
      <c r="M242" s="34" t="s">
        <v>68</v>
      </c>
      <c r="N242" s="34"/>
      <c r="O242" s="33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5"/>
      <c r="V242" s="35"/>
      <c r="W242" s="36" t="s">
        <v>69</v>
      </c>
      <c r="X242" s="777">
        <v>0</v>
      </c>
      <c r="Y242" s="77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2">
        <v>4301060359</v>
      </c>
      <c r="D243" s="788">
        <v>4680115884434</v>
      </c>
      <c r="E243" s="789"/>
      <c r="F243" s="776">
        <v>0.8</v>
      </c>
      <c r="G243" s="33">
        <v>4</v>
      </c>
      <c r="H243" s="776">
        <v>3.2</v>
      </c>
      <c r="I243" s="776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5"/>
      <c r="V243" s="35"/>
      <c r="W243" s="36" t="s">
        <v>69</v>
      </c>
      <c r="X243" s="777">
        <v>0</v>
      </c>
      <c r="Y243" s="77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2">
        <v>4301060375</v>
      </c>
      <c r="D244" s="788">
        <v>4680115880818</v>
      </c>
      <c r="E244" s="789"/>
      <c r="F244" s="776">
        <v>0.4</v>
      </c>
      <c r="G244" s="33">
        <v>6</v>
      </c>
      <c r="H244" s="776">
        <v>2.4</v>
      </c>
      <c r="I244" s="77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5"/>
      <c r="V244" s="35"/>
      <c r="W244" s="36" t="s">
        <v>69</v>
      </c>
      <c r="X244" s="777">
        <v>0</v>
      </c>
      <c r="Y244" s="77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2">
        <v>4301060389</v>
      </c>
      <c r="D245" s="788">
        <v>4680115880801</v>
      </c>
      <c r="E245" s="789"/>
      <c r="F245" s="776">
        <v>0.4</v>
      </c>
      <c r="G245" s="33">
        <v>6</v>
      </c>
      <c r="H245" s="776">
        <v>2.4</v>
      </c>
      <c r="I245" s="77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5"/>
      <c r="V245" s="35"/>
      <c r="W245" s="36" t="s">
        <v>69</v>
      </c>
      <c r="X245" s="777">
        <v>0</v>
      </c>
      <c r="Y245" s="77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8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8" t="s">
        <v>69</v>
      </c>
      <c r="X247" s="779">
        <f>IFERROR(SUM(X240:X245),"0")</f>
        <v>0</v>
      </c>
      <c r="Y247" s="779">
        <f>IFERROR(SUM(Y240:Y245),"0")</f>
        <v>0</v>
      </c>
      <c r="Z247" s="38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2">
        <v>4301011717</v>
      </c>
      <c r="D250" s="788">
        <v>4680115884274</v>
      </c>
      <c r="E250" s="789"/>
      <c r="F250" s="776">
        <v>1.45</v>
      </c>
      <c r="G250" s="33">
        <v>8</v>
      </c>
      <c r="H250" s="776">
        <v>11.6</v>
      </c>
      <c r="I250" s="776">
        <v>12.08</v>
      </c>
      <c r="J250" s="33">
        <v>56</v>
      </c>
      <c r="K250" s="33" t="s">
        <v>118</v>
      </c>
      <c r="L250" s="33"/>
      <c r="M250" s="34" t="s">
        <v>121</v>
      </c>
      <c r="N250" s="34"/>
      <c r="O250" s="33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5"/>
      <c r="V250" s="35"/>
      <c r="W250" s="36" t="s">
        <v>69</v>
      </c>
      <c r="X250" s="777">
        <v>0</v>
      </c>
      <c r="Y250" s="77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2">
        <v>4301011945</v>
      </c>
      <c r="D251" s="788">
        <v>4680115884274</v>
      </c>
      <c r="E251" s="789"/>
      <c r="F251" s="776">
        <v>1.45</v>
      </c>
      <c r="G251" s="33">
        <v>8</v>
      </c>
      <c r="H251" s="776">
        <v>11.6</v>
      </c>
      <c r="I251" s="776">
        <v>12.08</v>
      </c>
      <c r="J251" s="33">
        <v>48</v>
      </c>
      <c r="K251" s="33" t="s">
        <v>118</v>
      </c>
      <c r="L251" s="33"/>
      <c r="M251" s="34" t="s">
        <v>151</v>
      </c>
      <c r="N251" s="34"/>
      <c r="O251" s="33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5"/>
      <c r="V251" s="35"/>
      <c r="W251" s="36" t="s">
        <v>69</v>
      </c>
      <c r="X251" s="777">
        <v>0</v>
      </c>
      <c r="Y251" s="77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2">
        <v>4301011719</v>
      </c>
      <c r="D252" s="788">
        <v>4680115884298</v>
      </c>
      <c r="E252" s="789"/>
      <c r="F252" s="776">
        <v>1.45</v>
      </c>
      <c r="G252" s="33">
        <v>8</v>
      </c>
      <c r="H252" s="776">
        <v>11.6</v>
      </c>
      <c r="I252" s="776">
        <v>12.08</v>
      </c>
      <c r="J252" s="33">
        <v>56</v>
      </c>
      <c r="K252" s="33" t="s">
        <v>118</v>
      </c>
      <c r="L252" s="33"/>
      <c r="M252" s="34" t="s">
        <v>121</v>
      </c>
      <c r="N252" s="34"/>
      <c r="O252" s="33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5"/>
      <c r="V252" s="35"/>
      <c r="W252" s="36" t="s">
        <v>69</v>
      </c>
      <c r="X252" s="777">
        <v>0</v>
      </c>
      <c r="Y252" s="77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2">
        <v>4301011733</v>
      </c>
      <c r="D253" s="788">
        <v>4680115884250</v>
      </c>
      <c r="E253" s="789"/>
      <c r="F253" s="776">
        <v>1.45</v>
      </c>
      <c r="G253" s="33">
        <v>8</v>
      </c>
      <c r="H253" s="776">
        <v>11.6</v>
      </c>
      <c r="I253" s="776">
        <v>12.08</v>
      </c>
      <c r="J253" s="33">
        <v>56</v>
      </c>
      <c r="K253" s="33" t="s">
        <v>118</v>
      </c>
      <c r="L253" s="33"/>
      <c r="M253" s="34" t="s">
        <v>77</v>
      </c>
      <c r="N253" s="34"/>
      <c r="O253" s="33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5"/>
      <c r="V253" s="35"/>
      <c r="W253" s="36" t="s">
        <v>69</v>
      </c>
      <c r="X253" s="777">
        <v>0</v>
      </c>
      <c r="Y253" s="77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2">
        <v>4301011944</v>
      </c>
      <c r="D254" s="788">
        <v>4680115884250</v>
      </c>
      <c r="E254" s="789"/>
      <c r="F254" s="776">
        <v>1.45</v>
      </c>
      <c r="G254" s="33">
        <v>8</v>
      </c>
      <c r="H254" s="776">
        <v>11.6</v>
      </c>
      <c r="I254" s="776">
        <v>12.08</v>
      </c>
      <c r="J254" s="33">
        <v>48</v>
      </c>
      <c r="K254" s="33" t="s">
        <v>118</v>
      </c>
      <c r="L254" s="33"/>
      <c r="M254" s="34" t="s">
        <v>151</v>
      </c>
      <c r="N254" s="34"/>
      <c r="O254" s="33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5"/>
      <c r="V254" s="35"/>
      <c r="W254" s="36" t="s">
        <v>69</v>
      </c>
      <c r="X254" s="777">
        <v>0</v>
      </c>
      <c r="Y254" s="77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2">
        <v>4301011718</v>
      </c>
      <c r="D255" s="788">
        <v>4680115884281</v>
      </c>
      <c r="E255" s="789"/>
      <c r="F255" s="776">
        <v>0.4</v>
      </c>
      <c r="G255" s="33">
        <v>10</v>
      </c>
      <c r="H255" s="776">
        <v>4</v>
      </c>
      <c r="I255" s="776">
        <v>4.21</v>
      </c>
      <c r="J255" s="33">
        <v>132</v>
      </c>
      <c r="K255" s="33" t="s">
        <v>128</v>
      </c>
      <c r="L255" s="33"/>
      <c r="M255" s="34" t="s">
        <v>121</v>
      </c>
      <c r="N255" s="34"/>
      <c r="O255" s="33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5"/>
      <c r="V255" s="35"/>
      <c r="W255" s="36" t="s">
        <v>69</v>
      </c>
      <c r="X255" s="777">
        <v>0</v>
      </c>
      <c r="Y255" s="77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2">
        <v>4301011720</v>
      </c>
      <c r="D256" s="788">
        <v>4680115884199</v>
      </c>
      <c r="E256" s="789"/>
      <c r="F256" s="776">
        <v>0.37</v>
      </c>
      <c r="G256" s="33">
        <v>10</v>
      </c>
      <c r="H256" s="776">
        <v>3.7</v>
      </c>
      <c r="I256" s="776">
        <v>3.91</v>
      </c>
      <c r="J256" s="33">
        <v>132</v>
      </c>
      <c r="K256" s="33" t="s">
        <v>128</v>
      </c>
      <c r="L256" s="33"/>
      <c r="M256" s="34" t="s">
        <v>121</v>
      </c>
      <c r="N256" s="34"/>
      <c r="O256" s="33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5"/>
      <c r="V256" s="35"/>
      <c r="W256" s="36" t="s">
        <v>69</v>
      </c>
      <c r="X256" s="777">
        <v>0</v>
      </c>
      <c r="Y256" s="77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2">
        <v>4301011716</v>
      </c>
      <c r="D257" s="788">
        <v>4680115884267</v>
      </c>
      <c r="E257" s="789"/>
      <c r="F257" s="776">
        <v>0.4</v>
      </c>
      <c r="G257" s="33">
        <v>10</v>
      </c>
      <c r="H257" s="776">
        <v>4</v>
      </c>
      <c r="I257" s="776">
        <v>4.21</v>
      </c>
      <c r="J257" s="33">
        <v>132</v>
      </c>
      <c r="K257" s="33" t="s">
        <v>128</v>
      </c>
      <c r="L257" s="33"/>
      <c r="M257" s="34" t="s">
        <v>121</v>
      </c>
      <c r="N257" s="34"/>
      <c r="O257" s="33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5"/>
      <c r="V257" s="35"/>
      <c r="W257" s="36" t="s">
        <v>69</v>
      </c>
      <c r="X257" s="777">
        <v>0</v>
      </c>
      <c r="Y257" s="77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8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8" t="s">
        <v>69</v>
      </c>
      <c r="X259" s="779">
        <f>IFERROR(SUM(X250:X257),"0")</f>
        <v>0</v>
      </c>
      <c r="Y259" s="779">
        <f>IFERROR(SUM(Y250:Y257),"0")</f>
        <v>0</v>
      </c>
      <c r="Z259" s="38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2">
        <v>4301011826</v>
      </c>
      <c r="D262" s="788">
        <v>4680115884137</v>
      </c>
      <c r="E262" s="789"/>
      <c r="F262" s="776">
        <v>1.45</v>
      </c>
      <c r="G262" s="33">
        <v>8</v>
      </c>
      <c r="H262" s="776">
        <v>11.6</v>
      </c>
      <c r="I262" s="776">
        <v>12.08</v>
      </c>
      <c r="J262" s="33">
        <v>56</v>
      </c>
      <c r="K262" s="33" t="s">
        <v>118</v>
      </c>
      <c r="L262" s="33"/>
      <c r="M262" s="34" t="s">
        <v>121</v>
      </c>
      <c r="N262" s="34"/>
      <c r="O262" s="33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5"/>
      <c r="V262" s="35"/>
      <c r="W262" s="36" t="s">
        <v>69</v>
      </c>
      <c r="X262" s="777">
        <v>0</v>
      </c>
      <c r="Y262" s="77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2">
        <v>4301011942</v>
      </c>
      <c r="D263" s="788">
        <v>4680115884137</v>
      </c>
      <c r="E263" s="789"/>
      <c r="F263" s="776">
        <v>1.45</v>
      </c>
      <c r="G263" s="33">
        <v>8</v>
      </c>
      <c r="H263" s="776">
        <v>11.6</v>
      </c>
      <c r="I263" s="776">
        <v>12.08</v>
      </c>
      <c r="J263" s="33">
        <v>48</v>
      </c>
      <c r="K263" s="33" t="s">
        <v>118</v>
      </c>
      <c r="L263" s="33"/>
      <c r="M263" s="34" t="s">
        <v>151</v>
      </c>
      <c r="N263" s="34"/>
      <c r="O263" s="33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5"/>
      <c r="V263" s="35"/>
      <c r="W263" s="36" t="s">
        <v>69</v>
      </c>
      <c r="X263" s="777">
        <v>0</v>
      </c>
      <c r="Y263" s="77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2">
        <v>4301011724</v>
      </c>
      <c r="D264" s="788">
        <v>4680115884236</v>
      </c>
      <c r="E264" s="789"/>
      <c r="F264" s="776">
        <v>1.45</v>
      </c>
      <c r="G264" s="33">
        <v>8</v>
      </c>
      <c r="H264" s="776">
        <v>11.6</v>
      </c>
      <c r="I264" s="776">
        <v>12.08</v>
      </c>
      <c r="J264" s="33">
        <v>56</v>
      </c>
      <c r="K264" s="33" t="s">
        <v>118</v>
      </c>
      <c r="L264" s="33"/>
      <c r="M264" s="34" t="s">
        <v>121</v>
      </c>
      <c r="N264" s="34"/>
      <c r="O264" s="33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5"/>
      <c r="V264" s="35"/>
      <c r="W264" s="36" t="s">
        <v>69</v>
      </c>
      <c r="X264" s="777">
        <v>0</v>
      </c>
      <c r="Y264" s="77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2">
        <v>4301011721</v>
      </c>
      <c r="D265" s="788">
        <v>4680115884175</v>
      </c>
      <c r="E265" s="789"/>
      <c r="F265" s="776">
        <v>1.45</v>
      </c>
      <c r="G265" s="33">
        <v>8</v>
      </c>
      <c r="H265" s="776">
        <v>11.6</v>
      </c>
      <c r="I265" s="776">
        <v>12.08</v>
      </c>
      <c r="J265" s="33">
        <v>56</v>
      </c>
      <c r="K265" s="33" t="s">
        <v>118</v>
      </c>
      <c r="L265" s="33"/>
      <c r="M265" s="34" t="s">
        <v>121</v>
      </c>
      <c r="N265" s="34"/>
      <c r="O265" s="33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5"/>
      <c r="V265" s="35"/>
      <c r="W265" s="36" t="s">
        <v>69</v>
      </c>
      <c r="X265" s="777">
        <v>0</v>
      </c>
      <c r="Y265" s="77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2">
        <v>4301011941</v>
      </c>
      <c r="D266" s="788">
        <v>4680115884175</v>
      </c>
      <c r="E266" s="789"/>
      <c r="F266" s="776">
        <v>1.45</v>
      </c>
      <c r="G266" s="33">
        <v>8</v>
      </c>
      <c r="H266" s="776">
        <v>11.6</v>
      </c>
      <c r="I266" s="776">
        <v>12.08</v>
      </c>
      <c r="J266" s="33">
        <v>48</v>
      </c>
      <c r="K266" s="33" t="s">
        <v>118</v>
      </c>
      <c r="L266" s="33"/>
      <c r="M266" s="34" t="s">
        <v>151</v>
      </c>
      <c r="N266" s="34"/>
      <c r="O266" s="33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5"/>
      <c r="V266" s="35"/>
      <c r="W266" s="36" t="s">
        <v>69</v>
      </c>
      <c r="X266" s="777">
        <v>0</v>
      </c>
      <c r="Y266" s="77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2">
        <v>4301011824</v>
      </c>
      <c r="D267" s="788">
        <v>4680115884144</v>
      </c>
      <c r="E267" s="789"/>
      <c r="F267" s="776">
        <v>0.4</v>
      </c>
      <c r="G267" s="33">
        <v>10</v>
      </c>
      <c r="H267" s="776">
        <v>4</v>
      </c>
      <c r="I267" s="776">
        <v>4.21</v>
      </c>
      <c r="J267" s="33">
        <v>132</v>
      </c>
      <c r="K267" s="33" t="s">
        <v>128</v>
      </c>
      <c r="L267" s="33"/>
      <c r="M267" s="34" t="s">
        <v>121</v>
      </c>
      <c r="N267" s="34"/>
      <c r="O267" s="33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5"/>
      <c r="V267" s="35"/>
      <c r="W267" s="36" t="s">
        <v>69</v>
      </c>
      <c r="X267" s="777">
        <v>0</v>
      </c>
      <c r="Y267" s="77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2">
        <v>4301011963</v>
      </c>
      <c r="D268" s="788">
        <v>4680115885288</v>
      </c>
      <c r="E268" s="789"/>
      <c r="F268" s="776">
        <v>0.37</v>
      </c>
      <c r="G268" s="33">
        <v>10</v>
      </c>
      <c r="H268" s="776">
        <v>3.7</v>
      </c>
      <c r="I268" s="776">
        <v>3.91</v>
      </c>
      <c r="J268" s="33">
        <v>132</v>
      </c>
      <c r="K268" s="33" t="s">
        <v>128</v>
      </c>
      <c r="L268" s="33"/>
      <c r="M268" s="34" t="s">
        <v>121</v>
      </c>
      <c r="N268" s="34"/>
      <c r="O268" s="33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5"/>
      <c r="V268" s="35"/>
      <c r="W268" s="36" t="s">
        <v>69</v>
      </c>
      <c r="X268" s="777">
        <v>0</v>
      </c>
      <c r="Y268" s="77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2">
        <v>4301011726</v>
      </c>
      <c r="D269" s="788">
        <v>4680115884182</v>
      </c>
      <c r="E269" s="789"/>
      <c r="F269" s="776">
        <v>0.37</v>
      </c>
      <c r="G269" s="33">
        <v>10</v>
      </c>
      <c r="H269" s="776">
        <v>3.7</v>
      </c>
      <c r="I269" s="776">
        <v>3.91</v>
      </c>
      <c r="J269" s="33">
        <v>132</v>
      </c>
      <c r="K269" s="33" t="s">
        <v>128</v>
      </c>
      <c r="L269" s="33"/>
      <c r="M269" s="34" t="s">
        <v>121</v>
      </c>
      <c r="N269" s="34"/>
      <c r="O269" s="33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5"/>
      <c r="V269" s="35"/>
      <c r="W269" s="36" t="s">
        <v>69</v>
      </c>
      <c r="X269" s="777">
        <v>0</v>
      </c>
      <c r="Y269" s="77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2">
        <v>4301011722</v>
      </c>
      <c r="D270" s="788">
        <v>4680115884205</v>
      </c>
      <c r="E270" s="789"/>
      <c r="F270" s="776">
        <v>0.4</v>
      </c>
      <c r="G270" s="33">
        <v>10</v>
      </c>
      <c r="H270" s="776">
        <v>4</v>
      </c>
      <c r="I270" s="776">
        <v>4.21</v>
      </c>
      <c r="J270" s="33">
        <v>132</v>
      </c>
      <c r="K270" s="33" t="s">
        <v>128</v>
      </c>
      <c r="L270" s="33"/>
      <c r="M270" s="34" t="s">
        <v>121</v>
      </c>
      <c r="N270" s="34"/>
      <c r="O270" s="33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5"/>
      <c r="V270" s="35"/>
      <c r="W270" s="36" t="s">
        <v>69</v>
      </c>
      <c r="X270" s="777">
        <v>0</v>
      </c>
      <c r="Y270" s="77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8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8" t="s">
        <v>69</v>
      </c>
      <c r="X272" s="779">
        <f>IFERROR(SUM(X262:X270),"0")</f>
        <v>0</v>
      </c>
      <c r="Y272" s="779">
        <f>IFERROR(SUM(Y262:Y270),"0")</f>
        <v>0</v>
      </c>
      <c r="Z272" s="38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2">
        <v>4301020340</v>
      </c>
      <c r="D274" s="788">
        <v>4680115885721</v>
      </c>
      <c r="E274" s="789"/>
      <c r="F274" s="776">
        <v>0.33</v>
      </c>
      <c r="G274" s="33">
        <v>6</v>
      </c>
      <c r="H274" s="776">
        <v>1.98</v>
      </c>
      <c r="I274" s="77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5"/>
      <c r="V274" s="35"/>
      <c r="W274" s="36" t="s">
        <v>69</v>
      </c>
      <c r="X274" s="777">
        <v>0</v>
      </c>
      <c r="Y274" s="77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8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8" t="s">
        <v>69</v>
      </c>
      <c r="X276" s="779">
        <f>IFERROR(SUM(X274:X274),"0")</f>
        <v>0</v>
      </c>
      <c r="Y276" s="779">
        <f>IFERROR(SUM(Y274:Y274),"0")</f>
        <v>0</v>
      </c>
      <c r="Z276" s="38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2">
        <v>4301011855</v>
      </c>
      <c r="D279" s="788">
        <v>4680115885837</v>
      </c>
      <c r="E279" s="789"/>
      <c r="F279" s="776">
        <v>1.35</v>
      </c>
      <c r="G279" s="33">
        <v>8</v>
      </c>
      <c r="H279" s="776">
        <v>10.8</v>
      </c>
      <c r="I279" s="776">
        <v>11.28</v>
      </c>
      <c r="J279" s="33">
        <v>56</v>
      </c>
      <c r="K279" s="33" t="s">
        <v>118</v>
      </c>
      <c r="L279" s="33"/>
      <c r="M279" s="34" t="s">
        <v>121</v>
      </c>
      <c r="N279" s="34"/>
      <c r="O279" s="33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5"/>
      <c r="V279" s="35"/>
      <c r="W279" s="36" t="s">
        <v>69</v>
      </c>
      <c r="X279" s="777">
        <v>0</v>
      </c>
      <c r="Y279" s="77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2">
        <v>4301011322</v>
      </c>
      <c r="D280" s="788">
        <v>4607091387452</v>
      </c>
      <c r="E280" s="789"/>
      <c r="F280" s="776">
        <v>1.35</v>
      </c>
      <c r="G280" s="33">
        <v>8</v>
      </c>
      <c r="H280" s="776">
        <v>10.8</v>
      </c>
      <c r="I280" s="776">
        <v>11.28</v>
      </c>
      <c r="J280" s="33">
        <v>56</v>
      </c>
      <c r="K280" s="33" t="s">
        <v>118</v>
      </c>
      <c r="L280" s="33"/>
      <c r="M280" s="34" t="s">
        <v>77</v>
      </c>
      <c r="N280" s="34"/>
      <c r="O280" s="33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5"/>
      <c r="V280" s="35"/>
      <c r="W280" s="36" t="s">
        <v>69</v>
      </c>
      <c r="X280" s="777">
        <v>0</v>
      </c>
      <c r="Y280" s="77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2">
        <v>4301011850</v>
      </c>
      <c r="D281" s="788">
        <v>4680115885806</v>
      </c>
      <c r="E281" s="789"/>
      <c r="F281" s="776">
        <v>1.35</v>
      </c>
      <c r="G281" s="33">
        <v>8</v>
      </c>
      <c r="H281" s="776">
        <v>10.8</v>
      </c>
      <c r="I281" s="776">
        <v>11.28</v>
      </c>
      <c r="J281" s="33">
        <v>56</v>
      </c>
      <c r="K281" s="33" t="s">
        <v>118</v>
      </c>
      <c r="L281" s="33"/>
      <c r="M281" s="34" t="s">
        <v>121</v>
      </c>
      <c r="N281" s="34"/>
      <c r="O281" s="33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5"/>
      <c r="V281" s="35"/>
      <c r="W281" s="36" t="s">
        <v>69</v>
      </c>
      <c r="X281" s="777">
        <v>0</v>
      </c>
      <c r="Y281" s="77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2">
        <v>4301011910</v>
      </c>
      <c r="D282" s="788">
        <v>4680115885806</v>
      </c>
      <c r="E282" s="789"/>
      <c r="F282" s="776">
        <v>1.35</v>
      </c>
      <c r="G282" s="33">
        <v>8</v>
      </c>
      <c r="H282" s="776">
        <v>10.8</v>
      </c>
      <c r="I282" s="776">
        <v>11.28</v>
      </c>
      <c r="J282" s="33">
        <v>48</v>
      </c>
      <c r="K282" s="33" t="s">
        <v>118</v>
      </c>
      <c r="L282" s="33"/>
      <c r="M282" s="34" t="s">
        <v>151</v>
      </c>
      <c r="N282" s="34"/>
      <c r="O282" s="33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5"/>
      <c r="V282" s="35"/>
      <c r="W282" s="36" t="s">
        <v>69</v>
      </c>
      <c r="X282" s="777">
        <v>0</v>
      </c>
      <c r="Y282" s="77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2">
        <v>4301011853</v>
      </c>
      <c r="D283" s="788">
        <v>4680115885851</v>
      </c>
      <c r="E283" s="789"/>
      <c r="F283" s="776">
        <v>1.35</v>
      </c>
      <c r="G283" s="33">
        <v>8</v>
      </c>
      <c r="H283" s="776">
        <v>10.8</v>
      </c>
      <c r="I283" s="776">
        <v>11.28</v>
      </c>
      <c r="J283" s="33">
        <v>56</v>
      </c>
      <c r="K283" s="33" t="s">
        <v>118</v>
      </c>
      <c r="L283" s="33"/>
      <c r="M283" s="34" t="s">
        <v>121</v>
      </c>
      <c r="N283" s="34"/>
      <c r="O283" s="33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5"/>
      <c r="V283" s="35"/>
      <c r="W283" s="36" t="s">
        <v>69</v>
      </c>
      <c r="X283" s="777">
        <v>0</v>
      </c>
      <c r="Y283" s="77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2">
        <v>4301011313</v>
      </c>
      <c r="D284" s="788">
        <v>4607091385984</v>
      </c>
      <c r="E284" s="789"/>
      <c r="F284" s="776">
        <v>1.35</v>
      </c>
      <c r="G284" s="33">
        <v>8</v>
      </c>
      <c r="H284" s="776">
        <v>10.8</v>
      </c>
      <c r="I284" s="776">
        <v>11.28</v>
      </c>
      <c r="J284" s="33">
        <v>56</v>
      </c>
      <c r="K284" s="33" t="s">
        <v>118</v>
      </c>
      <c r="L284" s="33"/>
      <c r="M284" s="34" t="s">
        <v>121</v>
      </c>
      <c r="N284" s="34"/>
      <c r="O284" s="33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5"/>
      <c r="V284" s="35"/>
      <c r="W284" s="36" t="s">
        <v>69</v>
      </c>
      <c r="X284" s="777">
        <v>0</v>
      </c>
      <c r="Y284" s="77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2">
        <v>4301011852</v>
      </c>
      <c r="D285" s="788">
        <v>4680115885844</v>
      </c>
      <c r="E285" s="789"/>
      <c r="F285" s="776">
        <v>0.4</v>
      </c>
      <c r="G285" s="33">
        <v>10</v>
      </c>
      <c r="H285" s="776">
        <v>4</v>
      </c>
      <c r="I285" s="776">
        <v>4.21</v>
      </c>
      <c r="J285" s="33">
        <v>132</v>
      </c>
      <c r="K285" s="33" t="s">
        <v>128</v>
      </c>
      <c r="L285" s="33"/>
      <c r="M285" s="34" t="s">
        <v>121</v>
      </c>
      <c r="N285" s="34"/>
      <c r="O285" s="33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5"/>
      <c r="V285" s="35"/>
      <c r="W285" s="36" t="s">
        <v>69</v>
      </c>
      <c r="X285" s="777">
        <v>0</v>
      </c>
      <c r="Y285" s="77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2">
        <v>4301011319</v>
      </c>
      <c r="D286" s="788">
        <v>4607091387469</v>
      </c>
      <c r="E286" s="789"/>
      <c r="F286" s="776">
        <v>0.5</v>
      </c>
      <c r="G286" s="33">
        <v>10</v>
      </c>
      <c r="H286" s="776">
        <v>5</v>
      </c>
      <c r="I286" s="776">
        <v>5.21</v>
      </c>
      <c r="J286" s="33">
        <v>132</v>
      </c>
      <c r="K286" s="33" t="s">
        <v>128</v>
      </c>
      <c r="L286" s="33"/>
      <c r="M286" s="34" t="s">
        <v>121</v>
      </c>
      <c r="N286" s="34"/>
      <c r="O286" s="33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5"/>
      <c r="V286" s="35"/>
      <c r="W286" s="36" t="s">
        <v>69</v>
      </c>
      <c r="X286" s="777">
        <v>0</v>
      </c>
      <c r="Y286" s="77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2">
        <v>4301011851</v>
      </c>
      <c r="D287" s="788">
        <v>4680115885820</v>
      </c>
      <c r="E287" s="789"/>
      <c r="F287" s="776">
        <v>0.4</v>
      </c>
      <c r="G287" s="33">
        <v>10</v>
      </c>
      <c r="H287" s="776">
        <v>4</v>
      </c>
      <c r="I287" s="776">
        <v>4.21</v>
      </c>
      <c r="J287" s="33">
        <v>132</v>
      </c>
      <c r="K287" s="33" t="s">
        <v>128</v>
      </c>
      <c r="L287" s="33"/>
      <c r="M287" s="34" t="s">
        <v>121</v>
      </c>
      <c r="N287" s="34"/>
      <c r="O287" s="33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5"/>
      <c r="V287" s="35"/>
      <c r="W287" s="36" t="s">
        <v>69</v>
      </c>
      <c r="X287" s="777">
        <v>0</v>
      </c>
      <c r="Y287" s="77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2">
        <v>4301011316</v>
      </c>
      <c r="D288" s="788">
        <v>4607091387438</v>
      </c>
      <c r="E288" s="789"/>
      <c r="F288" s="776">
        <v>0.5</v>
      </c>
      <c r="G288" s="33">
        <v>10</v>
      </c>
      <c r="H288" s="776">
        <v>5</v>
      </c>
      <c r="I288" s="776">
        <v>5.21</v>
      </c>
      <c r="J288" s="33">
        <v>132</v>
      </c>
      <c r="K288" s="33" t="s">
        <v>128</v>
      </c>
      <c r="L288" s="33"/>
      <c r="M288" s="34" t="s">
        <v>121</v>
      </c>
      <c r="N288" s="34"/>
      <c r="O288" s="33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5"/>
      <c r="V288" s="35"/>
      <c r="W288" s="36" t="s">
        <v>69</v>
      </c>
      <c r="X288" s="777">
        <v>0</v>
      </c>
      <c r="Y288" s="77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8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8" t="s">
        <v>69</v>
      </c>
      <c r="X290" s="779">
        <f>IFERROR(SUM(X279:X288),"0")</f>
        <v>0</v>
      </c>
      <c r="Y290" s="779">
        <f>IFERROR(SUM(Y279:Y288),"0")</f>
        <v>0</v>
      </c>
      <c r="Z290" s="38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2">
        <v>4301011876</v>
      </c>
      <c r="D293" s="788">
        <v>4680115885707</v>
      </c>
      <c r="E293" s="789"/>
      <c r="F293" s="776">
        <v>0.9</v>
      </c>
      <c r="G293" s="33">
        <v>10</v>
      </c>
      <c r="H293" s="776">
        <v>9</v>
      </c>
      <c r="I293" s="776">
        <v>9.48</v>
      </c>
      <c r="J293" s="33">
        <v>56</v>
      </c>
      <c r="K293" s="33" t="s">
        <v>118</v>
      </c>
      <c r="L293" s="33"/>
      <c r="M293" s="34" t="s">
        <v>121</v>
      </c>
      <c r="N293" s="34"/>
      <c r="O293" s="33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5"/>
      <c r="V293" s="35"/>
      <c r="W293" s="36" t="s">
        <v>69</v>
      </c>
      <c r="X293" s="777">
        <v>0</v>
      </c>
      <c r="Y293" s="77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8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8" t="s">
        <v>69</v>
      </c>
      <c r="X295" s="779">
        <f>IFERROR(SUM(X293:X293),"0")</f>
        <v>0</v>
      </c>
      <c r="Y295" s="779">
        <f>IFERROR(SUM(Y293:Y293),"0")</f>
        <v>0</v>
      </c>
      <c r="Z295" s="38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2">
        <v>4301011223</v>
      </c>
      <c r="D298" s="788">
        <v>4607091383423</v>
      </c>
      <c r="E298" s="789"/>
      <c r="F298" s="776">
        <v>1.35</v>
      </c>
      <c r="G298" s="33">
        <v>8</v>
      </c>
      <c r="H298" s="776">
        <v>10.8</v>
      </c>
      <c r="I298" s="776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5"/>
      <c r="V298" s="35"/>
      <c r="W298" s="36" t="s">
        <v>69</v>
      </c>
      <c r="X298" s="777">
        <v>0</v>
      </c>
      <c r="Y298" s="77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2">
        <v>4301011879</v>
      </c>
      <c r="D299" s="788">
        <v>4680115885691</v>
      </c>
      <c r="E299" s="789"/>
      <c r="F299" s="776">
        <v>1.35</v>
      </c>
      <c r="G299" s="33">
        <v>8</v>
      </c>
      <c r="H299" s="776">
        <v>10.8</v>
      </c>
      <c r="I299" s="776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5"/>
      <c r="V299" s="35"/>
      <c r="W299" s="36" t="s">
        <v>69</v>
      </c>
      <c r="X299" s="777">
        <v>0</v>
      </c>
      <c r="Y299" s="77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2">
        <v>4301011878</v>
      </c>
      <c r="D300" s="788">
        <v>4680115885660</v>
      </c>
      <c r="E300" s="789"/>
      <c r="F300" s="776">
        <v>1.35</v>
      </c>
      <c r="G300" s="33">
        <v>8</v>
      </c>
      <c r="H300" s="776">
        <v>10.8</v>
      </c>
      <c r="I300" s="776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5"/>
      <c r="V300" s="35"/>
      <c r="W300" s="36" t="s">
        <v>69</v>
      </c>
      <c r="X300" s="777">
        <v>0</v>
      </c>
      <c r="Y300" s="77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8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8" t="s">
        <v>69</v>
      </c>
      <c r="X302" s="779">
        <f>IFERROR(SUM(X298:X300),"0")</f>
        <v>0</v>
      </c>
      <c r="Y302" s="779">
        <f>IFERROR(SUM(Y298:Y300),"0")</f>
        <v>0</v>
      </c>
      <c r="Z302" s="38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2">
        <v>4301051409</v>
      </c>
      <c r="D305" s="788">
        <v>4680115881556</v>
      </c>
      <c r="E305" s="789"/>
      <c r="F305" s="776">
        <v>1</v>
      </c>
      <c r="G305" s="33">
        <v>4</v>
      </c>
      <c r="H305" s="776">
        <v>4</v>
      </c>
      <c r="I305" s="776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5"/>
      <c r="V305" s="35"/>
      <c r="W305" s="36" t="s">
        <v>69</v>
      </c>
      <c r="X305" s="777">
        <v>0</v>
      </c>
      <c r="Y305" s="77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2">
        <v>4301051506</v>
      </c>
      <c r="D306" s="788">
        <v>4680115881037</v>
      </c>
      <c r="E306" s="789"/>
      <c r="F306" s="776">
        <v>0.84</v>
      </c>
      <c r="G306" s="33">
        <v>4</v>
      </c>
      <c r="H306" s="776">
        <v>3.36</v>
      </c>
      <c r="I306" s="776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5"/>
      <c r="V306" s="35"/>
      <c r="W306" s="36" t="s">
        <v>69</v>
      </c>
      <c r="X306" s="777">
        <v>0</v>
      </c>
      <c r="Y306" s="77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2">
        <v>4301051893</v>
      </c>
      <c r="D307" s="788">
        <v>4680115886186</v>
      </c>
      <c r="E307" s="789"/>
      <c r="F307" s="776">
        <v>0.3</v>
      </c>
      <c r="G307" s="33">
        <v>6</v>
      </c>
      <c r="H307" s="776">
        <v>1.8</v>
      </c>
      <c r="I307" s="77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5"/>
      <c r="V307" s="35"/>
      <c r="W307" s="36" t="s">
        <v>69</v>
      </c>
      <c r="X307" s="777">
        <v>0</v>
      </c>
      <c r="Y307" s="77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2">
        <v>4301051487</v>
      </c>
      <c r="D308" s="788">
        <v>4680115881228</v>
      </c>
      <c r="E308" s="789"/>
      <c r="F308" s="776">
        <v>0.4</v>
      </c>
      <c r="G308" s="33">
        <v>6</v>
      </c>
      <c r="H308" s="776">
        <v>2.4</v>
      </c>
      <c r="I308" s="77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5"/>
      <c r="V308" s="35"/>
      <c r="W308" s="36" t="s">
        <v>69</v>
      </c>
      <c r="X308" s="777">
        <v>0</v>
      </c>
      <c r="Y308" s="77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2">
        <v>4301051384</v>
      </c>
      <c r="D309" s="788">
        <v>4680115881211</v>
      </c>
      <c r="E309" s="789"/>
      <c r="F309" s="776">
        <v>0.4</v>
      </c>
      <c r="G309" s="33">
        <v>6</v>
      </c>
      <c r="H309" s="776">
        <v>2.4</v>
      </c>
      <c r="I309" s="776">
        <v>2.58</v>
      </c>
      <c r="J309" s="33">
        <v>182</v>
      </c>
      <c r="K309" s="33" t="s">
        <v>76</v>
      </c>
      <c r="L309" s="33" t="s">
        <v>131</v>
      </c>
      <c r="M309" s="34" t="s">
        <v>68</v>
      </c>
      <c r="N309" s="34"/>
      <c r="O309" s="33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5"/>
      <c r="V309" s="35"/>
      <c r="W309" s="36" t="s">
        <v>69</v>
      </c>
      <c r="X309" s="777">
        <v>0</v>
      </c>
      <c r="Y309" s="77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2">
        <v>4301051378</v>
      </c>
      <c r="D310" s="788">
        <v>4680115881020</v>
      </c>
      <c r="E310" s="789"/>
      <c r="F310" s="776">
        <v>0.84</v>
      </c>
      <c r="G310" s="33">
        <v>4</v>
      </c>
      <c r="H310" s="776">
        <v>3.36</v>
      </c>
      <c r="I310" s="776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5"/>
      <c r="V310" s="35"/>
      <c r="W310" s="36" t="s">
        <v>69</v>
      </c>
      <c r="X310" s="777">
        <v>0</v>
      </c>
      <c r="Y310" s="77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8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8" t="s">
        <v>69</v>
      </c>
      <c r="X312" s="779">
        <f>IFERROR(SUM(X305:X310),"0")</f>
        <v>0</v>
      </c>
      <c r="Y312" s="779">
        <f>IFERROR(SUM(Y305:Y310),"0")</f>
        <v>0</v>
      </c>
      <c r="Z312" s="38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2">
        <v>4301011306</v>
      </c>
      <c r="D315" s="788">
        <v>4607091389296</v>
      </c>
      <c r="E315" s="789"/>
      <c r="F315" s="776">
        <v>0.4</v>
      </c>
      <c r="G315" s="33">
        <v>10</v>
      </c>
      <c r="H315" s="776">
        <v>4</v>
      </c>
      <c r="I315" s="776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5"/>
      <c r="V315" s="35"/>
      <c r="W315" s="36" t="s">
        <v>69</v>
      </c>
      <c r="X315" s="777">
        <v>0</v>
      </c>
      <c r="Y315" s="77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8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8" t="s">
        <v>69</v>
      </c>
      <c r="X317" s="779">
        <f>IFERROR(SUM(X315:X315),"0")</f>
        <v>0</v>
      </c>
      <c r="Y317" s="779">
        <f>IFERROR(SUM(Y315:Y315),"0")</f>
        <v>0</v>
      </c>
      <c r="Z317" s="38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2">
        <v>4301031163</v>
      </c>
      <c r="D319" s="788">
        <v>4680115880344</v>
      </c>
      <c r="E319" s="789"/>
      <c r="F319" s="776">
        <v>0.28000000000000003</v>
      </c>
      <c r="G319" s="33">
        <v>6</v>
      </c>
      <c r="H319" s="776">
        <v>1.68</v>
      </c>
      <c r="I319" s="77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5"/>
      <c r="V319" s="35"/>
      <c r="W319" s="36" t="s">
        <v>69</v>
      </c>
      <c r="X319" s="777">
        <v>0</v>
      </c>
      <c r="Y319" s="77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8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8" t="s">
        <v>69</v>
      </c>
      <c r="X321" s="779">
        <f>IFERROR(SUM(X319:X319),"0")</f>
        <v>0</v>
      </c>
      <c r="Y321" s="779">
        <f>IFERROR(SUM(Y319:Y319),"0")</f>
        <v>0</v>
      </c>
      <c r="Z321" s="38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2">
        <v>4301051731</v>
      </c>
      <c r="D323" s="788">
        <v>4680115884618</v>
      </c>
      <c r="E323" s="789"/>
      <c r="F323" s="776">
        <v>0.6</v>
      </c>
      <c r="G323" s="33">
        <v>6</v>
      </c>
      <c r="H323" s="776">
        <v>3.6</v>
      </c>
      <c r="I323" s="776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5"/>
      <c r="V323" s="35"/>
      <c r="W323" s="36" t="s">
        <v>69</v>
      </c>
      <c r="X323" s="777">
        <v>0</v>
      </c>
      <c r="Y323" s="77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8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8" t="s">
        <v>69</v>
      </c>
      <c r="X325" s="779">
        <f>IFERROR(SUM(X323:X323),"0")</f>
        <v>0</v>
      </c>
      <c r="Y325" s="779">
        <f>IFERROR(SUM(Y323:Y323),"0")</f>
        <v>0</v>
      </c>
      <c r="Z325" s="38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2">
        <v>4301011353</v>
      </c>
      <c r="D328" s="788">
        <v>4607091389807</v>
      </c>
      <c r="E328" s="789"/>
      <c r="F328" s="776">
        <v>0.4</v>
      </c>
      <c r="G328" s="33">
        <v>10</v>
      </c>
      <c r="H328" s="776">
        <v>4</v>
      </c>
      <c r="I328" s="776">
        <v>4.21</v>
      </c>
      <c r="J328" s="33">
        <v>132</v>
      </c>
      <c r="K328" s="33" t="s">
        <v>128</v>
      </c>
      <c r="L328" s="33"/>
      <c r="M328" s="34" t="s">
        <v>121</v>
      </c>
      <c r="N328" s="34"/>
      <c r="O328" s="33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5"/>
      <c r="V328" s="35"/>
      <c r="W328" s="36" t="s">
        <v>69</v>
      </c>
      <c r="X328" s="777">
        <v>0</v>
      </c>
      <c r="Y328" s="77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8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8" t="s">
        <v>69</v>
      </c>
      <c r="X330" s="779">
        <f>IFERROR(SUM(X328:X328),"0")</f>
        <v>0</v>
      </c>
      <c r="Y330" s="779">
        <f>IFERROR(SUM(Y328:Y328),"0")</f>
        <v>0</v>
      </c>
      <c r="Z330" s="38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2">
        <v>4301031164</v>
      </c>
      <c r="D332" s="788">
        <v>4680115880481</v>
      </c>
      <c r="E332" s="789"/>
      <c r="F332" s="776">
        <v>0.28000000000000003</v>
      </c>
      <c r="G332" s="33">
        <v>6</v>
      </c>
      <c r="H332" s="776">
        <v>1.68</v>
      </c>
      <c r="I332" s="77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5"/>
      <c r="V332" s="35"/>
      <c r="W332" s="36" t="s">
        <v>69</v>
      </c>
      <c r="X332" s="777">
        <v>0</v>
      </c>
      <c r="Y332" s="77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8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8" t="s">
        <v>69</v>
      </c>
      <c r="X334" s="779">
        <f>IFERROR(SUM(X332:X332),"0")</f>
        <v>0</v>
      </c>
      <c r="Y334" s="779">
        <f>IFERROR(SUM(Y332:Y332),"0")</f>
        <v>0</v>
      </c>
      <c r="Z334" s="38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2">
        <v>4301051344</v>
      </c>
      <c r="D336" s="788">
        <v>4680115880412</v>
      </c>
      <c r="E336" s="789"/>
      <c r="F336" s="776">
        <v>0.33</v>
      </c>
      <c r="G336" s="33">
        <v>6</v>
      </c>
      <c r="H336" s="776">
        <v>1.98</v>
      </c>
      <c r="I336" s="77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5"/>
      <c r="V336" s="35"/>
      <c r="W336" s="36" t="s">
        <v>69</v>
      </c>
      <c r="X336" s="777">
        <v>0</v>
      </c>
      <c r="Y336" s="77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2">
        <v>4301051277</v>
      </c>
      <c r="D337" s="788">
        <v>4680115880511</v>
      </c>
      <c r="E337" s="789"/>
      <c r="F337" s="776">
        <v>0.33</v>
      </c>
      <c r="G337" s="33">
        <v>6</v>
      </c>
      <c r="H337" s="776">
        <v>1.98</v>
      </c>
      <c r="I337" s="77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5"/>
      <c r="V337" s="35"/>
      <c r="W337" s="36" t="s">
        <v>69</v>
      </c>
      <c r="X337" s="777">
        <v>0</v>
      </c>
      <c r="Y337" s="77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8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8" t="s">
        <v>69</v>
      </c>
      <c r="X339" s="779">
        <f>IFERROR(SUM(X336:X337),"0")</f>
        <v>0</v>
      </c>
      <c r="Y339" s="779">
        <f>IFERROR(SUM(Y336:Y337),"0")</f>
        <v>0</v>
      </c>
      <c r="Z339" s="38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2">
        <v>4301011593</v>
      </c>
      <c r="D342" s="788">
        <v>4680115882973</v>
      </c>
      <c r="E342" s="789"/>
      <c r="F342" s="776">
        <v>0.7</v>
      </c>
      <c r="G342" s="33">
        <v>6</v>
      </c>
      <c r="H342" s="776">
        <v>4.2</v>
      </c>
      <c r="I342" s="776">
        <v>4.5599999999999996</v>
      </c>
      <c r="J342" s="33">
        <v>104</v>
      </c>
      <c r="K342" s="33" t="s">
        <v>118</v>
      </c>
      <c r="L342" s="33"/>
      <c r="M342" s="34" t="s">
        <v>121</v>
      </c>
      <c r="N342" s="34"/>
      <c r="O342" s="33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5"/>
      <c r="V342" s="35"/>
      <c r="W342" s="36" t="s">
        <v>69</v>
      </c>
      <c r="X342" s="777">
        <v>0</v>
      </c>
      <c r="Y342" s="77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8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8" t="s">
        <v>69</v>
      </c>
      <c r="X344" s="779">
        <f>IFERROR(SUM(X342:X342),"0")</f>
        <v>0</v>
      </c>
      <c r="Y344" s="779">
        <f>IFERROR(SUM(Y342:Y342),"0")</f>
        <v>0</v>
      </c>
      <c r="Z344" s="38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2">
        <v>4301031305</v>
      </c>
      <c r="D346" s="788">
        <v>4607091389845</v>
      </c>
      <c r="E346" s="789"/>
      <c r="F346" s="776">
        <v>0.35</v>
      </c>
      <c r="G346" s="33">
        <v>6</v>
      </c>
      <c r="H346" s="776">
        <v>2.1</v>
      </c>
      <c r="I346" s="77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5"/>
      <c r="V346" s="35"/>
      <c r="W346" s="36" t="s">
        <v>69</v>
      </c>
      <c r="X346" s="777">
        <v>0</v>
      </c>
      <c r="Y346" s="77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2">
        <v>4301031306</v>
      </c>
      <c r="D347" s="788">
        <v>4680115882881</v>
      </c>
      <c r="E347" s="789"/>
      <c r="F347" s="776">
        <v>0.28000000000000003</v>
      </c>
      <c r="G347" s="33">
        <v>6</v>
      </c>
      <c r="H347" s="776">
        <v>1.68</v>
      </c>
      <c r="I347" s="77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5"/>
      <c r="V347" s="35"/>
      <c r="W347" s="36" t="s">
        <v>69</v>
      </c>
      <c r="X347" s="777">
        <v>0</v>
      </c>
      <c r="Y347" s="77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8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8" t="s">
        <v>69</v>
      </c>
      <c r="X349" s="779">
        <f>IFERROR(SUM(X346:X347),"0")</f>
        <v>0</v>
      </c>
      <c r="Y349" s="779">
        <f>IFERROR(SUM(Y346:Y347),"0")</f>
        <v>0</v>
      </c>
      <c r="Z349" s="38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2">
        <v>4301051517</v>
      </c>
      <c r="D351" s="788">
        <v>4680115883390</v>
      </c>
      <c r="E351" s="789"/>
      <c r="F351" s="776">
        <v>0.3</v>
      </c>
      <c r="G351" s="33">
        <v>6</v>
      </c>
      <c r="H351" s="776">
        <v>1.8</v>
      </c>
      <c r="I351" s="77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5"/>
      <c r="V351" s="35"/>
      <c r="W351" s="36" t="s">
        <v>69</v>
      </c>
      <c r="X351" s="777">
        <v>0</v>
      </c>
      <c r="Y351" s="77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8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8" t="s">
        <v>69</v>
      </c>
      <c r="X353" s="779">
        <f>IFERROR(SUM(X351:X351),"0")</f>
        <v>0</v>
      </c>
      <c r="Y353" s="779">
        <f>IFERROR(SUM(Y351:Y351),"0")</f>
        <v>0</v>
      </c>
      <c r="Z353" s="38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2">
        <v>4301012024</v>
      </c>
      <c r="D356" s="788">
        <v>4680115885615</v>
      </c>
      <c r="E356" s="789"/>
      <c r="F356" s="776">
        <v>1.35</v>
      </c>
      <c r="G356" s="33">
        <v>8</v>
      </c>
      <c r="H356" s="776">
        <v>10.8</v>
      </c>
      <c r="I356" s="776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5"/>
      <c r="V356" s="35"/>
      <c r="W356" s="36" t="s">
        <v>69</v>
      </c>
      <c r="X356" s="777">
        <v>0</v>
      </c>
      <c r="Y356" s="778">
        <f t="shared" ref="Y356:Y364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2">
        <v>4301012016</v>
      </c>
      <c r="D357" s="788">
        <v>4680115885554</v>
      </c>
      <c r="E357" s="789"/>
      <c r="F357" s="776">
        <v>1.35</v>
      </c>
      <c r="G357" s="33">
        <v>8</v>
      </c>
      <c r="H357" s="776">
        <v>10.8</v>
      </c>
      <c r="I357" s="776">
        <v>11.28</v>
      </c>
      <c r="J357" s="33">
        <v>56</v>
      </c>
      <c r="K357" s="33" t="s">
        <v>118</v>
      </c>
      <c r="L357" s="33" t="s">
        <v>147</v>
      </c>
      <c r="M357" s="34" t="s">
        <v>77</v>
      </c>
      <c r="N357" s="34"/>
      <c r="O357" s="33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5"/>
      <c r="V357" s="35"/>
      <c r="W357" s="36" t="s">
        <v>69</v>
      </c>
      <c r="X357" s="777">
        <v>0</v>
      </c>
      <c r="Y357" s="77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2">
        <v>4301011911</v>
      </c>
      <c r="D358" s="788">
        <v>4680115885554</v>
      </c>
      <c r="E358" s="789"/>
      <c r="F358" s="776">
        <v>1.35</v>
      </c>
      <c r="G358" s="33">
        <v>8</v>
      </c>
      <c r="H358" s="776">
        <v>10.8</v>
      </c>
      <c r="I358" s="776">
        <v>11.28</v>
      </c>
      <c r="J358" s="33">
        <v>48</v>
      </c>
      <c r="K358" s="33" t="s">
        <v>118</v>
      </c>
      <c r="L358" s="33"/>
      <c r="M358" s="34" t="s">
        <v>151</v>
      </c>
      <c r="N358" s="34"/>
      <c r="O358" s="33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5"/>
      <c r="V358" s="35"/>
      <c r="W358" s="36" t="s">
        <v>69</v>
      </c>
      <c r="X358" s="777">
        <v>0</v>
      </c>
      <c r="Y358" s="77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2">
        <v>4301011858</v>
      </c>
      <c r="D359" s="788">
        <v>4680115885646</v>
      </c>
      <c r="E359" s="789"/>
      <c r="F359" s="776">
        <v>1.35</v>
      </c>
      <c r="G359" s="33">
        <v>8</v>
      </c>
      <c r="H359" s="776">
        <v>10.8</v>
      </c>
      <c r="I359" s="776">
        <v>11.28</v>
      </c>
      <c r="J359" s="33">
        <v>56</v>
      </c>
      <c r="K359" s="33" t="s">
        <v>118</v>
      </c>
      <c r="L359" s="33"/>
      <c r="M359" s="34" t="s">
        <v>121</v>
      </c>
      <c r="N359" s="34"/>
      <c r="O359" s="33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5"/>
      <c r="V359" s="35"/>
      <c r="W359" s="36" t="s">
        <v>69</v>
      </c>
      <c r="X359" s="777">
        <v>0</v>
      </c>
      <c r="Y359" s="77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2">
        <v>4301011857</v>
      </c>
      <c r="D360" s="788">
        <v>4680115885622</v>
      </c>
      <c r="E360" s="789"/>
      <c r="F360" s="776">
        <v>0.4</v>
      </c>
      <c r="G360" s="33">
        <v>10</v>
      </c>
      <c r="H360" s="776">
        <v>4</v>
      </c>
      <c r="I360" s="776">
        <v>4.21</v>
      </c>
      <c r="J360" s="33">
        <v>132</v>
      </c>
      <c r="K360" s="33" t="s">
        <v>128</v>
      </c>
      <c r="L360" s="33"/>
      <c r="M360" s="34" t="s">
        <v>121</v>
      </c>
      <c r="N360" s="34"/>
      <c r="O360" s="33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5"/>
      <c r="V360" s="35"/>
      <c r="W360" s="36" t="s">
        <v>69</v>
      </c>
      <c r="X360" s="777">
        <v>0</v>
      </c>
      <c r="Y360" s="77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2">
        <v>4301011573</v>
      </c>
      <c r="D361" s="788">
        <v>4680115881938</v>
      </c>
      <c r="E361" s="789"/>
      <c r="F361" s="776">
        <v>0.4</v>
      </c>
      <c r="G361" s="33">
        <v>10</v>
      </c>
      <c r="H361" s="776">
        <v>4</v>
      </c>
      <c r="I361" s="776">
        <v>4.21</v>
      </c>
      <c r="J361" s="33">
        <v>132</v>
      </c>
      <c r="K361" s="33" t="s">
        <v>128</v>
      </c>
      <c r="L361" s="33"/>
      <c r="M361" s="34" t="s">
        <v>121</v>
      </c>
      <c r="N361" s="34"/>
      <c r="O361" s="33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5"/>
      <c r="V361" s="35"/>
      <c r="W361" s="36" t="s">
        <v>69</v>
      </c>
      <c r="X361" s="777">
        <v>0</v>
      </c>
      <c r="Y361" s="77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2">
        <v>4301010944</v>
      </c>
      <c r="D362" s="788">
        <v>4607091387346</v>
      </c>
      <c r="E362" s="789"/>
      <c r="F362" s="776">
        <v>0.4</v>
      </c>
      <c r="G362" s="33">
        <v>10</v>
      </c>
      <c r="H362" s="776">
        <v>4</v>
      </c>
      <c r="I362" s="776">
        <v>4.21</v>
      </c>
      <c r="J362" s="33">
        <v>132</v>
      </c>
      <c r="K362" s="33" t="s">
        <v>128</v>
      </c>
      <c r="L362" s="33"/>
      <c r="M362" s="34" t="s">
        <v>121</v>
      </c>
      <c r="N362" s="34"/>
      <c r="O362" s="33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5"/>
      <c r="V362" s="35"/>
      <c r="W362" s="36" t="s">
        <v>69</v>
      </c>
      <c r="X362" s="777">
        <v>0</v>
      </c>
      <c r="Y362" s="77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2">
        <v>4301011859</v>
      </c>
      <c r="D363" s="788">
        <v>4680115885608</v>
      </c>
      <c r="E363" s="789"/>
      <c r="F363" s="776">
        <v>0.4</v>
      </c>
      <c r="G363" s="33">
        <v>10</v>
      </c>
      <c r="H363" s="776">
        <v>4</v>
      </c>
      <c r="I363" s="776">
        <v>4.21</v>
      </c>
      <c r="J363" s="33">
        <v>132</v>
      </c>
      <c r="K363" s="33" t="s">
        <v>128</v>
      </c>
      <c r="L363" s="33"/>
      <c r="M363" s="34" t="s">
        <v>121</v>
      </c>
      <c r="N363" s="34"/>
      <c r="O363" s="33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5"/>
      <c r="V363" s="35"/>
      <c r="W363" s="36" t="s">
        <v>69</v>
      </c>
      <c r="X363" s="777">
        <v>0</v>
      </c>
      <c r="Y363" s="77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2">
        <v>4301011323</v>
      </c>
      <c r="D364" s="788">
        <v>4607091386011</v>
      </c>
      <c r="E364" s="789"/>
      <c r="F364" s="776">
        <v>0.5</v>
      </c>
      <c r="G364" s="33">
        <v>10</v>
      </c>
      <c r="H364" s="776">
        <v>5</v>
      </c>
      <c r="I364" s="776">
        <v>5.21</v>
      </c>
      <c r="J364" s="33">
        <v>132</v>
      </c>
      <c r="K364" s="33" t="s">
        <v>128</v>
      </c>
      <c r="L364" s="33"/>
      <c r="M364" s="34" t="s">
        <v>77</v>
      </c>
      <c r="N364" s="34"/>
      <c r="O364" s="33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5"/>
      <c r="V364" s="35"/>
      <c r="W364" s="36" t="s">
        <v>69</v>
      </c>
      <c r="X364" s="777">
        <v>0</v>
      </c>
      <c r="Y364" s="778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8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8" t="s">
        <v>69</v>
      </c>
      <c r="X366" s="779">
        <f>IFERROR(SUM(X356:X364),"0")</f>
        <v>0</v>
      </c>
      <c r="Y366" s="779">
        <f>IFERROR(SUM(Y356:Y364),"0")</f>
        <v>0</v>
      </c>
      <c r="Z366" s="38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2">
        <v>4301030878</v>
      </c>
      <c r="D368" s="788">
        <v>4607091387193</v>
      </c>
      <c r="E368" s="789"/>
      <c r="F368" s="776">
        <v>0.7</v>
      </c>
      <c r="G368" s="33">
        <v>6</v>
      </c>
      <c r="H368" s="776">
        <v>4.2</v>
      </c>
      <c r="I368" s="776">
        <v>4.46</v>
      </c>
      <c r="J368" s="33">
        <v>156</v>
      </c>
      <c r="K368" s="33" t="s">
        <v>128</v>
      </c>
      <c r="L368" s="33"/>
      <c r="M368" s="34" t="s">
        <v>68</v>
      </c>
      <c r="N368" s="34"/>
      <c r="O368" s="33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5"/>
      <c r="V368" s="35"/>
      <c r="W368" s="36" t="s">
        <v>69</v>
      </c>
      <c r="X368" s="777">
        <v>0</v>
      </c>
      <c r="Y368" s="778">
        <f>IFERROR(IF(X368="",0,CEILING((X368/$H368),1)*$H368),"")</f>
        <v>0</v>
      </c>
      <c r="Z368" s="37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2">
        <v>4301031153</v>
      </c>
      <c r="D369" s="788">
        <v>4607091387230</v>
      </c>
      <c r="E369" s="789"/>
      <c r="F369" s="776">
        <v>0.7</v>
      </c>
      <c r="G369" s="33">
        <v>6</v>
      </c>
      <c r="H369" s="776">
        <v>4.2</v>
      </c>
      <c r="I369" s="776">
        <v>4.46</v>
      </c>
      <c r="J369" s="33">
        <v>156</v>
      </c>
      <c r="K369" s="33" t="s">
        <v>128</v>
      </c>
      <c r="L369" s="33"/>
      <c r="M369" s="34" t="s">
        <v>68</v>
      </c>
      <c r="N369" s="34"/>
      <c r="O369" s="33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5"/>
      <c r="V369" s="35"/>
      <c r="W369" s="36" t="s">
        <v>69</v>
      </c>
      <c r="X369" s="777">
        <v>0</v>
      </c>
      <c r="Y369" s="778">
        <f>IFERROR(IF(X369="",0,CEILING((X369/$H369),1)*$H369),"")</f>
        <v>0</v>
      </c>
      <c r="Z369" s="37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2">
        <v>4301031154</v>
      </c>
      <c r="D370" s="788">
        <v>4607091387292</v>
      </c>
      <c r="E370" s="789"/>
      <c r="F370" s="776">
        <v>0.73</v>
      </c>
      <c r="G370" s="33">
        <v>6</v>
      </c>
      <c r="H370" s="776">
        <v>4.38</v>
      </c>
      <c r="I370" s="776">
        <v>4.6399999999999997</v>
      </c>
      <c r="J370" s="33">
        <v>156</v>
      </c>
      <c r="K370" s="33" t="s">
        <v>128</v>
      </c>
      <c r="L370" s="33"/>
      <c r="M370" s="34" t="s">
        <v>68</v>
      </c>
      <c r="N370" s="34"/>
      <c r="O370" s="33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5"/>
      <c r="V370" s="35"/>
      <c r="W370" s="36" t="s">
        <v>69</v>
      </c>
      <c r="X370" s="777">
        <v>0</v>
      </c>
      <c r="Y370" s="778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2">
        <v>4301031152</v>
      </c>
      <c r="D371" s="788">
        <v>4607091387285</v>
      </c>
      <c r="E371" s="789"/>
      <c r="F371" s="776">
        <v>0.35</v>
      </c>
      <c r="G371" s="33">
        <v>6</v>
      </c>
      <c r="H371" s="776">
        <v>2.1</v>
      </c>
      <c r="I371" s="776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5"/>
      <c r="V371" s="35"/>
      <c r="W371" s="36" t="s">
        <v>69</v>
      </c>
      <c r="X371" s="777">
        <v>0</v>
      </c>
      <c r="Y371" s="778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8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8" t="s">
        <v>69</v>
      </c>
      <c r="X373" s="779">
        <f>IFERROR(SUM(X368:X371),"0")</f>
        <v>0</v>
      </c>
      <c r="Y373" s="779">
        <f>IFERROR(SUM(Y368:Y371),"0")</f>
        <v>0</v>
      </c>
      <c r="Z373" s="38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2">
        <v>4301051100</v>
      </c>
      <c r="D375" s="788">
        <v>4607091387766</v>
      </c>
      <c r="E375" s="789"/>
      <c r="F375" s="776">
        <v>1.3</v>
      </c>
      <c r="G375" s="33">
        <v>6</v>
      </c>
      <c r="H375" s="776">
        <v>7.8</v>
      </c>
      <c r="I375" s="776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5"/>
      <c r="V375" s="35"/>
      <c r="W375" s="36" t="s">
        <v>69</v>
      </c>
      <c r="X375" s="777">
        <v>0</v>
      </c>
      <c r="Y375" s="778">
        <f t="shared" ref="Y375:Y380" si="82">IFERROR(IF(X375="",0,CEILING((X375/$H375),1)*$H375),"")</f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2">
        <v>4301051116</v>
      </c>
      <c r="D376" s="788">
        <v>4607091387957</v>
      </c>
      <c r="E376" s="789"/>
      <c r="F376" s="776">
        <v>1.3</v>
      </c>
      <c r="G376" s="33">
        <v>6</v>
      </c>
      <c r="H376" s="776">
        <v>7.8</v>
      </c>
      <c r="I376" s="776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5"/>
      <c r="V376" s="35"/>
      <c r="W376" s="36" t="s">
        <v>69</v>
      </c>
      <c r="X376" s="777">
        <v>0</v>
      </c>
      <c r="Y376" s="77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2">
        <v>4301051115</v>
      </c>
      <c r="D377" s="788">
        <v>4607091387964</v>
      </c>
      <c r="E377" s="789"/>
      <c r="F377" s="776">
        <v>1.35</v>
      </c>
      <c r="G377" s="33">
        <v>6</v>
      </c>
      <c r="H377" s="776">
        <v>8.1</v>
      </c>
      <c r="I377" s="776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5"/>
      <c r="V377" s="35"/>
      <c r="W377" s="36" t="s">
        <v>69</v>
      </c>
      <c r="X377" s="777">
        <v>0</v>
      </c>
      <c r="Y377" s="778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2">
        <v>4301051705</v>
      </c>
      <c r="D378" s="788">
        <v>4680115884588</v>
      </c>
      <c r="E378" s="789"/>
      <c r="F378" s="776">
        <v>0.5</v>
      </c>
      <c r="G378" s="33">
        <v>6</v>
      </c>
      <c r="H378" s="776">
        <v>3</v>
      </c>
      <c r="I378" s="776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5"/>
      <c r="V378" s="35"/>
      <c r="W378" s="36" t="s">
        <v>69</v>
      </c>
      <c r="X378" s="777">
        <v>0</v>
      </c>
      <c r="Y378" s="77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2">
        <v>4301051130</v>
      </c>
      <c r="D379" s="788">
        <v>4607091387537</v>
      </c>
      <c r="E379" s="789"/>
      <c r="F379" s="776">
        <v>0.45</v>
      </c>
      <c r="G379" s="33">
        <v>6</v>
      </c>
      <c r="H379" s="776">
        <v>2.7</v>
      </c>
      <c r="I379" s="776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5"/>
      <c r="V379" s="35"/>
      <c r="W379" s="36" t="s">
        <v>69</v>
      </c>
      <c r="X379" s="777">
        <v>0</v>
      </c>
      <c r="Y379" s="77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2">
        <v>4301051132</v>
      </c>
      <c r="D380" s="788">
        <v>4607091387513</v>
      </c>
      <c r="E380" s="789"/>
      <c r="F380" s="776">
        <v>0.45</v>
      </c>
      <c r="G380" s="33">
        <v>6</v>
      </c>
      <c r="H380" s="776">
        <v>2.7</v>
      </c>
      <c r="I380" s="776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5"/>
      <c r="V380" s="35"/>
      <c r="W380" s="36" t="s">
        <v>69</v>
      </c>
      <c r="X380" s="777">
        <v>0</v>
      </c>
      <c r="Y380" s="778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8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8" t="s">
        <v>69</v>
      </c>
      <c r="X382" s="779">
        <f>IFERROR(SUM(X375:X380),"0")</f>
        <v>0</v>
      </c>
      <c r="Y382" s="779">
        <f>IFERROR(SUM(Y375:Y380),"0")</f>
        <v>0</v>
      </c>
      <c r="Z382" s="38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2">
        <v>4301060379</v>
      </c>
      <c r="D384" s="788">
        <v>4607091380880</v>
      </c>
      <c r="E384" s="789"/>
      <c r="F384" s="776">
        <v>1.4</v>
      </c>
      <c r="G384" s="33">
        <v>6</v>
      </c>
      <c r="H384" s="776">
        <v>8.4</v>
      </c>
      <c r="I384" s="776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5"/>
      <c r="V384" s="35"/>
      <c r="W384" s="36" t="s">
        <v>69</v>
      </c>
      <c r="X384" s="777">
        <v>0</v>
      </c>
      <c r="Y384" s="77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2">
        <v>4301060308</v>
      </c>
      <c r="D385" s="788">
        <v>4607091384482</v>
      </c>
      <c r="E385" s="789"/>
      <c r="F385" s="776">
        <v>1.3</v>
      </c>
      <c r="G385" s="33">
        <v>6</v>
      </c>
      <c r="H385" s="776">
        <v>7.8</v>
      </c>
      <c r="I385" s="776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5"/>
      <c r="V385" s="35"/>
      <c r="W385" s="36" t="s">
        <v>69</v>
      </c>
      <c r="X385" s="777">
        <v>0</v>
      </c>
      <c r="Y385" s="77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2">
        <v>4301060484</v>
      </c>
      <c r="D386" s="788">
        <v>4607091380897</v>
      </c>
      <c r="E386" s="789"/>
      <c r="F386" s="776">
        <v>1.4</v>
      </c>
      <c r="G386" s="33">
        <v>6</v>
      </c>
      <c r="H386" s="776">
        <v>8.4</v>
      </c>
      <c r="I386" s="776">
        <v>8.9640000000000004</v>
      </c>
      <c r="J386" s="33">
        <v>56</v>
      </c>
      <c r="K386" s="33" t="s">
        <v>118</v>
      </c>
      <c r="L386" s="33"/>
      <c r="M386" s="34" t="s">
        <v>164</v>
      </c>
      <c r="N386" s="34"/>
      <c r="O386" s="33">
        <v>30</v>
      </c>
      <c r="P386" s="813" t="s">
        <v>624</v>
      </c>
      <c r="Q386" s="782"/>
      <c r="R386" s="782"/>
      <c r="S386" s="782"/>
      <c r="T386" s="783"/>
      <c r="U386" s="35"/>
      <c r="V386" s="35"/>
      <c r="W386" s="36" t="s">
        <v>69</v>
      </c>
      <c r="X386" s="777">
        <v>0</v>
      </c>
      <c r="Y386" s="77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2">
        <v>4301060325</v>
      </c>
      <c r="D387" s="788">
        <v>4607091380897</v>
      </c>
      <c r="E387" s="789"/>
      <c r="F387" s="776">
        <v>1.4</v>
      </c>
      <c r="G387" s="33">
        <v>6</v>
      </c>
      <c r="H387" s="776">
        <v>8.4</v>
      </c>
      <c r="I387" s="776">
        <v>8.9640000000000004</v>
      </c>
      <c r="J387" s="33">
        <v>56</v>
      </c>
      <c r="K387" s="33" t="s">
        <v>118</v>
      </c>
      <c r="L387" s="33"/>
      <c r="M387" s="34" t="s">
        <v>68</v>
      </c>
      <c r="N387" s="34"/>
      <c r="O387" s="33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5"/>
      <c r="V387" s="35"/>
      <c r="W387" s="36" t="s">
        <v>69</v>
      </c>
      <c r="X387" s="777">
        <v>0</v>
      </c>
      <c r="Y387" s="778">
        <f>IFERROR(IF(X387="",0,CEILING((X387/$H387),1)*$H387),"")</f>
        <v>0</v>
      </c>
      <c r="Z387" s="37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8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8" t="s">
        <v>69</v>
      </c>
      <c r="X389" s="779">
        <f>IFERROR(SUM(X384:X387),"0")</f>
        <v>0</v>
      </c>
      <c r="Y389" s="779">
        <f>IFERROR(SUM(Y384:Y387),"0")</f>
        <v>0</v>
      </c>
      <c r="Z389" s="38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2">
        <v>4301030232</v>
      </c>
      <c r="D391" s="788">
        <v>4607091388374</v>
      </c>
      <c r="E391" s="789"/>
      <c r="F391" s="776">
        <v>0.38</v>
      </c>
      <c r="G391" s="33">
        <v>8</v>
      </c>
      <c r="H391" s="776">
        <v>3.04</v>
      </c>
      <c r="I391" s="776">
        <v>3.28</v>
      </c>
      <c r="J391" s="33">
        <v>156</v>
      </c>
      <c r="K391" s="33" t="s">
        <v>128</v>
      </c>
      <c r="L391" s="33"/>
      <c r="M391" s="34" t="s">
        <v>107</v>
      </c>
      <c r="N391" s="34"/>
      <c r="O391" s="33">
        <v>180</v>
      </c>
      <c r="P391" s="803" t="s">
        <v>630</v>
      </c>
      <c r="Q391" s="782"/>
      <c r="R391" s="782"/>
      <c r="S391" s="782"/>
      <c r="T391" s="783"/>
      <c r="U391" s="35"/>
      <c r="V391" s="35"/>
      <c r="W391" s="36" t="s">
        <v>69</v>
      </c>
      <c r="X391" s="777">
        <v>0</v>
      </c>
      <c r="Y391" s="778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2">
        <v>4301030235</v>
      </c>
      <c r="D392" s="788">
        <v>4607091388381</v>
      </c>
      <c r="E392" s="789"/>
      <c r="F392" s="776">
        <v>0.38</v>
      </c>
      <c r="G392" s="33">
        <v>8</v>
      </c>
      <c r="H392" s="776">
        <v>3.04</v>
      </c>
      <c r="I392" s="776">
        <v>3.32</v>
      </c>
      <c r="J392" s="33">
        <v>156</v>
      </c>
      <c r="K392" s="33" t="s">
        <v>128</v>
      </c>
      <c r="L392" s="33"/>
      <c r="M392" s="34" t="s">
        <v>107</v>
      </c>
      <c r="N392" s="34"/>
      <c r="O392" s="33">
        <v>180</v>
      </c>
      <c r="P392" s="812" t="s">
        <v>634</v>
      </c>
      <c r="Q392" s="782"/>
      <c r="R392" s="782"/>
      <c r="S392" s="782"/>
      <c r="T392" s="783"/>
      <c r="U392" s="35"/>
      <c r="V392" s="35"/>
      <c r="W392" s="36" t="s">
        <v>69</v>
      </c>
      <c r="X392" s="777">
        <v>0</v>
      </c>
      <c r="Y392" s="778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2">
        <v>4301032015</v>
      </c>
      <c r="D393" s="788">
        <v>4607091383102</v>
      </c>
      <c r="E393" s="789"/>
      <c r="F393" s="776">
        <v>0.17</v>
      </c>
      <c r="G393" s="33">
        <v>15</v>
      </c>
      <c r="H393" s="776">
        <v>2.5499999999999998</v>
      </c>
      <c r="I393" s="776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5"/>
      <c r="V393" s="35"/>
      <c r="W393" s="36" t="s">
        <v>69</v>
      </c>
      <c r="X393" s="777">
        <v>0</v>
      </c>
      <c r="Y393" s="77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2">
        <v>4301030233</v>
      </c>
      <c r="D394" s="788">
        <v>4607091388404</v>
      </c>
      <c r="E394" s="789"/>
      <c r="F394" s="776">
        <v>0.17</v>
      </c>
      <c r="G394" s="33">
        <v>15</v>
      </c>
      <c r="H394" s="776">
        <v>2.5499999999999998</v>
      </c>
      <c r="I394" s="776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5"/>
      <c r="V394" s="35"/>
      <c r="W394" s="36" t="s">
        <v>69</v>
      </c>
      <c r="X394" s="777">
        <v>0</v>
      </c>
      <c r="Y394" s="778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8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8" t="s">
        <v>69</v>
      </c>
      <c r="X396" s="779">
        <f>IFERROR(SUM(X391:X394),"0")</f>
        <v>0</v>
      </c>
      <c r="Y396" s="779">
        <f>IFERROR(SUM(Y391:Y394),"0")</f>
        <v>0</v>
      </c>
      <c r="Z396" s="38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2">
        <v>4301180007</v>
      </c>
      <c r="D398" s="788">
        <v>4680115881808</v>
      </c>
      <c r="E398" s="789"/>
      <c r="F398" s="776">
        <v>0.1</v>
      </c>
      <c r="G398" s="33">
        <v>20</v>
      </c>
      <c r="H398" s="776">
        <v>2</v>
      </c>
      <c r="I398" s="776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5"/>
      <c r="V398" s="35"/>
      <c r="W398" s="36" t="s">
        <v>69</v>
      </c>
      <c r="X398" s="777">
        <v>0</v>
      </c>
      <c r="Y398" s="77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2">
        <v>4301180006</v>
      </c>
      <c r="D399" s="788">
        <v>4680115881822</v>
      </c>
      <c r="E399" s="789"/>
      <c r="F399" s="776">
        <v>0.1</v>
      </c>
      <c r="G399" s="33">
        <v>20</v>
      </c>
      <c r="H399" s="776">
        <v>2</v>
      </c>
      <c r="I399" s="776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5"/>
      <c r="V399" s="35"/>
      <c r="W399" s="36" t="s">
        <v>69</v>
      </c>
      <c r="X399" s="777">
        <v>0</v>
      </c>
      <c r="Y399" s="77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2">
        <v>4301180001</v>
      </c>
      <c r="D400" s="788">
        <v>4680115880016</v>
      </c>
      <c r="E400" s="789"/>
      <c r="F400" s="776">
        <v>0.1</v>
      </c>
      <c r="G400" s="33">
        <v>20</v>
      </c>
      <c r="H400" s="776">
        <v>2</v>
      </c>
      <c r="I400" s="776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5"/>
      <c r="V400" s="35"/>
      <c r="W400" s="36" t="s">
        <v>69</v>
      </c>
      <c r="X400" s="777">
        <v>0</v>
      </c>
      <c r="Y400" s="778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8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8" t="s">
        <v>69</v>
      </c>
      <c r="X402" s="779">
        <f>IFERROR(SUM(X398:X400),"0")</f>
        <v>0</v>
      </c>
      <c r="Y402" s="779">
        <f>IFERROR(SUM(Y398:Y400),"0")</f>
        <v>0</v>
      </c>
      <c r="Z402" s="38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2">
        <v>4301031066</v>
      </c>
      <c r="D405" s="788">
        <v>4607091383836</v>
      </c>
      <c r="E405" s="789"/>
      <c r="F405" s="776">
        <v>0.3</v>
      </c>
      <c r="G405" s="33">
        <v>6</v>
      </c>
      <c r="H405" s="776">
        <v>1.8</v>
      </c>
      <c r="I405" s="776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5"/>
      <c r="V405" s="35"/>
      <c r="W405" s="36" t="s">
        <v>69</v>
      </c>
      <c r="X405" s="777">
        <v>0</v>
      </c>
      <c r="Y405" s="778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8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8" t="s">
        <v>69</v>
      </c>
      <c r="X407" s="779">
        <f>IFERROR(SUM(X405:X405),"0")</f>
        <v>0</v>
      </c>
      <c r="Y407" s="779">
        <f>IFERROR(SUM(Y405:Y405),"0")</f>
        <v>0</v>
      </c>
      <c r="Z407" s="38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2">
        <v>4301051142</v>
      </c>
      <c r="D409" s="788">
        <v>4607091387919</v>
      </c>
      <c r="E409" s="789"/>
      <c r="F409" s="776">
        <v>1.35</v>
      </c>
      <c r="G409" s="33">
        <v>6</v>
      </c>
      <c r="H409" s="776">
        <v>8.1</v>
      </c>
      <c r="I409" s="776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5"/>
      <c r="V409" s="35"/>
      <c r="W409" s="36" t="s">
        <v>69</v>
      </c>
      <c r="X409" s="777">
        <v>0</v>
      </c>
      <c r="Y409" s="778">
        <f>IFERROR(IF(X409="",0,CEILING((X409/$H409),1)*$H409),"")</f>
        <v>0</v>
      </c>
      <c r="Z409" s="37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2">
        <v>4301051461</v>
      </c>
      <c r="D410" s="788">
        <v>4680115883604</v>
      </c>
      <c r="E410" s="789"/>
      <c r="F410" s="776">
        <v>0.35</v>
      </c>
      <c r="G410" s="33">
        <v>6</v>
      </c>
      <c r="H410" s="776">
        <v>2.1</v>
      </c>
      <c r="I410" s="776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5"/>
      <c r="V410" s="35"/>
      <c r="W410" s="36" t="s">
        <v>69</v>
      </c>
      <c r="X410" s="777">
        <v>0</v>
      </c>
      <c r="Y410" s="77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2">
        <v>4301051485</v>
      </c>
      <c r="D411" s="788">
        <v>4680115883567</v>
      </c>
      <c r="E411" s="789"/>
      <c r="F411" s="776">
        <v>0.35</v>
      </c>
      <c r="G411" s="33">
        <v>6</v>
      </c>
      <c r="H411" s="776">
        <v>2.1</v>
      </c>
      <c r="I411" s="776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5"/>
      <c r="V411" s="35"/>
      <c r="W411" s="36" t="s">
        <v>69</v>
      </c>
      <c r="X411" s="777">
        <v>0</v>
      </c>
      <c r="Y411" s="778">
        <f>IFERROR(IF(X411="",0,CEILING((X411/$H411),1)*$H411),"")</f>
        <v>0</v>
      </c>
      <c r="Z411" s="37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8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8" t="s">
        <v>69</v>
      </c>
      <c r="X413" s="779">
        <f>IFERROR(SUM(X409:X411),"0")</f>
        <v>0</v>
      </c>
      <c r="Y413" s="779">
        <f>IFERROR(SUM(Y409:Y411),"0")</f>
        <v>0</v>
      </c>
      <c r="Z413" s="38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9"/>
      <c r="AB414" s="49"/>
      <c r="AC414" s="49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2">
        <v>4301011946</v>
      </c>
      <c r="D417" s="788">
        <v>4680115884847</v>
      </c>
      <c r="E417" s="789"/>
      <c r="F417" s="776">
        <v>2.5</v>
      </c>
      <c r="G417" s="33">
        <v>6</v>
      </c>
      <c r="H417" s="776">
        <v>15</v>
      </c>
      <c r="I417" s="776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5"/>
      <c r="V417" s="35"/>
      <c r="W417" s="36" t="s">
        <v>69</v>
      </c>
      <c r="X417" s="777">
        <v>5500</v>
      </c>
      <c r="Y417" s="778">
        <f t="shared" ref="Y417:Y427" si="87">IFERROR(IF(X417="",0,CEILING((X417/$H417),1)*$H417),"")</f>
        <v>5505</v>
      </c>
      <c r="Z417" s="37">
        <f>IFERROR(IF(Y417=0,"",ROUNDUP(Y417/H417,0)*0.02039),"")</f>
        <v>7.4831299999999992</v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5676</v>
      </c>
      <c r="BN417" s="64">
        <f t="shared" ref="BN417:BN427" si="89">IFERROR(Y417*I417/H417,"0")</f>
        <v>5681.1600000000008</v>
      </c>
      <c r="BO417" s="64">
        <f t="shared" ref="BO417:BO427" si="90">IFERROR(1/J417*(X417/H417),"0")</f>
        <v>7.6388888888888893</v>
      </c>
      <c r="BP417" s="64">
        <f t="shared" ref="BP417:BP427" si="91">IFERROR(1/J417*(Y417/H417),"0")</f>
        <v>7.645833333333333</v>
      </c>
    </row>
    <row r="418" spans="1:68" ht="27" customHeight="1" x14ac:dyDescent="0.25">
      <c r="A418" s="54" t="s">
        <v>664</v>
      </c>
      <c r="B418" s="54" t="s">
        <v>667</v>
      </c>
      <c r="C418" s="32">
        <v>4301011869</v>
      </c>
      <c r="D418" s="788">
        <v>4680115884847</v>
      </c>
      <c r="E418" s="789"/>
      <c r="F418" s="776">
        <v>2.5</v>
      </c>
      <c r="G418" s="33">
        <v>6</v>
      </c>
      <c r="H418" s="776">
        <v>15</v>
      </c>
      <c r="I418" s="776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5"/>
      <c r="V418" s="35"/>
      <c r="W418" s="36" t="s">
        <v>69</v>
      </c>
      <c r="X418" s="777">
        <v>0</v>
      </c>
      <c r="Y418" s="778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2">
        <v>4301011947</v>
      </c>
      <c r="D419" s="788">
        <v>4680115884854</v>
      </c>
      <c r="E419" s="789"/>
      <c r="F419" s="776">
        <v>2.5</v>
      </c>
      <c r="G419" s="33">
        <v>6</v>
      </c>
      <c r="H419" s="776">
        <v>15</v>
      </c>
      <c r="I419" s="776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5"/>
      <c r="V419" s="35"/>
      <c r="W419" s="36" t="s">
        <v>69</v>
      </c>
      <c r="X419" s="777">
        <v>7560</v>
      </c>
      <c r="Y419" s="778">
        <f t="shared" si="87"/>
        <v>7560</v>
      </c>
      <c r="Z419" s="37">
        <f>IFERROR(IF(Y419=0,"",ROUNDUP(Y419/H419,0)*0.02039),"")</f>
        <v>10.27656</v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7801.92</v>
      </c>
      <c r="BN419" s="64">
        <f t="shared" si="89"/>
        <v>7801.92</v>
      </c>
      <c r="BO419" s="64">
        <f t="shared" si="90"/>
        <v>10.5</v>
      </c>
      <c r="BP419" s="64">
        <f t="shared" si="91"/>
        <v>10.5</v>
      </c>
    </row>
    <row r="420" spans="1:68" ht="27" customHeight="1" x14ac:dyDescent="0.25">
      <c r="A420" s="54" t="s">
        <v>669</v>
      </c>
      <c r="B420" s="54" t="s">
        <v>671</v>
      </c>
      <c r="C420" s="32">
        <v>4301011870</v>
      </c>
      <c r="D420" s="788">
        <v>4680115884854</v>
      </c>
      <c r="E420" s="789"/>
      <c r="F420" s="776">
        <v>2.5</v>
      </c>
      <c r="G420" s="33">
        <v>6</v>
      </c>
      <c r="H420" s="776">
        <v>15</v>
      </c>
      <c r="I420" s="776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5"/>
      <c r="V420" s="35"/>
      <c r="W420" s="36" t="s">
        <v>69</v>
      </c>
      <c r="X420" s="777">
        <v>0</v>
      </c>
      <c r="Y420" s="77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788">
        <v>4607091383997</v>
      </c>
      <c r="E421" s="789"/>
      <c r="F421" s="776">
        <v>2.5</v>
      </c>
      <c r="G421" s="33">
        <v>6</v>
      </c>
      <c r="H421" s="776">
        <v>15</v>
      </c>
      <c r="I421" s="776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5"/>
      <c r="V421" s="35"/>
      <c r="W421" s="36" t="s">
        <v>69</v>
      </c>
      <c r="X421" s="777">
        <v>0</v>
      </c>
      <c r="Y421" s="77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2">
        <v>4301011943</v>
      </c>
      <c r="D422" s="788">
        <v>4680115884830</v>
      </c>
      <c r="E422" s="789"/>
      <c r="F422" s="776">
        <v>2.5</v>
      </c>
      <c r="G422" s="33">
        <v>6</v>
      </c>
      <c r="H422" s="776">
        <v>15</v>
      </c>
      <c r="I422" s="776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5"/>
      <c r="V422" s="35"/>
      <c r="W422" s="36" t="s">
        <v>69</v>
      </c>
      <c r="X422" s="777">
        <v>0</v>
      </c>
      <c r="Y422" s="77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2">
        <v>4301011867</v>
      </c>
      <c r="D423" s="788">
        <v>4680115884830</v>
      </c>
      <c r="E423" s="789"/>
      <c r="F423" s="776">
        <v>2.5</v>
      </c>
      <c r="G423" s="33">
        <v>6</v>
      </c>
      <c r="H423" s="776">
        <v>15</v>
      </c>
      <c r="I423" s="776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5"/>
      <c r="V423" s="35"/>
      <c r="W423" s="36" t="s">
        <v>69</v>
      </c>
      <c r="X423" s="777">
        <v>0</v>
      </c>
      <c r="Y423" s="778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2">
        <v>4301011433</v>
      </c>
      <c r="D424" s="788">
        <v>4680115882638</v>
      </c>
      <c r="E424" s="789"/>
      <c r="F424" s="776">
        <v>0.4</v>
      </c>
      <c r="G424" s="33">
        <v>10</v>
      </c>
      <c r="H424" s="776">
        <v>4</v>
      </c>
      <c r="I424" s="776">
        <v>4.21</v>
      </c>
      <c r="J424" s="33">
        <v>132</v>
      </c>
      <c r="K424" s="33" t="s">
        <v>128</v>
      </c>
      <c r="L424" s="33"/>
      <c r="M424" s="34" t="s">
        <v>121</v>
      </c>
      <c r="N424" s="34"/>
      <c r="O424" s="33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5"/>
      <c r="V424" s="35"/>
      <c r="W424" s="36" t="s">
        <v>69</v>
      </c>
      <c r="X424" s="777">
        <v>0</v>
      </c>
      <c r="Y424" s="77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2">
        <v>4301011952</v>
      </c>
      <c r="D425" s="788">
        <v>4680115884922</v>
      </c>
      <c r="E425" s="789"/>
      <c r="F425" s="776">
        <v>0.5</v>
      </c>
      <c r="G425" s="33">
        <v>10</v>
      </c>
      <c r="H425" s="776">
        <v>5</v>
      </c>
      <c r="I425" s="776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5"/>
      <c r="V425" s="35"/>
      <c r="W425" s="36" t="s">
        <v>69</v>
      </c>
      <c r="X425" s="777">
        <v>0</v>
      </c>
      <c r="Y425" s="77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2">
        <v>4301011866</v>
      </c>
      <c r="D426" s="788">
        <v>4680115884878</v>
      </c>
      <c r="E426" s="789"/>
      <c r="F426" s="776">
        <v>0.5</v>
      </c>
      <c r="G426" s="33">
        <v>10</v>
      </c>
      <c r="H426" s="776">
        <v>5</v>
      </c>
      <c r="I426" s="776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5"/>
      <c r="V426" s="35"/>
      <c r="W426" s="36" t="s">
        <v>69</v>
      </c>
      <c r="X426" s="777">
        <v>0</v>
      </c>
      <c r="Y426" s="77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2">
        <v>4301011868</v>
      </c>
      <c r="D427" s="788">
        <v>4680115884861</v>
      </c>
      <c r="E427" s="789"/>
      <c r="F427" s="776">
        <v>0.5</v>
      </c>
      <c r="G427" s="33">
        <v>10</v>
      </c>
      <c r="H427" s="776">
        <v>5</v>
      </c>
      <c r="I427" s="776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5"/>
      <c r="V427" s="35"/>
      <c r="W427" s="36" t="s">
        <v>69</v>
      </c>
      <c r="X427" s="777">
        <v>0</v>
      </c>
      <c r="Y427" s="778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8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870.66666666666674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871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17.759689999999999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8" t="s">
        <v>69</v>
      </c>
      <c r="X429" s="779">
        <f>IFERROR(SUM(X417:X427),"0")</f>
        <v>13060</v>
      </c>
      <c r="Y429" s="779">
        <f>IFERROR(SUM(Y417:Y427),"0")</f>
        <v>13065</v>
      </c>
      <c r="Z429" s="38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2">
        <v>4301020178</v>
      </c>
      <c r="D431" s="788">
        <v>4607091383980</v>
      </c>
      <c r="E431" s="789"/>
      <c r="F431" s="776">
        <v>2.5</v>
      </c>
      <c r="G431" s="33">
        <v>6</v>
      </c>
      <c r="H431" s="776">
        <v>15</v>
      </c>
      <c r="I431" s="776">
        <v>15.48</v>
      </c>
      <c r="J431" s="33">
        <v>48</v>
      </c>
      <c r="K431" s="33" t="s">
        <v>118</v>
      </c>
      <c r="L431" s="33" t="s">
        <v>147</v>
      </c>
      <c r="M431" s="34" t="s">
        <v>121</v>
      </c>
      <c r="N431" s="34"/>
      <c r="O431" s="33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5"/>
      <c r="V431" s="35"/>
      <c r="W431" s="36" t="s">
        <v>69</v>
      </c>
      <c r="X431" s="777">
        <v>0</v>
      </c>
      <c r="Y431" s="778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2">
        <v>4301020179</v>
      </c>
      <c r="D432" s="788">
        <v>4607091384178</v>
      </c>
      <c r="E432" s="789"/>
      <c r="F432" s="776">
        <v>0.4</v>
      </c>
      <c r="G432" s="33">
        <v>10</v>
      </c>
      <c r="H432" s="776">
        <v>4</v>
      </c>
      <c r="I432" s="776">
        <v>4.21</v>
      </c>
      <c r="J432" s="33">
        <v>132</v>
      </c>
      <c r="K432" s="33" t="s">
        <v>128</v>
      </c>
      <c r="L432" s="33"/>
      <c r="M432" s="34" t="s">
        <v>121</v>
      </c>
      <c r="N432" s="34"/>
      <c r="O432" s="33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5"/>
      <c r="V432" s="35"/>
      <c r="W432" s="36" t="s">
        <v>69</v>
      </c>
      <c r="X432" s="777">
        <v>0</v>
      </c>
      <c r="Y432" s="778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8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8" t="s">
        <v>69</v>
      </c>
      <c r="X434" s="779">
        <f>IFERROR(SUM(X431:X432),"0")</f>
        <v>0</v>
      </c>
      <c r="Y434" s="779">
        <f>IFERROR(SUM(Y431:Y432),"0")</f>
        <v>0</v>
      </c>
      <c r="Z434" s="38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2">
        <v>4301051903</v>
      </c>
      <c r="D436" s="788">
        <v>4607091383928</v>
      </c>
      <c r="E436" s="789"/>
      <c r="F436" s="776">
        <v>1.5</v>
      </c>
      <c r="G436" s="33">
        <v>6</v>
      </c>
      <c r="H436" s="776">
        <v>9</v>
      </c>
      <c r="I436" s="776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1199" t="s">
        <v>697</v>
      </c>
      <c r="Q436" s="782"/>
      <c r="R436" s="782"/>
      <c r="S436" s="782"/>
      <c r="T436" s="783"/>
      <c r="U436" s="35"/>
      <c r="V436" s="35"/>
      <c r="W436" s="36" t="s">
        <v>69</v>
      </c>
      <c r="X436" s="777">
        <v>0</v>
      </c>
      <c r="Y436" s="778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2">
        <v>4301051897</v>
      </c>
      <c r="D437" s="788">
        <v>4607091384260</v>
      </c>
      <c r="E437" s="789"/>
      <c r="F437" s="776">
        <v>1.5</v>
      </c>
      <c r="G437" s="33">
        <v>6</v>
      </c>
      <c r="H437" s="776">
        <v>9</v>
      </c>
      <c r="I437" s="776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785" t="s">
        <v>701</v>
      </c>
      <c r="Q437" s="782"/>
      <c r="R437" s="782"/>
      <c r="S437" s="782"/>
      <c r="T437" s="783"/>
      <c r="U437" s="35"/>
      <c r="V437" s="35"/>
      <c r="W437" s="36" t="s">
        <v>69</v>
      </c>
      <c r="X437" s="777">
        <v>0</v>
      </c>
      <c r="Y437" s="778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8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8" t="s">
        <v>69</v>
      </c>
      <c r="X439" s="779">
        <f>IFERROR(SUM(X436:X437),"0")</f>
        <v>0</v>
      </c>
      <c r="Y439" s="779">
        <f>IFERROR(SUM(Y436:Y437),"0")</f>
        <v>0</v>
      </c>
      <c r="Z439" s="38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2">
        <v>4301060439</v>
      </c>
      <c r="D441" s="788">
        <v>4607091384673</v>
      </c>
      <c r="E441" s="789"/>
      <c r="F441" s="776">
        <v>1.5</v>
      </c>
      <c r="G441" s="33">
        <v>6</v>
      </c>
      <c r="H441" s="776">
        <v>9</v>
      </c>
      <c r="I441" s="776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1029" t="s">
        <v>705</v>
      </c>
      <c r="Q441" s="782"/>
      <c r="R441" s="782"/>
      <c r="S441" s="782"/>
      <c r="T441" s="783"/>
      <c r="U441" s="35"/>
      <c r="V441" s="35"/>
      <c r="W441" s="36" t="s">
        <v>69</v>
      </c>
      <c r="X441" s="777">
        <v>0</v>
      </c>
      <c r="Y441" s="778">
        <f>IFERROR(IF(X441="",0,CEILING((X441/$H441),1)*$H441),"")</f>
        <v>0</v>
      </c>
      <c r="Z441" s="37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8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8" t="s">
        <v>69</v>
      </c>
      <c r="X443" s="779">
        <f>IFERROR(SUM(X441:X441),"0")</f>
        <v>0</v>
      </c>
      <c r="Y443" s="779">
        <f>IFERROR(SUM(Y441:Y441),"0")</f>
        <v>0</v>
      </c>
      <c r="Z443" s="38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2">
        <v>4301011483</v>
      </c>
      <c r="D446" s="788">
        <v>4680115881907</v>
      </c>
      <c r="E446" s="789"/>
      <c r="F446" s="776">
        <v>1.8</v>
      </c>
      <c r="G446" s="33">
        <v>6</v>
      </c>
      <c r="H446" s="776">
        <v>10.8</v>
      </c>
      <c r="I446" s="776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5"/>
      <c r="V446" s="35"/>
      <c r="W446" s="36" t="s">
        <v>69</v>
      </c>
      <c r="X446" s="777">
        <v>0</v>
      </c>
      <c r="Y446" s="778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2">
        <v>4301011873</v>
      </c>
      <c r="D447" s="788">
        <v>4680115881907</v>
      </c>
      <c r="E447" s="789"/>
      <c r="F447" s="776">
        <v>1.8</v>
      </c>
      <c r="G447" s="33">
        <v>6</v>
      </c>
      <c r="H447" s="776">
        <v>10.8</v>
      </c>
      <c r="I447" s="776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5"/>
      <c r="V447" s="35"/>
      <c r="W447" s="36" t="s">
        <v>69</v>
      </c>
      <c r="X447" s="777">
        <v>0</v>
      </c>
      <c r="Y447" s="778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2">
        <v>4301011655</v>
      </c>
      <c r="D448" s="788">
        <v>4680115883925</v>
      </c>
      <c r="E448" s="789"/>
      <c r="F448" s="776">
        <v>2.5</v>
      </c>
      <c r="G448" s="33">
        <v>6</v>
      </c>
      <c r="H448" s="776">
        <v>15</v>
      </c>
      <c r="I448" s="776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5"/>
      <c r="V448" s="35"/>
      <c r="W448" s="36" t="s">
        <v>69</v>
      </c>
      <c r="X448" s="777">
        <v>0</v>
      </c>
      <c r="Y448" s="778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2">
        <v>4301011872</v>
      </c>
      <c r="D449" s="788">
        <v>4680115883925</v>
      </c>
      <c r="E449" s="789"/>
      <c r="F449" s="776">
        <v>2.5</v>
      </c>
      <c r="G449" s="33">
        <v>6</v>
      </c>
      <c r="H449" s="776">
        <v>15</v>
      </c>
      <c r="I449" s="776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5"/>
      <c r="V449" s="35"/>
      <c r="W449" s="36" t="s">
        <v>69</v>
      </c>
      <c r="X449" s="777">
        <v>0</v>
      </c>
      <c r="Y449" s="778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2">
        <v>4301011312</v>
      </c>
      <c r="D450" s="788">
        <v>4607091384192</v>
      </c>
      <c r="E450" s="789"/>
      <c r="F450" s="776">
        <v>1.8</v>
      </c>
      <c r="G450" s="33">
        <v>6</v>
      </c>
      <c r="H450" s="776">
        <v>10.8</v>
      </c>
      <c r="I450" s="776">
        <v>11.28</v>
      </c>
      <c r="J450" s="33">
        <v>56</v>
      </c>
      <c r="K450" s="33" t="s">
        <v>118</v>
      </c>
      <c r="L450" s="33"/>
      <c r="M450" s="34" t="s">
        <v>121</v>
      </c>
      <c r="N450" s="34"/>
      <c r="O450" s="33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5"/>
      <c r="V450" s="35"/>
      <c r="W450" s="36" t="s">
        <v>69</v>
      </c>
      <c r="X450" s="777">
        <v>0</v>
      </c>
      <c r="Y450" s="77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2">
        <v>4301011874</v>
      </c>
      <c r="D451" s="788">
        <v>4680115884892</v>
      </c>
      <c r="E451" s="789"/>
      <c r="F451" s="776">
        <v>1.8</v>
      </c>
      <c r="G451" s="33">
        <v>6</v>
      </c>
      <c r="H451" s="776">
        <v>10.8</v>
      </c>
      <c r="I451" s="776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5"/>
      <c r="V451" s="35"/>
      <c r="W451" s="36" t="s">
        <v>69</v>
      </c>
      <c r="X451" s="777">
        <v>0</v>
      </c>
      <c r="Y451" s="778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2">
        <v>4301011875</v>
      </c>
      <c r="D452" s="788">
        <v>4680115884885</v>
      </c>
      <c r="E452" s="789"/>
      <c r="F452" s="776">
        <v>0.8</v>
      </c>
      <c r="G452" s="33">
        <v>15</v>
      </c>
      <c r="H452" s="776">
        <v>12</v>
      </c>
      <c r="I452" s="776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5"/>
      <c r="V452" s="35"/>
      <c r="W452" s="36" t="s">
        <v>69</v>
      </c>
      <c r="X452" s="777">
        <v>0</v>
      </c>
      <c r="Y452" s="778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2">
        <v>4301011871</v>
      </c>
      <c r="D453" s="788">
        <v>4680115884908</v>
      </c>
      <c r="E453" s="789"/>
      <c r="F453" s="776">
        <v>0.4</v>
      </c>
      <c r="G453" s="33">
        <v>10</v>
      </c>
      <c r="H453" s="776">
        <v>4</v>
      </c>
      <c r="I453" s="776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5"/>
      <c r="V453" s="35"/>
      <c r="W453" s="36" t="s">
        <v>69</v>
      </c>
      <c r="X453" s="777">
        <v>0</v>
      </c>
      <c r="Y453" s="778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8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8" t="s">
        <v>69</v>
      </c>
      <c r="X455" s="779">
        <f>IFERROR(SUM(X446:X453),"0")</f>
        <v>0</v>
      </c>
      <c r="Y455" s="779">
        <f>IFERROR(SUM(Y446:Y453),"0")</f>
        <v>0</v>
      </c>
      <c r="Z455" s="38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2">
        <v>4301031303</v>
      </c>
      <c r="D457" s="788">
        <v>4607091384802</v>
      </c>
      <c r="E457" s="789"/>
      <c r="F457" s="776">
        <v>0.73</v>
      </c>
      <c r="G457" s="33">
        <v>6</v>
      </c>
      <c r="H457" s="776">
        <v>4.38</v>
      </c>
      <c r="I457" s="776">
        <v>4.6399999999999997</v>
      </c>
      <c r="J457" s="33">
        <v>156</v>
      </c>
      <c r="K457" s="33" t="s">
        <v>128</v>
      </c>
      <c r="L457" s="33"/>
      <c r="M457" s="34" t="s">
        <v>68</v>
      </c>
      <c r="N457" s="34"/>
      <c r="O457" s="33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5"/>
      <c r="V457" s="35"/>
      <c r="W457" s="36" t="s">
        <v>69</v>
      </c>
      <c r="X457" s="777">
        <v>0</v>
      </c>
      <c r="Y457" s="778">
        <f>IFERROR(IF(X457="",0,CEILING((X457/$H457),1)*$H457),"")</f>
        <v>0</v>
      </c>
      <c r="Z457" s="37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2">
        <v>4301031304</v>
      </c>
      <c r="D458" s="788">
        <v>4607091384826</v>
      </c>
      <c r="E458" s="789"/>
      <c r="F458" s="776">
        <v>0.35</v>
      </c>
      <c r="G458" s="33">
        <v>8</v>
      </c>
      <c r="H458" s="776">
        <v>2.8</v>
      </c>
      <c r="I458" s="776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5"/>
      <c r="V458" s="35"/>
      <c r="W458" s="36" t="s">
        <v>69</v>
      </c>
      <c r="X458" s="777">
        <v>0</v>
      </c>
      <c r="Y458" s="778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8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8" t="s">
        <v>69</v>
      </c>
      <c r="X460" s="779">
        <f>IFERROR(SUM(X457:X458),"0")</f>
        <v>0</v>
      </c>
      <c r="Y460" s="779">
        <f>IFERROR(SUM(Y457:Y458),"0")</f>
        <v>0</v>
      </c>
      <c r="Z460" s="38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2">
        <v>4301051899</v>
      </c>
      <c r="D462" s="788">
        <v>4607091384246</v>
      </c>
      <c r="E462" s="789"/>
      <c r="F462" s="776">
        <v>1.5</v>
      </c>
      <c r="G462" s="33">
        <v>6</v>
      </c>
      <c r="H462" s="776">
        <v>9</v>
      </c>
      <c r="I462" s="776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1099" t="s">
        <v>733</v>
      </c>
      <c r="Q462" s="782"/>
      <c r="R462" s="782"/>
      <c r="S462" s="782"/>
      <c r="T462" s="783"/>
      <c r="U462" s="35"/>
      <c r="V462" s="35"/>
      <c r="W462" s="36" t="s">
        <v>69</v>
      </c>
      <c r="X462" s="777">
        <v>0</v>
      </c>
      <c r="Y462" s="77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2">
        <v>4301051901</v>
      </c>
      <c r="D463" s="788">
        <v>4680115881976</v>
      </c>
      <c r="E463" s="789"/>
      <c r="F463" s="776">
        <v>1.5</v>
      </c>
      <c r="G463" s="33">
        <v>6</v>
      </c>
      <c r="H463" s="776">
        <v>9</v>
      </c>
      <c r="I463" s="776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1128" t="s">
        <v>737</v>
      </c>
      <c r="Q463" s="782"/>
      <c r="R463" s="782"/>
      <c r="S463" s="782"/>
      <c r="T463" s="783"/>
      <c r="U463" s="35"/>
      <c r="V463" s="35"/>
      <c r="W463" s="36" t="s">
        <v>69</v>
      </c>
      <c r="X463" s="777">
        <v>0</v>
      </c>
      <c r="Y463" s="778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2">
        <v>4301051634</v>
      </c>
      <c r="D464" s="788">
        <v>4607091384253</v>
      </c>
      <c r="E464" s="789"/>
      <c r="F464" s="776">
        <v>0.4</v>
      </c>
      <c r="G464" s="33">
        <v>6</v>
      </c>
      <c r="H464" s="776">
        <v>2.4</v>
      </c>
      <c r="I464" s="77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5"/>
      <c r="V464" s="35"/>
      <c r="W464" s="36" t="s">
        <v>69</v>
      </c>
      <c r="X464" s="777">
        <v>0</v>
      </c>
      <c r="Y464" s="77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2">
        <v>4301051297</v>
      </c>
      <c r="D465" s="788">
        <v>4607091384253</v>
      </c>
      <c r="E465" s="789"/>
      <c r="F465" s="776">
        <v>0.4</v>
      </c>
      <c r="G465" s="33">
        <v>6</v>
      </c>
      <c r="H465" s="776">
        <v>2.4</v>
      </c>
      <c r="I465" s="776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5"/>
      <c r="V465" s="35"/>
      <c r="W465" s="36" t="s">
        <v>69</v>
      </c>
      <c r="X465" s="777">
        <v>0</v>
      </c>
      <c r="Y465" s="77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2">
        <v>4301051444</v>
      </c>
      <c r="D466" s="788">
        <v>4680115881969</v>
      </c>
      <c r="E466" s="789"/>
      <c r="F466" s="776">
        <v>0.4</v>
      </c>
      <c r="G466" s="33">
        <v>6</v>
      </c>
      <c r="H466" s="776">
        <v>2.4</v>
      </c>
      <c r="I466" s="776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5"/>
      <c r="V466" s="35"/>
      <c r="W466" s="36" t="s">
        <v>69</v>
      </c>
      <c r="X466" s="777">
        <v>0</v>
      </c>
      <c r="Y466" s="778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8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8" t="s">
        <v>69</v>
      </c>
      <c r="X468" s="779">
        <f>IFERROR(SUM(X462:X466),"0")</f>
        <v>0</v>
      </c>
      <c r="Y468" s="779">
        <f>IFERROR(SUM(Y462:Y466),"0")</f>
        <v>0</v>
      </c>
      <c r="Z468" s="38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2">
        <v>4301060441</v>
      </c>
      <c r="D470" s="788">
        <v>4607091389357</v>
      </c>
      <c r="E470" s="789"/>
      <c r="F470" s="776">
        <v>1.5</v>
      </c>
      <c r="G470" s="33">
        <v>6</v>
      </c>
      <c r="H470" s="776">
        <v>9</v>
      </c>
      <c r="I470" s="776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1124" t="s">
        <v>749</v>
      </c>
      <c r="Q470" s="782"/>
      <c r="R470" s="782"/>
      <c r="S470" s="782"/>
      <c r="T470" s="783"/>
      <c r="U470" s="35"/>
      <c r="V470" s="35"/>
      <c r="W470" s="36" t="s">
        <v>69</v>
      </c>
      <c r="X470" s="777">
        <v>0</v>
      </c>
      <c r="Y470" s="778">
        <f>IFERROR(IF(X470="",0,CEILING((X470/$H470),1)*$H470),"")</f>
        <v>0</v>
      </c>
      <c r="Z470" s="37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8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8" t="s">
        <v>69</v>
      </c>
      <c r="X472" s="779">
        <f>IFERROR(SUM(X470:X470),"0")</f>
        <v>0</v>
      </c>
      <c r="Y472" s="779">
        <f>IFERROR(SUM(Y470:Y470),"0")</f>
        <v>0</v>
      </c>
      <c r="Z472" s="38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9"/>
      <c r="AB473" s="49"/>
      <c r="AC473" s="49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2">
        <v>4301011428</v>
      </c>
      <c r="D476" s="788">
        <v>4607091389708</v>
      </c>
      <c r="E476" s="789"/>
      <c r="F476" s="776">
        <v>0.45</v>
      </c>
      <c r="G476" s="33">
        <v>6</v>
      </c>
      <c r="H476" s="776">
        <v>2.7</v>
      </c>
      <c r="I476" s="776">
        <v>2.88</v>
      </c>
      <c r="J476" s="33">
        <v>182</v>
      </c>
      <c r="K476" s="33" t="s">
        <v>76</v>
      </c>
      <c r="L476" s="33"/>
      <c r="M476" s="34" t="s">
        <v>121</v>
      </c>
      <c r="N476" s="34"/>
      <c r="O476" s="33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5"/>
      <c r="V476" s="35"/>
      <c r="W476" s="36" t="s">
        <v>69</v>
      </c>
      <c r="X476" s="777">
        <v>0</v>
      </c>
      <c r="Y476" s="778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8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8" t="s">
        <v>69</v>
      </c>
      <c r="X478" s="779">
        <f>IFERROR(SUM(X476:X476),"0")</f>
        <v>0</v>
      </c>
      <c r="Y478" s="779">
        <f>IFERROR(SUM(Y476:Y476),"0")</f>
        <v>0</v>
      </c>
      <c r="Z478" s="38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2">
        <v>4301031405</v>
      </c>
      <c r="D480" s="788">
        <v>4680115886100</v>
      </c>
      <c r="E480" s="789"/>
      <c r="F480" s="776">
        <v>0.9</v>
      </c>
      <c r="G480" s="33">
        <v>6</v>
      </c>
      <c r="H480" s="776">
        <v>5.4</v>
      </c>
      <c r="I480" s="776">
        <v>5.61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930" t="s">
        <v>758</v>
      </c>
      <c r="Q480" s="782"/>
      <c r="R480" s="782"/>
      <c r="S480" s="782"/>
      <c r="T480" s="783"/>
      <c r="U480" s="35"/>
      <c r="V480" s="35"/>
      <c r="W480" s="36" t="s">
        <v>69</v>
      </c>
      <c r="X480" s="777">
        <v>0</v>
      </c>
      <c r="Y480" s="778">
        <f t="shared" ref="Y480:Y504" si="98">IFERROR(IF(X480="",0,CEILING((X480/$H480),1)*$H480),"")</f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2">
        <v>4301031322</v>
      </c>
      <c r="D481" s="788">
        <v>4607091389753</v>
      </c>
      <c r="E481" s="789"/>
      <c r="F481" s="776">
        <v>0.7</v>
      </c>
      <c r="G481" s="33">
        <v>6</v>
      </c>
      <c r="H481" s="776">
        <v>4.2</v>
      </c>
      <c r="I481" s="776">
        <v>4.43</v>
      </c>
      <c r="J481" s="33">
        <v>156</v>
      </c>
      <c r="K481" s="33" t="s">
        <v>128</v>
      </c>
      <c r="L481" s="33"/>
      <c r="M481" s="34" t="s">
        <v>68</v>
      </c>
      <c r="N481" s="34"/>
      <c r="O481" s="33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5"/>
      <c r="V481" s="35"/>
      <c r="W481" s="36" t="s">
        <v>69</v>
      </c>
      <c r="X481" s="777">
        <v>0</v>
      </c>
      <c r="Y481" s="778">
        <f t="shared" si="98"/>
        <v>0</v>
      </c>
      <c r="Z481" s="37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2">
        <v>4301031355</v>
      </c>
      <c r="D482" s="788">
        <v>4607091389753</v>
      </c>
      <c r="E482" s="789"/>
      <c r="F482" s="776">
        <v>0.7</v>
      </c>
      <c r="G482" s="33">
        <v>6</v>
      </c>
      <c r="H482" s="776">
        <v>4.2</v>
      </c>
      <c r="I482" s="776">
        <v>4.43</v>
      </c>
      <c r="J482" s="33">
        <v>156</v>
      </c>
      <c r="K482" s="33" t="s">
        <v>128</v>
      </c>
      <c r="L482" s="33"/>
      <c r="M482" s="34" t="s">
        <v>68</v>
      </c>
      <c r="N482" s="34"/>
      <c r="O482" s="33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5"/>
      <c r="V482" s="35"/>
      <c r="W482" s="36" t="s">
        <v>69</v>
      </c>
      <c r="X482" s="777">
        <v>0</v>
      </c>
      <c r="Y482" s="778">
        <f t="shared" si="98"/>
        <v>0</v>
      </c>
      <c r="Z482" s="37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2">
        <v>4301031382</v>
      </c>
      <c r="D483" s="788">
        <v>4680115886117</v>
      </c>
      <c r="E483" s="789"/>
      <c r="F483" s="776">
        <v>0.9</v>
      </c>
      <c r="G483" s="33">
        <v>6</v>
      </c>
      <c r="H483" s="776">
        <v>5.4</v>
      </c>
      <c r="I483" s="776">
        <v>5.61</v>
      </c>
      <c r="J483" s="33">
        <v>120</v>
      </c>
      <c r="K483" s="33" t="s">
        <v>128</v>
      </c>
      <c r="L483" s="33"/>
      <c r="M483" s="34" t="s">
        <v>68</v>
      </c>
      <c r="N483" s="34"/>
      <c r="O483" s="33">
        <v>50</v>
      </c>
      <c r="P483" s="1123" t="s">
        <v>764</v>
      </c>
      <c r="Q483" s="782"/>
      <c r="R483" s="782"/>
      <c r="S483" s="782"/>
      <c r="T483" s="783"/>
      <c r="U483" s="35"/>
      <c r="V483" s="35"/>
      <c r="W483" s="36" t="s">
        <v>69</v>
      </c>
      <c r="X483" s="777">
        <v>0</v>
      </c>
      <c r="Y483" s="778">
        <f t="shared" si="98"/>
        <v>0</v>
      </c>
      <c r="Z483" s="37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2">
        <v>4301031406</v>
      </c>
      <c r="D484" s="788">
        <v>4680115886117</v>
      </c>
      <c r="E484" s="789"/>
      <c r="F484" s="776">
        <v>0.9</v>
      </c>
      <c r="G484" s="33">
        <v>6</v>
      </c>
      <c r="H484" s="776">
        <v>5.4</v>
      </c>
      <c r="I484" s="776">
        <v>5.61</v>
      </c>
      <c r="J484" s="33">
        <v>132</v>
      </c>
      <c r="K484" s="33" t="s">
        <v>128</v>
      </c>
      <c r="L484" s="33"/>
      <c r="M484" s="34" t="s">
        <v>68</v>
      </c>
      <c r="N484" s="34"/>
      <c r="O484" s="33">
        <v>50</v>
      </c>
      <c r="P484" s="1187" t="s">
        <v>764</v>
      </c>
      <c r="Q484" s="782"/>
      <c r="R484" s="782"/>
      <c r="S484" s="782"/>
      <c r="T484" s="783"/>
      <c r="U484" s="35"/>
      <c r="V484" s="35"/>
      <c r="W484" s="36" t="s">
        <v>69</v>
      </c>
      <c r="X484" s="777">
        <v>0</v>
      </c>
      <c r="Y484" s="778">
        <f t="shared" si="98"/>
        <v>0</v>
      </c>
      <c r="Z484" s="37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2">
        <v>4301031323</v>
      </c>
      <c r="D485" s="788">
        <v>4607091389760</v>
      </c>
      <c r="E485" s="789"/>
      <c r="F485" s="776">
        <v>0.7</v>
      </c>
      <c r="G485" s="33">
        <v>6</v>
      </c>
      <c r="H485" s="776">
        <v>4.2</v>
      </c>
      <c r="I485" s="776">
        <v>4.43</v>
      </c>
      <c r="J485" s="33">
        <v>156</v>
      </c>
      <c r="K485" s="33" t="s">
        <v>128</v>
      </c>
      <c r="L485" s="33"/>
      <c r="M485" s="34" t="s">
        <v>68</v>
      </c>
      <c r="N485" s="34"/>
      <c r="O485" s="33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5"/>
      <c r="V485" s="35"/>
      <c r="W485" s="36" t="s">
        <v>69</v>
      </c>
      <c r="X485" s="777">
        <v>0</v>
      </c>
      <c r="Y485" s="778">
        <f t="shared" si="98"/>
        <v>0</v>
      </c>
      <c r="Z485" s="37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2">
        <v>4301031325</v>
      </c>
      <c r="D486" s="788">
        <v>4607091389746</v>
      </c>
      <c r="E486" s="789"/>
      <c r="F486" s="776">
        <v>0.7</v>
      </c>
      <c r="G486" s="33">
        <v>6</v>
      </c>
      <c r="H486" s="776">
        <v>4.2</v>
      </c>
      <c r="I486" s="776">
        <v>4.43</v>
      </c>
      <c r="J486" s="33">
        <v>156</v>
      </c>
      <c r="K486" s="33" t="s">
        <v>128</v>
      </c>
      <c r="L486" s="33"/>
      <c r="M486" s="34" t="s">
        <v>68</v>
      </c>
      <c r="N486" s="34"/>
      <c r="O486" s="33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5"/>
      <c r="V486" s="35"/>
      <c r="W486" s="36" t="s">
        <v>69</v>
      </c>
      <c r="X486" s="777">
        <v>0</v>
      </c>
      <c r="Y486" s="778">
        <f t="shared" si="98"/>
        <v>0</v>
      </c>
      <c r="Z486" s="37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2">
        <v>4301031356</v>
      </c>
      <c r="D487" s="788">
        <v>4607091389746</v>
      </c>
      <c r="E487" s="789"/>
      <c r="F487" s="776">
        <v>0.7</v>
      </c>
      <c r="G487" s="33">
        <v>6</v>
      </c>
      <c r="H487" s="776">
        <v>4.2</v>
      </c>
      <c r="I487" s="776">
        <v>4.43</v>
      </c>
      <c r="J487" s="33">
        <v>156</v>
      </c>
      <c r="K487" s="33" t="s">
        <v>128</v>
      </c>
      <c r="L487" s="33"/>
      <c r="M487" s="34" t="s">
        <v>68</v>
      </c>
      <c r="N487" s="34"/>
      <c r="O487" s="33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5"/>
      <c r="V487" s="35"/>
      <c r="W487" s="36" t="s">
        <v>69</v>
      </c>
      <c r="X487" s="777">
        <v>0</v>
      </c>
      <c r="Y487" s="778">
        <f t="shared" si="98"/>
        <v>0</v>
      </c>
      <c r="Z487" s="37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2">
        <v>4301031335</v>
      </c>
      <c r="D488" s="788">
        <v>4680115883147</v>
      </c>
      <c r="E488" s="789"/>
      <c r="F488" s="776">
        <v>0.28000000000000003</v>
      </c>
      <c r="G488" s="33">
        <v>6</v>
      </c>
      <c r="H488" s="776">
        <v>1.68</v>
      </c>
      <c r="I488" s="77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5"/>
      <c r="V488" s="35"/>
      <c r="W488" s="36" t="s">
        <v>69</v>
      </c>
      <c r="X488" s="777">
        <v>0</v>
      </c>
      <c r="Y488" s="778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2">
        <v>4301031366</v>
      </c>
      <c r="D489" s="788">
        <v>4680115883147</v>
      </c>
      <c r="E489" s="789"/>
      <c r="F489" s="776">
        <v>0.28000000000000003</v>
      </c>
      <c r="G489" s="33">
        <v>6</v>
      </c>
      <c r="H489" s="776">
        <v>1.68</v>
      </c>
      <c r="I489" s="77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998" t="s">
        <v>775</v>
      </c>
      <c r="Q489" s="782"/>
      <c r="R489" s="782"/>
      <c r="S489" s="782"/>
      <c r="T489" s="783"/>
      <c r="U489" s="35"/>
      <c r="V489" s="35"/>
      <c r="W489" s="36" t="s">
        <v>69</v>
      </c>
      <c r="X489" s="777">
        <v>0</v>
      </c>
      <c r="Y489" s="778">
        <f t="shared" si="98"/>
        <v>0</v>
      </c>
      <c r="Z489" s="37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2">
        <v>4301031330</v>
      </c>
      <c r="D490" s="788">
        <v>4607091384338</v>
      </c>
      <c r="E490" s="789"/>
      <c r="F490" s="776">
        <v>0.35</v>
      </c>
      <c r="G490" s="33">
        <v>6</v>
      </c>
      <c r="H490" s="776">
        <v>2.1</v>
      </c>
      <c r="I490" s="77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5"/>
      <c r="V490" s="35"/>
      <c r="W490" s="36" t="s">
        <v>69</v>
      </c>
      <c r="X490" s="777">
        <v>0</v>
      </c>
      <c r="Y490" s="778">
        <f t="shared" si="98"/>
        <v>0</v>
      </c>
      <c r="Z490" s="37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2">
        <v>4301031362</v>
      </c>
      <c r="D491" s="788">
        <v>4607091384338</v>
      </c>
      <c r="E491" s="789"/>
      <c r="F491" s="776">
        <v>0.35</v>
      </c>
      <c r="G491" s="33">
        <v>6</v>
      </c>
      <c r="H491" s="776">
        <v>2.1</v>
      </c>
      <c r="I491" s="77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5"/>
      <c r="V491" s="35"/>
      <c r="W491" s="36" t="s">
        <v>69</v>
      </c>
      <c r="X491" s="777">
        <v>0</v>
      </c>
      <c r="Y491" s="778">
        <f t="shared" si="98"/>
        <v>0</v>
      </c>
      <c r="Z491" s="37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2">
        <v>4301031254</v>
      </c>
      <c r="D492" s="788">
        <v>4680115883154</v>
      </c>
      <c r="E492" s="789"/>
      <c r="F492" s="776">
        <v>0.28000000000000003</v>
      </c>
      <c r="G492" s="33">
        <v>6</v>
      </c>
      <c r="H492" s="776">
        <v>1.68</v>
      </c>
      <c r="I492" s="77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5"/>
      <c r="V492" s="35"/>
      <c r="W492" s="36" t="s">
        <v>69</v>
      </c>
      <c r="X492" s="777">
        <v>0</v>
      </c>
      <c r="Y492" s="778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2">
        <v>4301031374</v>
      </c>
      <c r="D493" s="788">
        <v>4680115883154</v>
      </c>
      <c r="E493" s="789"/>
      <c r="F493" s="776">
        <v>0.28000000000000003</v>
      </c>
      <c r="G493" s="33">
        <v>6</v>
      </c>
      <c r="H493" s="776">
        <v>1.68</v>
      </c>
      <c r="I493" s="77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38" t="s">
        <v>783</v>
      </c>
      <c r="Q493" s="782"/>
      <c r="R493" s="782"/>
      <c r="S493" s="782"/>
      <c r="T493" s="783"/>
      <c r="U493" s="35"/>
      <c r="V493" s="35"/>
      <c r="W493" s="36" t="s">
        <v>69</v>
      </c>
      <c r="X493" s="777">
        <v>0</v>
      </c>
      <c r="Y493" s="778">
        <f t="shared" si="98"/>
        <v>0</v>
      </c>
      <c r="Z493" s="37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2">
        <v>4301031336</v>
      </c>
      <c r="D494" s="788">
        <v>4680115883154</v>
      </c>
      <c r="E494" s="789"/>
      <c r="F494" s="776">
        <v>0.28000000000000003</v>
      </c>
      <c r="G494" s="33">
        <v>6</v>
      </c>
      <c r="H494" s="776">
        <v>1.68</v>
      </c>
      <c r="I494" s="776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5"/>
      <c r="V494" s="35"/>
      <c r="W494" s="36" t="s">
        <v>69</v>
      </c>
      <c r="X494" s="777">
        <v>0</v>
      </c>
      <c r="Y494" s="778">
        <f t="shared" si="98"/>
        <v>0</v>
      </c>
      <c r="Z494" s="37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2">
        <v>4301031331</v>
      </c>
      <c r="D495" s="788">
        <v>4607091389524</v>
      </c>
      <c r="E495" s="789"/>
      <c r="F495" s="776">
        <v>0.35</v>
      </c>
      <c r="G495" s="33">
        <v>6</v>
      </c>
      <c r="H495" s="776">
        <v>2.1</v>
      </c>
      <c r="I495" s="77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5"/>
      <c r="V495" s="35"/>
      <c r="W495" s="36" t="s">
        <v>69</v>
      </c>
      <c r="X495" s="777">
        <v>0</v>
      </c>
      <c r="Y495" s="778">
        <f t="shared" si="98"/>
        <v>0</v>
      </c>
      <c r="Z495" s="37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2">
        <v>4301031361</v>
      </c>
      <c r="D496" s="788">
        <v>4607091389524</v>
      </c>
      <c r="E496" s="789"/>
      <c r="F496" s="776">
        <v>0.35</v>
      </c>
      <c r="G496" s="33">
        <v>6</v>
      </c>
      <c r="H496" s="776">
        <v>2.1</v>
      </c>
      <c r="I496" s="77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5"/>
      <c r="V496" s="35"/>
      <c r="W496" s="36" t="s">
        <v>69</v>
      </c>
      <c r="X496" s="777">
        <v>0</v>
      </c>
      <c r="Y496" s="778">
        <f t="shared" si="98"/>
        <v>0</v>
      </c>
      <c r="Z496" s="37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2">
        <v>4301031337</v>
      </c>
      <c r="D497" s="788">
        <v>4680115883161</v>
      </c>
      <c r="E497" s="789"/>
      <c r="F497" s="776">
        <v>0.28000000000000003</v>
      </c>
      <c r="G497" s="33">
        <v>6</v>
      </c>
      <c r="H497" s="776">
        <v>1.68</v>
      </c>
      <c r="I497" s="77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5"/>
      <c r="V497" s="35"/>
      <c r="W497" s="36" t="s">
        <v>69</v>
      </c>
      <c r="X497" s="777">
        <v>0</v>
      </c>
      <c r="Y497" s="778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2">
        <v>4301031364</v>
      </c>
      <c r="D498" s="788">
        <v>4680115883161</v>
      </c>
      <c r="E498" s="789"/>
      <c r="F498" s="776">
        <v>0.28000000000000003</v>
      </c>
      <c r="G498" s="33">
        <v>6</v>
      </c>
      <c r="H498" s="776">
        <v>1.68</v>
      </c>
      <c r="I498" s="77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14" t="s">
        <v>793</v>
      </c>
      <c r="Q498" s="782"/>
      <c r="R498" s="782"/>
      <c r="S498" s="782"/>
      <c r="T498" s="783"/>
      <c r="U498" s="35"/>
      <c r="V498" s="35"/>
      <c r="W498" s="36" t="s">
        <v>69</v>
      </c>
      <c r="X498" s="777">
        <v>0</v>
      </c>
      <c r="Y498" s="778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2">
        <v>4301031333</v>
      </c>
      <c r="D499" s="788">
        <v>4607091389531</v>
      </c>
      <c r="E499" s="789"/>
      <c r="F499" s="776">
        <v>0.35</v>
      </c>
      <c r="G499" s="33">
        <v>6</v>
      </c>
      <c r="H499" s="776">
        <v>2.1</v>
      </c>
      <c r="I499" s="776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5"/>
      <c r="V499" s="35"/>
      <c r="W499" s="36" t="s">
        <v>69</v>
      </c>
      <c r="X499" s="777">
        <v>0</v>
      </c>
      <c r="Y499" s="77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2">
        <v>4301031358</v>
      </c>
      <c r="D500" s="788">
        <v>4607091389531</v>
      </c>
      <c r="E500" s="789"/>
      <c r="F500" s="776">
        <v>0.35</v>
      </c>
      <c r="G500" s="33">
        <v>6</v>
      </c>
      <c r="H500" s="776">
        <v>2.1</v>
      </c>
      <c r="I500" s="776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5"/>
      <c r="V500" s="35"/>
      <c r="W500" s="36" t="s">
        <v>69</v>
      </c>
      <c r="X500" s="777">
        <v>0</v>
      </c>
      <c r="Y500" s="778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2">
        <v>4301031360</v>
      </c>
      <c r="D501" s="788">
        <v>4607091384345</v>
      </c>
      <c r="E501" s="789"/>
      <c r="F501" s="776">
        <v>0.35</v>
      </c>
      <c r="G501" s="33">
        <v>6</v>
      </c>
      <c r="H501" s="776">
        <v>2.1</v>
      </c>
      <c r="I501" s="776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5"/>
      <c r="V501" s="35"/>
      <c r="W501" s="36" t="s">
        <v>69</v>
      </c>
      <c r="X501" s="777">
        <v>0</v>
      </c>
      <c r="Y501" s="778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2">
        <v>4301031255</v>
      </c>
      <c r="D502" s="788">
        <v>4680115883185</v>
      </c>
      <c r="E502" s="789"/>
      <c r="F502" s="776">
        <v>0.28000000000000003</v>
      </c>
      <c r="G502" s="33">
        <v>6</v>
      </c>
      <c r="H502" s="776">
        <v>1.68</v>
      </c>
      <c r="I502" s="776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5"/>
      <c r="V502" s="35"/>
      <c r="W502" s="36" t="s">
        <v>69</v>
      </c>
      <c r="X502" s="777">
        <v>0</v>
      </c>
      <c r="Y502" s="778">
        <f t="shared" si="98"/>
        <v>0</v>
      </c>
      <c r="Z502" s="37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2">
        <v>4301031338</v>
      </c>
      <c r="D503" s="788">
        <v>4680115883185</v>
      </c>
      <c r="E503" s="789"/>
      <c r="F503" s="776">
        <v>0.28000000000000003</v>
      </c>
      <c r="G503" s="33">
        <v>6</v>
      </c>
      <c r="H503" s="776">
        <v>1.68</v>
      </c>
      <c r="I503" s="776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5"/>
      <c r="V503" s="35"/>
      <c r="W503" s="36" t="s">
        <v>69</v>
      </c>
      <c r="X503" s="777">
        <v>0</v>
      </c>
      <c r="Y503" s="778">
        <f t="shared" si="98"/>
        <v>0</v>
      </c>
      <c r="Z503" s="37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2">
        <v>4301031368</v>
      </c>
      <c r="D504" s="788">
        <v>4680115883185</v>
      </c>
      <c r="E504" s="789"/>
      <c r="F504" s="776">
        <v>0.28000000000000003</v>
      </c>
      <c r="G504" s="33">
        <v>6</v>
      </c>
      <c r="H504" s="776">
        <v>1.68</v>
      </c>
      <c r="I504" s="776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50</v>
      </c>
      <c r="P504" s="1023" t="s">
        <v>805</v>
      </c>
      <c r="Q504" s="782"/>
      <c r="R504" s="782"/>
      <c r="S504" s="782"/>
      <c r="T504" s="783"/>
      <c r="U504" s="35"/>
      <c r="V504" s="35"/>
      <c r="W504" s="36" t="s">
        <v>69</v>
      </c>
      <c r="X504" s="777">
        <v>0</v>
      </c>
      <c r="Y504" s="778">
        <f t="shared" si="98"/>
        <v>0</v>
      </c>
      <c r="Z504" s="37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8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8" t="s">
        <v>69</v>
      </c>
      <c r="X506" s="779">
        <f>IFERROR(SUM(X480:X504),"0")</f>
        <v>0</v>
      </c>
      <c r="Y506" s="779">
        <f>IFERROR(SUM(Y480:Y504),"0")</f>
        <v>0</v>
      </c>
      <c r="Z506" s="38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2">
        <v>4301051284</v>
      </c>
      <c r="D508" s="788">
        <v>4607091384352</v>
      </c>
      <c r="E508" s="789"/>
      <c r="F508" s="776">
        <v>0.6</v>
      </c>
      <c r="G508" s="33">
        <v>4</v>
      </c>
      <c r="H508" s="776">
        <v>2.4</v>
      </c>
      <c r="I508" s="776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5"/>
      <c r="V508" s="35"/>
      <c r="W508" s="36" t="s">
        <v>69</v>
      </c>
      <c r="X508" s="777">
        <v>0</v>
      </c>
      <c r="Y508" s="778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2">
        <v>4301051431</v>
      </c>
      <c r="D509" s="788">
        <v>4607091389654</v>
      </c>
      <c r="E509" s="789"/>
      <c r="F509" s="776">
        <v>0.33</v>
      </c>
      <c r="G509" s="33">
        <v>6</v>
      </c>
      <c r="H509" s="776">
        <v>1.98</v>
      </c>
      <c r="I509" s="776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5"/>
      <c r="V509" s="35"/>
      <c r="W509" s="36" t="s">
        <v>69</v>
      </c>
      <c r="X509" s="777">
        <v>0</v>
      </c>
      <c r="Y509" s="778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8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8" t="s">
        <v>69</v>
      </c>
      <c r="X511" s="779">
        <f>IFERROR(SUM(X508:X509),"0")</f>
        <v>0</v>
      </c>
      <c r="Y511" s="779">
        <f>IFERROR(SUM(Y508:Y509),"0")</f>
        <v>0</v>
      </c>
      <c r="Z511" s="38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2">
        <v>4301032045</v>
      </c>
      <c r="D513" s="788">
        <v>4680115884335</v>
      </c>
      <c r="E513" s="789"/>
      <c r="F513" s="776">
        <v>0.06</v>
      </c>
      <c r="G513" s="33">
        <v>20</v>
      </c>
      <c r="H513" s="776">
        <v>1.2</v>
      </c>
      <c r="I513" s="776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5"/>
      <c r="V513" s="35"/>
      <c r="W513" s="36" t="s">
        <v>69</v>
      </c>
      <c r="X513" s="777">
        <v>0</v>
      </c>
      <c r="Y513" s="778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2">
        <v>4301170011</v>
      </c>
      <c r="D514" s="788">
        <v>4680115884113</v>
      </c>
      <c r="E514" s="789"/>
      <c r="F514" s="776">
        <v>0.11</v>
      </c>
      <c r="G514" s="33">
        <v>12</v>
      </c>
      <c r="H514" s="776">
        <v>1.32</v>
      </c>
      <c r="I514" s="776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5"/>
      <c r="V514" s="35"/>
      <c r="W514" s="36" t="s">
        <v>69</v>
      </c>
      <c r="X514" s="777">
        <v>0</v>
      </c>
      <c r="Y514" s="778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8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8" t="s">
        <v>69</v>
      </c>
      <c r="X516" s="779">
        <f>IFERROR(SUM(X513:X514),"0")</f>
        <v>0</v>
      </c>
      <c r="Y516" s="779">
        <f>IFERROR(SUM(Y513:Y514),"0")</f>
        <v>0</v>
      </c>
      <c r="Z516" s="38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2">
        <v>4301020315</v>
      </c>
      <c r="D519" s="788">
        <v>4607091389364</v>
      </c>
      <c r="E519" s="789"/>
      <c r="F519" s="776">
        <v>0.42</v>
      </c>
      <c r="G519" s="33">
        <v>6</v>
      </c>
      <c r="H519" s="776">
        <v>2.52</v>
      </c>
      <c r="I519" s="776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5"/>
      <c r="V519" s="35"/>
      <c r="W519" s="36" t="s">
        <v>69</v>
      </c>
      <c r="X519" s="777">
        <v>0</v>
      </c>
      <c r="Y519" s="778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8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8" t="s">
        <v>69</v>
      </c>
      <c r="X521" s="779">
        <f>IFERROR(SUM(X519:X519),"0")</f>
        <v>0</v>
      </c>
      <c r="Y521" s="779">
        <f>IFERROR(SUM(Y519:Y519),"0")</f>
        <v>0</v>
      </c>
      <c r="Z521" s="38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2">
        <v>4301031403</v>
      </c>
      <c r="D523" s="788">
        <v>4680115886094</v>
      </c>
      <c r="E523" s="789"/>
      <c r="F523" s="776">
        <v>0.9</v>
      </c>
      <c r="G523" s="33">
        <v>6</v>
      </c>
      <c r="H523" s="776">
        <v>5.4</v>
      </c>
      <c r="I523" s="776">
        <v>5.61</v>
      </c>
      <c r="J523" s="33">
        <v>132</v>
      </c>
      <c r="K523" s="33" t="s">
        <v>128</v>
      </c>
      <c r="L523" s="33"/>
      <c r="M523" s="34" t="s">
        <v>121</v>
      </c>
      <c r="N523" s="34"/>
      <c r="O523" s="33">
        <v>50</v>
      </c>
      <c r="P523" s="913" t="s">
        <v>826</v>
      </c>
      <c r="Q523" s="782"/>
      <c r="R523" s="782"/>
      <c r="S523" s="782"/>
      <c r="T523" s="783"/>
      <c r="U523" s="35"/>
      <c r="V523" s="35"/>
      <c r="W523" s="36" t="s">
        <v>69</v>
      </c>
      <c r="X523" s="777">
        <v>0</v>
      </c>
      <c r="Y523" s="778">
        <f t="shared" ref="Y523:Y528" si="104"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2">
        <v>4301031324</v>
      </c>
      <c r="D524" s="788">
        <v>4607091389739</v>
      </c>
      <c r="E524" s="789"/>
      <c r="F524" s="776">
        <v>0.7</v>
      </c>
      <c r="G524" s="33">
        <v>6</v>
      </c>
      <c r="H524" s="776">
        <v>4.2</v>
      </c>
      <c r="I524" s="776">
        <v>4.43</v>
      </c>
      <c r="J524" s="33">
        <v>156</v>
      </c>
      <c r="K524" s="33" t="s">
        <v>128</v>
      </c>
      <c r="L524" s="33"/>
      <c r="M524" s="34" t="s">
        <v>68</v>
      </c>
      <c r="N524" s="34"/>
      <c r="O524" s="33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5"/>
      <c r="V524" s="35"/>
      <c r="W524" s="36" t="s">
        <v>69</v>
      </c>
      <c r="X524" s="777">
        <v>0</v>
      </c>
      <c r="Y524" s="778">
        <f t="shared" si="104"/>
        <v>0</v>
      </c>
      <c r="Z524" s="37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2">
        <v>4301031363</v>
      </c>
      <c r="D525" s="788">
        <v>4607091389425</v>
      </c>
      <c r="E525" s="789"/>
      <c r="F525" s="776">
        <v>0.35</v>
      </c>
      <c r="G525" s="33">
        <v>6</v>
      </c>
      <c r="H525" s="776">
        <v>2.1</v>
      </c>
      <c r="I525" s="776">
        <v>2.23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5"/>
      <c r="V525" s="35"/>
      <c r="W525" s="36" t="s">
        <v>69</v>
      </c>
      <c r="X525" s="777">
        <v>0</v>
      </c>
      <c r="Y525" s="778">
        <f t="shared" si="104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2">
        <v>4301031373</v>
      </c>
      <c r="D526" s="788">
        <v>4680115880771</v>
      </c>
      <c r="E526" s="789"/>
      <c r="F526" s="776">
        <v>0.28000000000000003</v>
      </c>
      <c r="G526" s="33">
        <v>6</v>
      </c>
      <c r="H526" s="776">
        <v>1.68</v>
      </c>
      <c r="I526" s="776">
        <v>1.81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1102" t="s">
        <v>834</v>
      </c>
      <c r="Q526" s="782"/>
      <c r="R526" s="782"/>
      <c r="S526" s="782"/>
      <c r="T526" s="783"/>
      <c r="U526" s="35"/>
      <c r="V526" s="35"/>
      <c r="W526" s="36" t="s">
        <v>69</v>
      </c>
      <c r="X526" s="777">
        <v>0</v>
      </c>
      <c r="Y526" s="778">
        <f t="shared" si="104"/>
        <v>0</v>
      </c>
      <c r="Z526" s="37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2">
        <v>4301031359</v>
      </c>
      <c r="D527" s="788">
        <v>4607091389500</v>
      </c>
      <c r="E527" s="789"/>
      <c r="F527" s="776">
        <v>0.35</v>
      </c>
      <c r="G527" s="33">
        <v>6</v>
      </c>
      <c r="H527" s="776">
        <v>2.1</v>
      </c>
      <c r="I527" s="776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5"/>
      <c r="V527" s="35"/>
      <c r="W527" s="36" t="s">
        <v>69</v>
      </c>
      <c r="X527" s="777">
        <v>0</v>
      </c>
      <c r="Y527" s="778">
        <f t="shared" si="104"/>
        <v>0</v>
      </c>
      <c r="Z527" s="37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2">
        <v>4301031327</v>
      </c>
      <c r="D528" s="788">
        <v>4607091389500</v>
      </c>
      <c r="E528" s="789"/>
      <c r="F528" s="776">
        <v>0.35</v>
      </c>
      <c r="G528" s="33">
        <v>6</v>
      </c>
      <c r="H528" s="776">
        <v>2.1</v>
      </c>
      <c r="I528" s="776">
        <v>2.23</v>
      </c>
      <c r="J528" s="33">
        <v>234</v>
      </c>
      <c r="K528" s="33" t="s">
        <v>67</v>
      </c>
      <c r="L528" s="33"/>
      <c r="M528" s="34" t="s">
        <v>68</v>
      </c>
      <c r="N528" s="34"/>
      <c r="O528" s="33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5"/>
      <c r="V528" s="35"/>
      <c r="W528" s="36" t="s">
        <v>69</v>
      </c>
      <c r="X528" s="777">
        <v>0</v>
      </c>
      <c r="Y528" s="778">
        <f t="shared" si="104"/>
        <v>0</v>
      </c>
      <c r="Z528" s="37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8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8" t="s">
        <v>69</v>
      </c>
      <c r="X530" s="779">
        <f>IFERROR(SUM(X523:X528),"0")</f>
        <v>0</v>
      </c>
      <c r="Y530" s="779">
        <f>IFERROR(SUM(Y523:Y528),"0")</f>
        <v>0</v>
      </c>
      <c r="Z530" s="38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2">
        <v>4301032046</v>
      </c>
      <c r="D532" s="788">
        <v>4680115884359</v>
      </c>
      <c r="E532" s="789"/>
      <c r="F532" s="776">
        <v>0.06</v>
      </c>
      <c r="G532" s="33">
        <v>20</v>
      </c>
      <c r="H532" s="776">
        <v>1.2</v>
      </c>
      <c r="I532" s="776">
        <v>1.8</v>
      </c>
      <c r="J532" s="33">
        <v>200</v>
      </c>
      <c r="K532" s="33" t="s">
        <v>814</v>
      </c>
      <c r="L532" s="33"/>
      <c r="M532" s="34" t="s">
        <v>815</v>
      </c>
      <c r="N532" s="34"/>
      <c r="O532" s="33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5"/>
      <c r="V532" s="35"/>
      <c r="W532" s="36" t="s">
        <v>69</v>
      </c>
      <c r="X532" s="777">
        <v>0</v>
      </c>
      <c r="Y532" s="778">
        <f>IFERROR(IF(X532="",0,CEILING((X532/$H532),1)*$H532),"")</f>
        <v>0</v>
      </c>
      <c r="Z532" s="37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8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8" t="s">
        <v>69</v>
      </c>
      <c r="X534" s="779">
        <f>IFERROR(SUM(X532:X532),"0")</f>
        <v>0</v>
      </c>
      <c r="Y534" s="779">
        <f>IFERROR(SUM(Y532:Y532),"0")</f>
        <v>0</v>
      </c>
      <c r="Z534" s="38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2">
        <v>4301040357</v>
      </c>
      <c r="D536" s="788">
        <v>4680115884564</v>
      </c>
      <c r="E536" s="789"/>
      <c r="F536" s="776">
        <v>0.15</v>
      </c>
      <c r="G536" s="33">
        <v>20</v>
      </c>
      <c r="H536" s="776">
        <v>3</v>
      </c>
      <c r="I536" s="776">
        <v>3.6</v>
      </c>
      <c r="J536" s="33">
        <v>200</v>
      </c>
      <c r="K536" s="33" t="s">
        <v>814</v>
      </c>
      <c r="L536" s="33"/>
      <c r="M536" s="34" t="s">
        <v>815</v>
      </c>
      <c r="N536" s="34"/>
      <c r="O536" s="33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5"/>
      <c r="V536" s="35"/>
      <c r="W536" s="36" t="s">
        <v>69</v>
      </c>
      <c r="X536" s="777">
        <v>0</v>
      </c>
      <c r="Y536" s="778">
        <f>IFERROR(IF(X536="",0,CEILING((X536/$H536),1)*$H536),"")</f>
        <v>0</v>
      </c>
      <c r="Z536" s="37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8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8" t="s">
        <v>69</v>
      </c>
      <c r="X538" s="779">
        <f>IFERROR(SUM(X536:X536),"0")</f>
        <v>0</v>
      </c>
      <c r="Y538" s="779">
        <f>IFERROR(SUM(Y536:Y536),"0")</f>
        <v>0</v>
      </c>
      <c r="Z538" s="38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2">
        <v>4301031294</v>
      </c>
      <c r="D541" s="788">
        <v>4680115885189</v>
      </c>
      <c r="E541" s="789"/>
      <c r="F541" s="776">
        <v>0.2</v>
      </c>
      <c r="G541" s="33">
        <v>6</v>
      </c>
      <c r="H541" s="776">
        <v>1.2</v>
      </c>
      <c r="I541" s="776">
        <v>1.3720000000000001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5"/>
      <c r="V541" s="35"/>
      <c r="W541" s="36" t="s">
        <v>69</v>
      </c>
      <c r="X541" s="777">
        <v>0</v>
      </c>
      <c r="Y541" s="778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2">
        <v>4301031293</v>
      </c>
      <c r="D542" s="788">
        <v>4680115885172</v>
      </c>
      <c r="E542" s="789"/>
      <c r="F542" s="776">
        <v>0.2</v>
      </c>
      <c r="G542" s="33">
        <v>6</v>
      </c>
      <c r="H542" s="776">
        <v>1.2</v>
      </c>
      <c r="I542" s="776">
        <v>1.3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5"/>
      <c r="V542" s="35"/>
      <c r="W542" s="36" t="s">
        <v>69</v>
      </c>
      <c r="X542" s="777">
        <v>0</v>
      </c>
      <c r="Y542" s="778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2">
        <v>4301031291</v>
      </c>
      <c r="D543" s="788">
        <v>4680115885110</v>
      </c>
      <c r="E543" s="789"/>
      <c r="F543" s="776">
        <v>0.2</v>
      </c>
      <c r="G543" s="33">
        <v>6</v>
      </c>
      <c r="H543" s="776">
        <v>1.2</v>
      </c>
      <c r="I543" s="776">
        <v>2.02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5"/>
      <c r="V543" s="35"/>
      <c r="W543" s="36" t="s">
        <v>69</v>
      </c>
      <c r="X543" s="777">
        <v>0</v>
      </c>
      <c r="Y543" s="778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2">
        <v>4301031329</v>
      </c>
      <c r="D544" s="788">
        <v>4680115885219</v>
      </c>
      <c r="E544" s="789"/>
      <c r="F544" s="776">
        <v>0.28000000000000003</v>
      </c>
      <c r="G544" s="33">
        <v>6</v>
      </c>
      <c r="H544" s="776">
        <v>1.68</v>
      </c>
      <c r="I544" s="776">
        <v>2.5</v>
      </c>
      <c r="J544" s="33">
        <v>234</v>
      </c>
      <c r="K544" s="33" t="s">
        <v>67</v>
      </c>
      <c r="L544" s="33"/>
      <c r="M544" s="34" t="s">
        <v>68</v>
      </c>
      <c r="N544" s="34"/>
      <c r="O544" s="33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5"/>
      <c r="V544" s="35"/>
      <c r="W544" s="36" t="s">
        <v>69</v>
      </c>
      <c r="X544" s="777">
        <v>0</v>
      </c>
      <c r="Y544" s="778">
        <f>IFERROR(IF(X544="",0,CEILING((X544/$H544),1)*$H544),"")</f>
        <v>0</v>
      </c>
      <c r="Z544" s="37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8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8" t="s">
        <v>69</v>
      </c>
      <c r="X546" s="779">
        <f>IFERROR(SUM(X541:X544),"0")</f>
        <v>0</v>
      </c>
      <c r="Y546" s="779">
        <f>IFERROR(SUM(Y541:Y544),"0")</f>
        <v>0</v>
      </c>
      <c r="Z546" s="38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2">
        <v>4301031261</v>
      </c>
      <c r="D549" s="788">
        <v>4680115885103</v>
      </c>
      <c r="E549" s="789"/>
      <c r="F549" s="776">
        <v>0.27</v>
      </c>
      <c r="G549" s="33">
        <v>6</v>
      </c>
      <c r="H549" s="776">
        <v>1.62</v>
      </c>
      <c r="I549" s="776">
        <v>1.8</v>
      </c>
      <c r="J549" s="33">
        <v>182</v>
      </c>
      <c r="K549" s="33" t="s">
        <v>76</v>
      </c>
      <c r="L549" s="33"/>
      <c r="M549" s="34" t="s">
        <v>68</v>
      </c>
      <c r="N549" s="34"/>
      <c r="O549" s="33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5"/>
      <c r="V549" s="35"/>
      <c r="W549" s="36" t="s">
        <v>69</v>
      </c>
      <c r="X549" s="777">
        <v>0</v>
      </c>
      <c r="Y549" s="778">
        <f>IFERROR(IF(X549="",0,CEILING((X549/$H549),1)*$H549),"")</f>
        <v>0</v>
      </c>
      <c r="Z549" s="37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8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8" t="s">
        <v>69</v>
      </c>
      <c r="X551" s="779">
        <f>IFERROR(SUM(X549:X549),"0")</f>
        <v>0</v>
      </c>
      <c r="Y551" s="779">
        <f>IFERROR(SUM(Y549:Y549),"0")</f>
        <v>0</v>
      </c>
      <c r="Z551" s="38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9"/>
      <c r="AB552" s="49"/>
      <c r="AC552" s="49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2">
        <v>4301012050</v>
      </c>
      <c r="D555" s="788">
        <v>4680115885479</v>
      </c>
      <c r="E555" s="789"/>
      <c r="F555" s="776">
        <v>0.4</v>
      </c>
      <c r="G555" s="33">
        <v>6</v>
      </c>
      <c r="H555" s="776">
        <v>2.4</v>
      </c>
      <c r="I555" s="776">
        <v>2.58</v>
      </c>
      <c r="J555" s="33">
        <v>182</v>
      </c>
      <c r="K555" s="33" t="s">
        <v>76</v>
      </c>
      <c r="L555" s="33"/>
      <c r="M555" s="34" t="s">
        <v>121</v>
      </c>
      <c r="N555" s="34"/>
      <c r="O555" s="33">
        <v>60</v>
      </c>
      <c r="P555" s="1107" t="s">
        <v>864</v>
      </c>
      <c r="Q555" s="782"/>
      <c r="R555" s="782"/>
      <c r="S555" s="782"/>
      <c r="T555" s="783"/>
      <c r="U555" s="35"/>
      <c r="V555" s="35"/>
      <c r="W555" s="36" t="s">
        <v>69</v>
      </c>
      <c r="X555" s="777">
        <v>0</v>
      </c>
      <c r="Y555" s="778">
        <f t="shared" ref="Y555:Y566" si="109">IFERROR(IF(X555="",0,CEILING((X555/$H555),1)*$H555),"")</f>
        <v>0</v>
      </c>
      <c r="Z555" s="37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2">
        <v>4301011795</v>
      </c>
      <c r="D556" s="788">
        <v>4607091389067</v>
      </c>
      <c r="E556" s="789"/>
      <c r="F556" s="776">
        <v>0.88</v>
      </c>
      <c r="G556" s="33">
        <v>6</v>
      </c>
      <c r="H556" s="776">
        <v>5.28</v>
      </c>
      <c r="I556" s="776">
        <v>5.64</v>
      </c>
      <c r="J556" s="33">
        <v>104</v>
      </c>
      <c r="K556" s="33" t="s">
        <v>118</v>
      </c>
      <c r="L556" s="33"/>
      <c r="M556" s="34" t="s">
        <v>121</v>
      </c>
      <c r="N556" s="34"/>
      <c r="O556" s="33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5"/>
      <c r="V556" s="35"/>
      <c r="W556" s="36" t="s">
        <v>69</v>
      </c>
      <c r="X556" s="777">
        <v>0</v>
      </c>
      <c r="Y556" s="778">
        <f t="shared" si="109"/>
        <v>0</v>
      </c>
      <c r="Z556" s="37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2">
        <v>4301011961</v>
      </c>
      <c r="D557" s="788">
        <v>4680115885271</v>
      </c>
      <c r="E557" s="789"/>
      <c r="F557" s="776">
        <v>0.88</v>
      </c>
      <c r="G557" s="33">
        <v>6</v>
      </c>
      <c r="H557" s="776">
        <v>5.28</v>
      </c>
      <c r="I557" s="776">
        <v>5.64</v>
      </c>
      <c r="J557" s="33">
        <v>104</v>
      </c>
      <c r="K557" s="33" t="s">
        <v>118</v>
      </c>
      <c r="L557" s="33"/>
      <c r="M557" s="34" t="s">
        <v>121</v>
      </c>
      <c r="N557" s="34"/>
      <c r="O557" s="33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5"/>
      <c r="V557" s="35"/>
      <c r="W557" s="36" t="s">
        <v>69</v>
      </c>
      <c r="X557" s="777">
        <v>0</v>
      </c>
      <c r="Y557" s="778">
        <f t="shared" si="109"/>
        <v>0</v>
      </c>
      <c r="Z557" s="37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2">
        <v>4301011774</v>
      </c>
      <c r="D558" s="788">
        <v>4680115884502</v>
      </c>
      <c r="E558" s="789"/>
      <c r="F558" s="776">
        <v>0.88</v>
      </c>
      <c r="G558" s="33">
        <v>6</v>
      </c>
      <c r="H558" s="776">
        <v>5.28</v>
      </c>
      <c r="I558" s="776">
        <v>5.64</v>
      </c>
      <c r="J558" s="33">
        <v>104</v>
      </c>
      <c r="K558" s="33" t="s">
        <v>118</v>
      </c>
      <c r="L558" s="33"/>
      <c r="M558" s="34" t="s">
        <v>121</v>
      </c>
      <c r="N558" s="34"/>
      <c r="O558" s="33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5"/>
      <c r="V558" s="35"/>
      <c r="W558" s="36" t="s">
        <v>69</v>
      </c>
      <c r="X558" s="777">
        <v>0</v>
      </c>
      <c r="Y558" s="778">
        <f t="shared" si="109"/>
        <v>0</v>
      </c>
      <c r="Z558" s="37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2">
        <v>4301011771</v>
      </c>
      <c r="D559" s="788">
        <v>4607091389104</v>
      </c>
      <c r="E559" s="789"/>
      <c r="F559" s="776">
        <v>0.88</v>
      </c>
      <c r="G559" s="33">
        <v>6</v>
      </c>
      <c r="H559" s="776">
        <v>5.28</v>
      </c>
      <c r="I559" s="776">
        <v>5.64</v>
      </c>
      <c r="J559" s="33">
        <v>104</v>
      </c>
      <c r="K559" s="33" t="s">
        <v>118</v>
      </c>
      <c r="L559" s="33"/>
      <c r="M559" s="34" t="s">
        <v>121</v>
      </c>
      <c r="N559" s="34"/>
      <c r="O559" s="33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5"/>
      <c r="V559" s="35"/>
      <c r="W559" s="36" t="s">
        <v>69</v>
      </c>
      <c r="X559" s="777">
        <v>0</v>
      </c>
      <c r="Y559" s="778">
        <f t="shared" si="109"/>
        <v>0</v>
      </c>
      <c r="Z559" s="37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2">
        <v>4301011799</v>
      </c>
      <c r="D560" s="788">
        <v>4680115884519</v>
      </c>
      <c r="E560" s="789"/>
      <c r="F560" s="776">
        <v>0.88</v>
      </c>
      <c r="G560" s="33">
        <v>6</v>
      </c>
      <c r="H560" s="776">
        <v>5.28</v>
      </c>
      <c r="I560" s="776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5"/>
      <c r="V560" s="35"/>
      <c r="W560" s="36" t="s">
        <v>69</v>
      </c>
      <c r="X560" s="777">
        <v>0</v>
      </c>
      <c r="Y560" s="778">
        <f t="shared" si="109"/>
        <v>0</v>
      </c>
      <c r="Z560" s="37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2">
        <v>4301011376</v>
      </c>
      <c r="D561" s="788">
        <v>4680115885226</v>
      </c>
      <c r="E561" s="789"/>
      <c r="F561" s="776">
        <v>0.88</v>
      </c>
      <c r="G561" s="33">
        <v>6</v>
      </c>
      <c r="H561" s="776">
        <v>5.28</v>
      </c>
      <c r="I561" s="776">
        <v>5.64</v>
      </c>
      <c r="J561" s="33">
        <v>104</v>
      </c>
      <c r="K561" s="33" t="s">
        <v>118</v>
      </c>
      <c r="L561" s="33"/>
      <c r="M561" s="34" t="s">
        <v>77</v>
      </c>
      <c r="N561" s="34"/>
      <c r="O561" s="33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5"/>
      <c r="V561" s="35"/>
      <c r="W561" s="36" t="s">
        <v>69</v>
      </c>
      <c r="X561" s="777">
        <v>0</v>
      </c>
      <c r="Y561" s="778">
        <f t="shared" si="109"/>
        <v>0</v>
      </c>
      <c r="Z561" s="37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2">
        <v>4301011778</v>
      </c>
      <c r="D562" s="788">
        <v>4680115880603</v>
      </c>
      <c r="E562" s="789"/>
      <c r="F562" s="776">
        <v>0.6</v>
      </c>
      <c r="G562" s="33">
        <v>6</v>
      </c>
      <c r="H562" s="776">
        <v>3.6</v>
      </c>
      <c r="I562" s="776">
        <v>3.81</v>
      </c>
      <c r="J562" s="33">
        <v>132</v>
      </c>
      <c r="K562" s="33" t="s">
        <v>128</v>
      </c>
      <c r="L562" s="33"/>
      <c r="M562" s="34" t="s">
        <v>121</v>
      </c>
      <c r="N562" s="34"/>
      <c r="O562" s="33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5"/>
      <c r="V562" s="35"/>
      <c r="W562" s="36" t="s">
        <v>69</v>
      </c>
      <c r="X562" s="777">
        <v>0</v>
      </c>
      <c r="Y562" s="778">
        <f t="shared" si="109"/>
        <v>0</v>
      </c>
      <c r="Z562" s="37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2">
        <v>4301012035</v>
      </c>
      <c r="D563" s="788">
        <v>4680115880603</v>
      </c>
      <c r="E563" s="789"/>
      <c r="F563" s="776">
        <v>0.6</v>
      </c>
      <c r="G563" s="33">
        <v>8</v>
      </c>
      <c r="H563" s="776">
        <v>4.8</v>
      </c>
      <c r="I563" s="776">
        <v>6.96</v>
      </c>
      <c r="J563" s="33">
        <v>120</v>
      </c>
      <c r="K563" s="33" t="s">
        <v>128</v>
      </c>
      <c r="L563" s="33"/>
      <c r="M563" s="34" t="s">
        <v>121</v>
      </c>
      <c r="N563" s="34"/>
      <c r="O563" s="33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5"/>
      <c r="V563" s="35"/>
      <c r="W563" s="36" t="s">
        <v>69</v>
      </c>
      <c r="X563" s="777">
        <v>0</v>
      </c>
      <c r="Y563" s="778">
        <f t="shared" si="109"/>
        <v>0</v>
      </c>
      <c r="Z563" s="37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2">
        <v>4301012036</v>
      </c>
      <c r="D564" s="788">
        <v>4680115882782</v>
      </c>
      <c r="E564" s="789"/>
      <c r="F564" s="776">
        <v>0.6</v>
      </c>
      <c r="G564" s="33">
        <v>8</v>
      </c>
      <c r="H564" s="776">
        <v>4.8</v>
      </c>
      <c r="I564" s="776">
        <v>6.96</v>
      </c>
      <c r="J564" s="33">
        <v>120</v>
      </c>
      <c r="K564" s="33" t="s">
        <v>128</v>
      </c>
      <c r="L564" s="33"/>
      <c r="M564" s="34" t="s">
        <v>121</v>
      </c>
      <c r="N564" s="34"/>
      <c r="O564" s="33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5"/>
      <c r="V564" s="35"/>
      <c r="W564" s="36" t="s">
        <v>69</v>
      </c>
      <c r="X564" s="777">
        <v>0</v>
      </c>
      <c r="Y564" s="778">
        <f t="shared" si="109"/>
        <v>0</v>
      </c>
      <c r="Z564" s="37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2">
        <v>4301011784</v>
      </c>
      <c r="D565" s="788">
        <v>4607091389982</v>
      </c>
      <c r="E565" s="789"/>
      <c r="F565" s="776">
        <v>0.6</v>
      </c>
      <c r="G565" s="33">
        <v>6</v>
      </c>
      <c r="H565" s="776">
        <v>3.6</v>
      </c>
      <c r="I565" s="776">
        <v>3.81</v>
      </c>
      <c r="J565" s="33">
        <v>132</v>
      </c>
      <c r="K565" s="33" t="s">
        <v>128</v>
      </c>
      <c r="L565" s="33"/>
      <c r="M565" s="34" t="s">
        <v>121</v>
      </c>
      <c r="N565" s="34"/>
      <c r="O565" s="33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5"/>
      <c r="V565" s="35"/>
      <c r="W565" s="36" t="s">
        <v>69</v>
      </c>
      <c r="X565" s="777">
        <v>0</v>
      </c>
      <c r="Y565" s="77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2">
        <v>4301012034</v>
      </c>
      <c r="D566" s="788">
        <v>4607091389982</v>
      </c>
      <c r="E566" s="789"/>
      <c r="F566" s="776">
        <v>0.6</v>
      </c>
      <c r="G566" s="33">
        <v>8</v>
      </c>
      <c r="H566" s="776">
        <v>4.8</v>
      </c>
      <c r="I566" s="776">
        <v>6.96</v>
      </c>
      <c r="J566" s="33">
        <v>120</v>
      </c>
      <c r="K566" s="33" t="s">
        <v>128</v>
      </c>
      <c r="L566" s="33"/>
      <c r="M566" s="34" t="s">
        <v>121</v>
      </c>
      <c r="N566" s="34"/>
      <c r="O566" s="33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5"/>
      <c r="V566" s="35"/>
      <c r="W566" s="36" t="s">
        <v>69</v>
      </c>
      <c r="X566" s="777">
        <v>0</v>
      </c>
      <c r="Y566" s="778">
        <f t="shared" si="109"/>
        <v>0</v>
      </c>
      <c r="Z566" s="37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8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8" t="s">
        <v>69</v>
      </c>
      <c r="X568" s="779">
        <f>IFERROR(SUM(X555:X566),"0")</f>
        <v>0</v>
      </c>
      <c r="Y568" s="779">
        <f>IFERROR(SUM(Y555:Y566),"0")</f>
        <v>0</v>
      </c>
      <c r="Z568" s="38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2">
        <v>4301020222</v>
      </c>
      <c r="D570" s="788">
        <v>4607091388930</v>
      </c>
      <c r="E570" s="789"/>
      <c r="F570" s="776">
        <v>0.88</v>
      </c>
      <c r="G570" s="33">
        <v>6</v>
      </c>
      <c r="H570" s="776">
        <v>5.28</v>
      </c>
      <c r="I570" s="776">
        <v>5.64</v>
      </c>
      <c r="J570" s="33">
        <v>104</v>
      </c>
      <c r="K570" s="33" t="s">
        <v>118</v>
      </c>
      <c r="L570" s="33"/>
      <c r="M570" s="34" t="s">
        <v>121</v>
      </c>
      <c r="N570" s="34"/>
      <c r="O570" s="33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5"/>
      <c r="V570" s="35"/>
      <c r="W570" s="36" t="s">
        <v>69</v>
      </c>
      <c r="X570" s="777">
        <v>0</v>
      </c>
      <c r="Y570" s="77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2">
        <v>4301020364</v>
      </c>
      <c r="D571" s="788">
        <v>4680115880054</v>
      </c>
      <c r="E571" s="789"/>
      <c r="F571" s="776">
        <v>0.6</v>
      </c>
      <c r="G571" s="33">
        <v>8</v>
      </c>
      <c r="H571" s="776">
        <v>4.8</v>
      </c>
      <c r="I571" s="776">
        <v>6.96</v>
      </c>
      <c r="J571" s="33">
        <v>120</v>
      </c>
      <c r="K571" s="33" t="s">
        <v>128</v>
      </c>
      <c r="L571" s="33"/>
      <c r="M571" s="34" t="s">
        <v>121</v>
      </c>
      <c r="N571" s="34"/>
      <c r="O571" s="33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5"/>
      <c r="V571" s="35"/>
      <c r="W571" s="36" t="s">
        <v>69</v>
      </c>
      <c r="X571" s="777">
        <v>0</v>
      </c>
      <c r="Y571" s="77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2">
        <v>4301020206</v>
      </c>
      <c r="D572" s="788">
        <v>4680115880054</v>
      </c>
      <c r="E572" s="789"/>
      <c r="F572" s="776">
        <v>0.6</v>
      </c>
      <c r="G572" s="33">
        <v>6</v>
      </c>
      <c r="H572" s="776">
        <v>3.6</v>
      </c>
      <c r="I572" s="776">
        <v>3.81</v>
      </c>
      <c r="J572" s="33">
        <v>132</v>
      </c>
      <c r="K572" s="33" t="s">
        <v>128</v>
      </c>
      <c r="L572" s="33"/>
      <c r="M572" s="34" t="s">
        <v>121</v>
      </c>
      <c r="N572" s="34"/>
      <c r="O572" s="33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5"/>
      <c r="V572" s="35"/>
      <c r="W572" s="36" t="s">
        <v>69</v>
      </c>
      <c r="X572" s="777">
        <v>0</v>
      </c>
      <c r="Y572" s="77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8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8" t="s">
        <v>69</v>
      </c>
      <c r="X574" s="779">
        <f>IFERROR(SUM(X570:X572),"0")</f>
        <v>0</v>
      </c>
      <c r="Y574" s="779">
        <f>IFERROR(SUM(Y570:Y572),"0")</f>
        <v>0</v>
      </c>
      <c r="Z574" s="38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2">
        <v>4301031252</v>
      </c>
      <c r="D576" s="788">
        <v>4680115883116</v>
      </c>
      <c r="E576" s="789"/>
      <c r="F576" s="776">
        <v>0.88</v>
      </c>
      <c r="G576" s="33">
        <v>6</v>
      </c>
      <c r="H576" s="776">
        <v>5.28</v>
      </c>
      <c r="I576" s="776">
        <v>5.64</v>
      </c>
      <c r="J576" s="33">
        <v>104</v>
      </c>
      <c r="K576" s="33" t="s">
        <v>118</v>
      </c>
      <c r="L576" s="33"/>
      <c r="M576" s="34" t="s">
        <v>121</v>
      </c>
      <c r="N576" s="34"/>
      <c r="O576" s="33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5"/>
      <c r="V576" s="35"/>
      <c r="W576" s="36" t="s">
        <v>69</v>
      </c>
      <c r="X576" s="777">
        <v>0</v>
      </c>
      <c r="Y576" s="778">
        <f t="shared" ref="Y576:Y584" si="115">IFERROR(IF(X576="",0,CEILING((X576/$H576),1)*$H576),"")</f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2">
        <v>4301031248</v>
      </c>
      <c r="D577" s="788">
        <v>4680115883093</v>
      </c>
      <c r="E577" s="789"/>
      <c r="F577" s="776">
        <v>0.88</v>
      </c>
      <c r="G577" s="33">
        <v>6</v>
      </c>
      <c r="H577" s="776">
        <v>5.28</v>
      </c>
      <c r="I577" s="776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5"/>
      <c r="V577" s="35"/>
      <c r="W577" s="36" t="s">
        <v>69</v>
      </c>
      <c r="X577" s="777">
        <v>0</v>
      </c>
      <c r="Y577" s="778">
        <f t="shared" si="115"/>
        <v>0</v>
      </c>
      <c r="Z577" s="37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2">
        <v>4301031250</v>
      </c>
      <c r="D578" s="788">
        <v>4680115883109</v>
      </c>
      <c r="E578" s="789"/>
      <c r="F578" s="776">
        <v>0.88</v>
      </c>
      <c r="G578" s="33">
        <v>6</v>
      </c>
      <c r="H578" s="776">
        <v>5.28</v>
      </c>
      <c r="I578" s="776">
        <v>5.64</v>
      </c>
      <c r="J578" s="33">
        <v>104</v>
      </c>
      <c r="K578" s="33" t="s">
        <v>118</v>
      </c>
      <c r="L578" s="33"/>
      <c r="M578" s="34" t="s">
        <v>68</v>
      </c>
      <c r="N578" s="34"/>
      <c r="O578" s="33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5"/>
      <c r="V578" s="35"/>
      <c r="W578" s="36" t="s">
        <v>69</v>
      </c>
      <c r="X578" s="777">
        <v>0</v>
      </c>
      <c r="Y578" s="778">
        <f t="shared" si="115"/>
        <v>0</v>
      </c>
      <c r="Z578" s="37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2">
        <v>4301031249</v>
      </c>
      <c r="D579" s="788">
        <v>4680115882072</v>
      </c>
      <c r="E579" s="789"/>
      <c r="F579" s="776">
        <v>0.6</v>
      </c>
      <c r="G579" s="33">
        <v>6</v>
      </c>
      <c r="H579" s="776">
        <v>3.6</v>
      </c>
      <c r="I579" s="776">
        <v>3.81</v>
      </c>
      <c r="J579" s="33">
        <v>132</v>
      </c>
      <c r="K579" s="33" t="s">
        <v>128</v>
      </c>
      <c r="L579" s="33"/>
      <c r="M579" s="34" t="s">
        <v>121</v>
      </c>
      <c r="N579" s="34"/>
      <c r="O579" s="33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5"/>
      <c r="V579" s="35"/>
      <c r="W579" s="36" t="s">
        <v>69</v>
      </c>
      <c r="X579" s="777">
        <v>0</v>
      </c>
      <c r="Y579" s="778">
        <f t="shared" si="115"/>
        <v>0</v>
      </c>
      <c r="Z579" s="37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2">
        <v>4301031383</v>
      </c>
      <c r="D580" s="788">
        <v>4680115882072</v>
      </c>
      <c r="E580" s="789"/>
      <c r="F580" s="776">
        <v>0.6</v>
      </c>
      <c r="G580" s="33">
        <v>8</v>
      </c>
      <c r="H580" s="776">
        <v>4.8</v>
      </c>
      <c r="I580" s="776">
        <v>6.96</v>
      </c>
      <c r="J580" s="33">
        <v>120</v>
      </c>
      <c r="K580" s="33" t="s">
        <v>128</v>
      </c>
      <c r="L580" s="33"/>
      <c r="M580" s="34" t="s">
        <v>121</v>
      </c>
      <c r="N580" s="34"/>
      <c r="O580" s="33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5"/>
      <c r="V580" s="35"/>
      <c r="W580" s="36" t="s">
        <v>69</v>
      </c>
      <c r="X580" s="777">
        <v>0</v>
      </c>
      <c r="Y580" s="778">
        <f t="shared" si="115"/>
        <v>0</v>
      </c>
      <c r="Z580" s="37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2">
        <v>4301031251</v>
      </c>
      <c r="D581" s="788">
        <v>4680115882102</v>
      </c>
      <c r="E581" s="789"/>
      <c r="F581" s="776">
        <v>0.6</v>
      </c>
      <c r="G581" s="33">
        <v>6</v>
      </c>
      <c r="H581" s="776">
        <v>3.6</v>
      </c>
      <c r="I581" s="776">
        <v>3.81</v>
      </c>
      <c r="J581" s="33">
        <v>132</v>
      </c>
      <c r="K581" s="33" t="s">
        <v>128</v>
      </c>
      <c r="L581" s="33"/>
      <c r="M581" s="34" t="s">
        <v>68</v>
      </c>
      <c r="N581" s="34"/>
      <c r="O581" s="33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5"/>
      <c r="V581" s="35"/>
      <c r="W581" s="36" t="s">
        <v>69</v>
      </c>
      <c r="X581" s="777">
        <v>0</v>
      </c>
      <c r="Y581" s="778">
        <f t="shared" si="115"/>
        <v>0</v>
      </c>
      <c r="Z581" s="37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2">
        <v>4301031385</v>
      </c>
      <c r="D582" s="788">
        <v>4680115882102</v>
      </c>
      <c r="E582" s="789"/>
      <c r="F582" s="776">
        <v>0.6</v>
      </c>
      <c r="G582" s="33">
        <v>8</v>
      </c>
      <c r="H582" s="776">
        <v>4.8</v>
      </c>
      <c r="I582" s="776">
        <v>6.69</v>
      </c>
      <c r="J582" s="33">
        <v>120</v>
      </c>
      <c r="K582" s="33" t="s">
        <v>128</v>
      </c>
      <c r="L582" s="33"/>
      <c r="M582" s="34" t="s">
        <v>68</v>
      </c>
      <c r="N582" s="34"/>
      <c r="O582" s="33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5"/>
      <c r="V582" s="35"/>
      <c r="W582" s="36" t="s">
        <v>69</v>
      </c>
      <c r="X582" s="777">
        <v>0</v>
      </c>
      <c r="Y582" s="778">
        <f t="shared" si="115"/>
        <v>0</v>
      </c>
      <c r="Z582" s="37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2">
        <v>4301031253</v>
      </c>
      <c r="D583" s="788">
        <v>4680115882096</v>
      </c>
      <c r="E583" s="789"/>
      <c r="F583" s="776">
        <v>0.6</v>
      </c>
      <c r="G583" s="33">
        <v>6</v>
      </c>
      <c r="H583" s="776">
        <v>3.6</v>
      </c>
      <c r="I583" s="776">
        <v>3.81</v>
      </c>
      <c r="J583" s="33">
        <v>132</v>
      </c>
      <c r="K583" s="33" t="s">
        <v>128</v>
      </c>
      <c r="L583" s="33"/>
      <c r="M583" s="34" t="s">
        <v>68</v>
      </c>
      <c r="N583" s="34"/>
      <c r="O583" s="33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5"/>
      <c r="V583" s="35"/>
      <c r="W583" s="36" t="s">
        <v>69</v>
      </c>
      <c r="X583" s="777">
        <v>0</v>
      </c>
      <c r="Y583" s="77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2">
        <v>4301031384</v>
      </c>
      <c r="D584" s="788">
        <v>4680115882096</v>
      </c>
      <c r="E584" s="789"/>
      <c r="F584" s="776">
        <v>0.6</v>
      </c>
      <c r="G584" s="33">
        <v>8</v>
      </c>
      <c r="H584" s="776">
        <v>4.8</v>
      </c>
      <c r="I584" s="776">
        <v>6.69</v>
      </c>
      <c r="J584" s="33">
        <v>120</v>
      </c>
      <c r="K584" s="33" t="s">
        <v>128</v>
      </c>
      <c r="L584" s="33"/>
      <c r="M584" s="34" t="s">
        <v>68</v>
      </c>
      <c r="N584" s="34"/>
      <c r="O584" s="33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5"/>
      <c r="V584" s="35"/>
      <c r="W584" s="36" t="s">
        <v>69</v>
      </c>
      <c r="X584" s="777">
        <v>0</v>
      </c>
      <c r="Y584" s="778">
        <f t="shared" si="115"/>
        <v>0</v>
      </c>
      <c r="Z584" s="37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8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8" t="s">
        <v>69</v>
      </c>
      <c r="X586" s="779">
        <f>IFERROR(SUM(X576:X584),"0")</f>
        <v>0</v>
      </c>
      <c r="Y586" s="779">
        <f>IFERROR(SUM(Y576:Y584),"0")</f>
        <v>0</v>
      </c>
      <c r="Z586" s="38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2">
        <v>4301051230</v>
      </c>
      <c r="D588" s="788">
        <v>4607091383409</v>
      </c>
      <c r="E588" s="789"/>
      <c r="F588" s="776">
        <v>1.3</v>
      </c>
      <c r="G588" s="33">
        <v>6</v>
      </c>
      <c r="H588" s="776">
        <v>7.8</v>
      </c>
      <c r="I588" s="776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5"/>
      <c r="V588" s="35"/>
      <c r="W588" s="36" t="s">
        <v>69</v>
      </c>
      <c r="X588" s="777">
        <v>0</v>
      </c>
      <c r="Y588" s="778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2">
        <v>4301051231</v>
      </c>
      <c r="D589" s="788">
        <v>4607091383416</v>
      </c>
      <c r="E589" s="789"/>
      <c r="F589" s="776">
        <v>1.3</v>
      </c>
      <c r="G589" s="33">
        <v>6</v>
      </c>
      <c r="H589" s="776">
        <v>7.8</v>
      </c>
      <c r="I589" s="776">
        <v>8.3460000000000001</v>
      </c>
      <c r="J589" s="33">
        <v>56</v>
      </c>
      <c r="K589" s="33" t="s">
        <v>118</v>
      </c>
      <c r="L589" s="33"/>
      <c r="M589" s="34" t="s">
        <v>68</v>
      </c>
      <c r="N589" s="34"/>
      <c r="O589" s="33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5"/>
      <c r="V589" s="35"/>
      <c r="W589" s="36" t="s">
        <v>69</v>
      </c>
      <c r="X589" s="777">
        <v>0</v>
      </c>
      <c r="Y589" s="77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2">
        <v>4301051058</v>
      </c>
      <c r="D590" s="788">
        <v>4680115883536</v>
      </c>
      <c r="E590" s="789"/>
      <c r="F590" s="776">
        <v>0.3</v>
      </c>
      <c r="G590" s="33">
        <v>6</v>
      </c>
      <c r="H590" s="776">
        <v>1.8</v>
      </c>
      <c r="I590" s="776">
        <v>2.0459999999999998</v>
      </c>
      <c r="J590" s="33">
        <v>182</v>
      </c>
      <c r="K590" s="33" t="s">
        <v>76</v>
      </c>
      <c r="L590" s="33"/>
      <c r="M590" s="34" t="s">
        <v>68</v>
      </c>
      <c r="N590" s="34"/>
      <c r="O590" s="33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5"/>
      <c r="V590" s="35"/>
      <c r="W590" s="36" t="s">
        <v>69</v>
      </c>
      <c r="X590" s="777">
        <v>0</v>
      </c>
      <c r="Y590" s="778">
        <f>IFERROR(IF(X590="",0,CEILING((X590/$H590),1)*$H590),"")</f>
        <v>0</v>
      </c>
      <c r="Z590" s="37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8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8" t="s">
        <v>69</v>
      </c>
      <c r="X592" s="779">
        <f>IFERROR(SUM(X588:X590),"0")</f>
        <v>0</v>
      </c>
      <c r="Y592" s="779">
        <f>IFERROR(SUM(Y588:Y590),"0")</f>
        <v>0</v>
      </c>
      <c r="Z592" s="38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2">
        <v>4301060363</v>
      </c>
      <c r="D594" s="788">
        <v>4680115885035</v>
      </c>
      <c r="E594" s="789"/>
      <c r="F594" s="776">
        <v>1</v>
      </c>
      <c r="G594" s="33">
        <v>4</v>
      </c>
      <c r="H594" s="776">
        <v>4</v>
      </c>
      <c r="I594" s="776">
        <v>4.4160000000000004</v>
      </c>
      <c r="J594" s="33">
        <v>104</v>
      </c>
      <c r="K594" s="33" t="s">
        <v>118</v>
      </c>
      <c r="L594" s="33"/>
      <c r="M594" s="34" t="s">
        <v>68</v>
      </c>
      <c r="N594" s="34"/>
      <c r="O594" s="33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5"/>
      <c r="V594" s="35"/>
      <c r="W594" s="36" t="s">
        <v>69</v>
      </c>
      <c r="X594" s="777">
        <v>0</v>
      </c>
      <c r="Y594" s="778">
        <f>IFERROR(IF(X594="",0,CEILING((X594/$H594),1)*$H594),"")</f>
        <v>0</v>
      </c>
      <c r="Z594" s="37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2">
        <v>4301060436</v>
      </c>
      <c r="D595" s="788">
        <v>4680115885936</v>
      </c>
      <c r="E595" s="789"/>
      <c r="F595" s="776">
        <v>1.3</v>
      </c>
      <c r="G595" s="33">
        <v>6</v>
      </c>
      <c r="H595" s="776">
        <v>7.8</v>
      </c>
      <c r="I595" s="776">
        <v>8.2799999999999994</v>
      </c>
      <c r="J595" s="33">
        <v>56</v>
      </c>
      <c r="K595" s="33" t="s">
        <v>118</v>
      </c>
      <c r="L595" s="33"/>
      <c r="M595" s="34" t="s">
        <v>68</v>
      </c>
      <c r="N595" s="34"/>
      <c r="O595" s="33">
        <v>35</v>
      </c>
      <c r="P595" s="977" t="s">
        <v>932</v>
      </c>
      <c r="Q595" s="782"/>
      <c r="R595" s="782"/>
      <c r="S595" s="782"/>
      <c r="T595" s="783"/>
      <c r="U595" s="35"/>
      <c r="V595" s="35"/>
      <c r="W595" s="36" t="s">
        <v>69</v>
      </c>
      <c r="X595" s="777">
        <v>0</v>
      </c>
      <c r="Y595" s="77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8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8" t="s">
        <v>69</v>
      </c>
      <c r="X597" s="779">
        <f>IFERROR(SUM(X594:X595),"0")</f>
        <v>0</v>
      </c>
      <c r="Y597" s="779">
        <f>IFERROR(SUM(Y594:Y595),"0")</f>
        <v>0</v>
      </c>
      <c r="Z597" s="38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9"/>
      <c r="AB598" s="49"/>
      <c r="AC598" s="49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2">
        <v>4301011763</v>
      </c>
      <c r="D601" s="788">
        <v>4640242181011</v>
      </c>
      <c r="E601" s="789"/>
      <c r="F601" s="776">
        <v>1.35</v>
      </c>
      <c r="G601" s="33">
        <v>8</v>
      </c>
      <c r="H601" s="776">
        <v>10.8</v>
      </c>
      <c r="I601" s="776">
        <v>11.28</v>
      </c>
      <c r="J601" s="33">
        <v>56</v>
      </c>
      <c r="K601" s="33" t="s">
        <v>118</v>
      </c>
      <c r="L601" s="33"/>
      <c r="M601" s="34" t="s">
        <v>77</v>
      </c>
      <c r="N601" s="34"/>
      <c r="O601" s="33">
        <v>55</v>
      </c>
      <c r="P601" s="1165" t="s">
        <v>936</v>
      </c>
      <c r="Q601" s="782"/>
      <c r="R601" s="782"/>
      <c r="S601" s="782"/>
      <c r="T601" s="783"/>
      <c r="U601" s="35"/>
      <c r="V601" s="35"/>
      <c r="W601" s="36" t="s">
        <v>69</v>
      </c>
      <c r="X601" s="777">
        <v>0</v>
      </c>
      <c r="Y601" s="778">
        <f t="shared" ref="Y601:Y607" si="120">IFERROR(IF(X601="",0,CEILING((X601/$H601),1)*$H601),"")</f>
        <v>0</v>
      </c>
      <c r="Z601" s="37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2">
        <v>4301011585</v>
      </c>
      <c r="D602" s="788">
        <v>4640242180441</v>
      </c>
      <c r="E602" s="789"/>
      <c r="F602" s="776">
        <v>1.5</v>
      </c>
      <c r="G602" s="33">
        <v>8</v>
      </c>
      <c r="H602" s="776">
        <v>12</v>
      </c>
      <c r="I602" s="776">
        <v>12.48</v>
      </c>
      <c r="J602" s="33">
        <v>56</v>
      </c>
      <c r="K602" s="33" t="s">
        <v>118</v>
      </c>
      <c r="L602" s="33"/>
      <c r="M602" s="34" t="s">
        <v>121</v>
      </c>
      <c r="N602" s="34"/>
      <c r="O602" s="33">
        <v>50</v>
      </c>
      <c r="P602" s="1025" t="s">
        <v>940</v>
      </c>
      <c r="Q602" s="782"/>
      <c r="R602" s="782"/>
      <c r="S602" s="782"/>
      <c r="T602" s="783"/>
      <c r="U602" s="35"/>
      <c r="V602" s="35"/>
      <c r="W602" s="36" t="s">
        <v>69</v>
      </c>
      <c r="X602" s="777">
        <v>0</v>
      </c>
      <c r="Y602" s="778">
        <f t="shared" si="120"/>
        <v>0</v>
      </c>
      <c r="Z602" s="37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2">
        <v>4301011584</v>
      </c>
      <c r="D603" s="788">
        <v>4640242180564</v>
      </c>
      <c r="E603" s="789"/>
      <c r="F603" s="776">
        <v>1.5</v>
      </c>
      <c r="G603" s="33">
        <v>8</v>
      </c>
      <c r="H603" s="776">
        <v>12</v>
      </c>
      <c r="I603" s="776">
        <v>12.48</v>
      </c>
      <c r="J603" s="33">
        <v>56</v>
      </c>
      <c r="K603" s="33" t="s">
        <v>118</v>
      </c>
      <c r="L603" s="33"/>
      <c r="M603" s="34" t="s">
        <v>121</v>
      </c>
      <c r="N603" s="34"/>
      <c r="O603" s="33">
        <v>50</v>
      </c>
      <c r="P603" s="1169" t="s">
        <v>944</v>
      </c>
      <c r="Q603" s="782"/>
      <c r="R603" s="782"/>
      <c r="S603" s="782"/>
      <c r="T603" s="783"/>
      <c r="U603" s="35"/>
      <c r="V603" s="35"/>
      <c r="W603" s="36" t="s">
        <v>69</v>
      </c>
      <c r="X603" s="777">
        <v>0</v>
      </c>
      <c r="Y603" s="778">
        <f t="shared" si="120"/>
        <v>0</v>
      </c>
      <c r="Z603" s="37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2">
        <v>4301011762</v>
      </c>
      <c r="D604" s="788">
        <v>4640242180922</v>
      </c>
      <c r="E604" s="789"/>
      <c r="F604" s="776">
        <v>1.35</v>
      </c>
      <c r="G604" s="33">
        <v>8</v>
      </c>
      <c r="H604" s="776">
        <v>10.8</v>
      </c>
      <c r="I604" s="776">
        <v>11.28</v>
      </c>
      <c r="J604" s="33">
        <v>56</v>
      </c>
      <c r="K604" s="33" t="s">
        <v>118</v>
      </c>
      <c r="L604" s="33"/>
      <c r="M604" s="34" t="s">
        <v>121</v>
      </c>
      <c r="N604" s="34"/>
      <c r="O604" s="33">
        <v>55</v>
      </c>
      <c r="P604" s="1032" t="s">
        <v>948</v>
      </c>
      <c r="Q604" s="782"/>
      <c r="R604" s="782"/>
      <c r="S604" s="782"/>
      <c r="T604" s="783"/>
      <c r="U604" s="35"/>
      <c r="V604" s="35"/>
      <c r="W604" s="36" t="s">
        <v>69</v>
      </c>
      <c r="X604" s="777">
        <v>0</v>
      </c>
      <c r="Y604" s="778">
        <f t="shared" si="120"/>
        <v>0</v>
      </c>
      <c r="Z604" s="37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2">
        <v>4301011764</v>
      </c>
      <c r="D605" s="788">
        <v>4640242181189</v>
      </c>
      <c r="E605" s="789"/>
      <c r="F605" s="776">
        <v>0.4</v>
      </c>
      <c r="G605" s="33">
        <v>10</v>
      </c>
      <c r="H605" s="776">
        <v>4</v>
      </c>
      <c r="I605" s="776">
        <v>4.21</v>
      </c>
      <c r="J605" s="33">
        <v>132</v>
      </c>
      <c r="K605" s="33" t="s">
        <v>128</v>
      </c>
      <c r="L605" s="33"/>
      <c r="M605" s="34" t="s">
        <v>77</v>
      </c>
      <c r="N605" s="34"/>
      <c r="O605" s="33">
        <v>55</v>
      </c>
      <c r="P605" s="1078" t="s">
        <v>952</v>
      </c>
      <c r="Q605" s="782"/>
      <c r="R605" s="782"/>
      <c r="S605" s="782"/>
      <c r="T605" s="783"/>
      <c r="U605" s="35"/>
      <c r="V605" s="35"/>
      <c r="W605" s="36" t="s">
        <v>69</v>
      </c>
      <c r="X605" s="777">
        <v>0</v>
      </c>
      <c r="Y605" s="778">
        <f t="shared" si="120"/>
        <v>0</v>
      </c>
      <c r="Z605" s="37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2">
        <v>4301011551</v>
      </c>
      <c r="D606" s="788">
        <v>4640242180038</v>
      </c>
      <c r="E606" s="789"/>
      <c r="F606" s="776">
        <v>0.4</v>
      </c>
      <c r="G606" s="33">
        <v>10</v>
      </c>
      <c r="H606" s="776">
        <v>4</v>
      </c>
      <c r="I606" s="776">
        <v>4.21</v>
      </c>
      <c r="J606" s="33">
        <v>132</v>
      </c>
      <c r="K606" s="33" t="s">
        <v>128</v>
      </c>
      <c r="L606" s="33"/>
      <c r="M606" s="34" t="s">
        <v>121</v>
      </c>
      <c r="N606" s="34"/>
      <c r="O606" s="33">
        <v>50</v>
      </c>
      <c r="P606" s="967" t="s">
        <v>955</v>
      </c>
      <c r="Q606" s="782"/>
      <c r="R606" s="782"/>
      <c r="S606" s="782"/>
      <c r="T606" s="783"/>
      <c r="U606" s="35"/>
      <c r="V606" s="35"/>
      <c r="W606" s="36" t="s">
        <v>69</v>
      </c>
      <c r="X606" s="777">
        <v>0</v>
      </c>
      <c r="Y606" s="778">
        <f t="shared" si="120"/>
        <v>0</v>
      </c>
      <c r="Z606" s="37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2">
        <v>4301011765</v>
      </c>
      <c r="D607" s="788">
        <v>4640242181172</v>
      </c>
      <c r="E607" s="789"/>
      <c r="F607" s="776">
        <v>0.4</v>
      </c>
      <c r="G607" s="33">
        <v>10</v>
      </c>
      <c r="H607" s="776">
        <v>4</v>
      </c>
      <c r="I607" s="776">
        <v>4.21</v>
      </c>
      <c r="J607" s="33">
        <v>132</v>
      </c>
      <c r="K607" s="33" t="s">
        <v>128</v>
      </c>
      <c r="L607" s="33"/>
      <c r="M607" s="34" t="s">
        <v>121</v>
      </c>
      <c r="N607" s="34"/>
      <c r="O607" s="33">
        <v>55</v>
      </c>
      <c r="P607" s="1083" t="s">
        <v>958</v>
      </c>
      <c r="Q607" s="782"/>
      <c r="R607" s="782"/>
      <c r="S607" s="782"/>
      <c r="T607" s="783"/>
      <c r="U607" s="35"/>
      <c r="V607" s="35"/>
      <c r="W607" s="36" t="s">
        <v>69</v>
      </c>
      <c r="X607" s="777">
        <v>0</v>
      </c>
      <c r="Y607" s="778">
        <f t="shared" si="120"/>
        <v>0</v>
      </c>
      <c r="Z607" s="37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8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8" t="s">
        <v>69</v>
      </c>
      <c r="X609" s="779">
        <f>IFERROR(SUM(X601:X607),"0")</f>
        <v>0</v>
      </c>
      <c r="Y609" s="779">
        <f>IFERROR(SUM(Y601:Y607),"0")</f>
        <v>0</v>
      </c>
      <c r="Z609" s="38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2">
        <v>4301020269</v>
      </c>
      <c r="D611" s="788">
        <v>4640242180519</v>
      </c>
      <c r="E611" s="789"/>
      <c r="F611" s="776">
        <v>1.35</v>
      </c>
      <c r="G611" s="33">
        <v>8</v>
      </c>
      <c r="H611" s="776">
        <v>10.8</v>
      </c>
      <c r="I611" s="776">
        <v>11.28</v>
      </c>
      <c r="J611" s="33">
        <v>56</v>
      </c>
      <c r="K611" s="33" t="s">
        <v>118</v>
      </c>
      <c r="L611" s="33"/>
      <c r="M611" s="34" t="s">
        <v>77</v>
      </c>
      <c r="N611" s="34"/>
      <c r="O611" s="33">
        <v>50</v>
      </c>
      <c r="P611" s="1018" t="s">
        <v>961</v>
      </c>
      <c r="Q611" s="782"/>
      <c r="R611" s="782"/>
      <c r="S611" s="782"/>
      <c r="T611" s="783"/>
      <c r="U611" s="35"/>
      <c r="V611" s="35"/>
      <c r="W611" s="36" t="s">
        <v>69</v>
      </c>
      <c r="X611" s="777">
        <v>0</v>
      </c>
      <c r="Y611" s="778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2">
        <v>4301020260</v>
      </c>
      <c r="D612" s="788">
        <v>4640242180526</v>
      </c>
      <c r="E612" s="789"/>
      <c r="F612" s="776">
        <v>1.8</v>
      </c>
      <c r="G612" s="33">
        <v>6</v>
      </c>
      <c r="H612" s="776">
        <v>10.8</v>
      </c>
      <c r="I612" s="776">
        <v>11.28</v>
      </c>
      <c r="J612" s="33">
        <v>56</v>
      </c>
      <c r="K612" s="33" t="s">
        <v>118</v>
      </c>
      <c r="L612" s="33"/>
      <c r="M612" s="34" t="s">
        <v>121</v>
      </c>
      <c r="N612" s="34"/>
      <c r="O612" s="33">
        <v>50</v>
      </c>
      <c r="P612" s="1028" t="s">
        <v>965</v>
      </c>
      <c r="Q612" s="782"/>
      <c r="R612" s="782"/>
      <c r="S612" s="782"/>
      <c r="T612" s="783"/>
      <c r="U612" s="35"/>
      <c r="V612" s="35"/>
      <c r="W612" s="36" t="s">
        <v>69</v>
      </c>
      <c r="X612" s="777">
        <v>0</v>
      </c>
      <c r="Y612" s="778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2">
        <v>4301020309</v>
      </c>
      <c r="D613" s="788">
        <v>4640242180090</v>
      </c>
      <c r="E613" s="789"/>
      <c r="F613" s="776">
        <v>1.35</v>
      </c>
      <c r="G613" s="33">
        <v>8</v>
      </c>
      <c r="H613" s="776">
        <v>10.8</v>
      </c>
      <c r="I613" s="776">
        <v>11.28</v>
      </c>
      <c r="J613" s="33">
        <v>56</v>
      </c>
      <c r="K613" s="33" t="s">
        <v>118</v>
      </c>
      <c r="L613" s="33"/>
      <c r="M613" s="34" t="s">
        <v>121</v>
      </c>
      <c r="N613" s="34"/>
      <c r="O613" s="33">
        <v>50</v>
      </c>
      <c r="P613" s="787" t="s">
        <v>968</v>
      </c>
      <c r="Q613" s="782"/>
      <c r="R613" s="782"/>
      <c r="S613" s="782"/>
      <c r="T613" s="783"/>
      <c r="U613" s="35"/>
      <c r="V613" s="35"/>
      <c r="W613" s="36" t="s">
        <v>69</v>
      </c>
      <c r="X613" s="777">
        <v>0</v>
      </c>
      <c r="Y613" s="778">
        <f>IFERROR(IF(X613="",0,CEILING((X613/$H613),1)*$H613),"")</f>
        <v>0</v>
      </c>
      <c r="Z613" s="37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2">
        <v>4301020295</v>
      </c>
      <c r="D614" s="788">
        <v>4640242181363</v>
      </c>
      <c r="E614" s="789"/>
      <c r="F614" s="776">
        <v>0.4</v>
      </c>
      <c r="G614" s="33">
        <v>10</v>
      </c>
      <c r="H614" s="776">
        <v>4</v>
      </c>
      <c r="I614" s="776">
        <v>4.21</v>
      </c>
      <c r="J614" s="33">
        <v>132</v>
      </c>
      <c r="K614" s="33" t="s">
        <v>128</v>
      </c>
      <c r="L614" s="33"/>
      <c r="M614" s="34" t="s">
        <v>121</v>
      </c>
      <c r="N614" s="34"/>
      <c r="O614" s="33">
        <v>50</v>
      </c>
      <c r="P614" s="1003" t="s">
        <v>972</v>
      </c>
      <c r="Q614" s="782"/>
      <c r="R614" s="782"/>
      <c r="S614" s="782"/>
      <c r="T614" s="783"/>
      <c r="U614" s="35"/>
      <c r="V614" s="35"/>
      <c r="W614" s="36" t="s">
        <v>69</v>
      </c>
      <c r="X614" s="777">
        <v>0</v>
      </c>
      <c r="Y614" s="778">
        <f>IFERROR(IF(X614="",0,CEILING((X614/$H614),1)*$H614),"")</f>
        <v>0</v>
      </c>
      <c r="Z614" s="37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8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8" t="s">
        <v>69</v>
      </c>
      <c r="X616" s="779">
        <f>IFERROR(SUM(X611:X614),"0")</f>
        <v>0</v>
      </c>
      <c r="Y616" s="779">
        <f>IFERROR(SUM(Y611:Y614),"0")</f>
        <v>0</v>
      </c>
      <c r="Z616" s="38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2">
        <v>4301031280</v>
      </c>
      <c r="D618" s="788">
        <v>4640242180816</v>
      </c>
      <c r="E618" s="789"/>
      <c r="F618" s="776">
        <v>0.7</v>
      </c>
      <c r="G618" s="33">
        <v>6</v>
      </c>
      <c r="H618" s="776">
        <v>4.2</v>
      </c>
      <c r="I618" s="776">
        <v>4.46</v>
      </c>
      <c r="J618" s="33">
        <v>156</v>
      </c>
      <c r="K618" s="33" t="s">
        <v>128</v>
      </c>
      <c r="L618" s="33"/>
      <c r="M618" s="34" t="s">
        <v>68</v>
      </c>
      <c r="N618" s="34"/>
      <c r="O618" s="33">
        <v>40</v>
      </c>
      <c r="P618" s="1077" t="s">
        <v>975</v>
      </c>
      <c r="Q618" s="782"/>
      <c r="R618" s="782"/>
      <c r="S618" s="782"/>
      <c r="T618" s="783"/>
      <c r="U618" s="35"/>
      <c r="V618" s="35"/>
      <c r="W618" s="36" t="s">
        <v>69</v>
      </c>
      <c r="X618" s="777">
        <v>0</v>
      </c>
      <c r="Y618" s="778">
        <f t="shared" ref="Y618:Y624" si="125">IFERROR(IF(X618="",0,CEILING((X618/$H618),1)*$H618),"")</f>
        <v>0</v>
      </c>
      <c r="Z618" s="37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2">
        <v>4301031244</v>
      </c>
      <c r="D619" s="788">
        <v>4640242180595</v>
      </c>
      <c r="E619" s="789"/>
      <c r="F619" s="776">
        <v>0.7</v>
      </c>
      <c r="G619" s="33">
        <v>6</v>
      </c>
      <c r="H619" s="776">
        <v>4.2</v>
      </c>
      <c r="I619" s="776">
        <v>4.46</v>
      </c>
      <c r="J619" s="33">
        <v>156</v>
      </c>
      <c r="K619" s="33" t="s">
        <v>128</v>
      </c>
      <c r="L619" s="33"/>
      <c r="M619" s="34" t="s">
        <v>68</v>
      </c>
      <c r="N619" s="34"/>
      <c r="O619" s="33">
        <v>40</v>
      </c>
      <c r="P619" s="1022" t="s">
        <v>979</v>
      </c>
      <c r="Q619" s="782"/>
      <c r="R619" s="782"/>
      <c r="S619" s="782"/>
      <c r="T619" s="783"/>
      <c r="U619" s="35"/>
      <c r="V619" s="35"/>
      <c r="W619" s="36" t="s">
        <v>69</v>
      </c>
      <c r="X619" s="777">
        <v>0</v>
      </c>
      <c r="Y619" s="778">
        <f t="shared" si="125"/>
        <v>0</v>
      </c>
      <c r="Z619" s="37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2">
        <v>4301031289</v>
      </c>
      <c r="D620" s="788">
        <v>4640242181615</v>
      </c>
      <c r="E620" s="789"/>
      <c r="F620" s="776">
        <v>0.7</v>
      </c>
      <c r="G620" s="33">
        <v>6</v>
      </c>
      <c r="H620" s="776">
        <v>4.2</v>
      </c>
      <c r="I620" s="776">
        <v>4.4000000000000004</v>
      </c>
      <c r="J620" s="33">
        <v>156</v>
      </c>
      <c r="K620" s="33" t="s">
        <v>128</v>
      </c>
      <c r="L620" s="33"/>
      <c r="M620" s="34" t="s">
        <v>68</v>
      </c>
      <c r="N620" s="34"/>
      <c r="O620" s="33">
        <v>45</v>
      </c>
      <c r="P620" s="1082" t="s">
        <v>983</v>
      </c>
      <c r="Q620" s="782"/>
      <c r="R620" s="782"/>
      <c r="S620" s="782"/>
      <c r="T620" s="783"/>
      <c r="U620" s="35"/>
      <c r="V620" s="35"/>
      <c r="W620" s="36" t="s">
        <v>69</v>
      </c>
      <c r="X620" s="777">
        <v>0</v>
      </c>
      <c r="Y620" s="778">
        <f t="shared" si="125"/>
        <v>0</v>
      </c>
      <c r="Z620" s="37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2">
        <v>4301031285</v>
      </c>
      <c r="D621" s="788">
        <v>4640242181639</v>
      </c>
      <c r="E621" s="789"/>
      <c r="F621" s="776">
        <v>0.7</v>
      </c>
      <c r="G621" s="33">
        <v>6</v>
      </c>
      <c r="H621" s="776">
        <v>4.2</v>
      </c>
      <c r="I621" s="776">
        <v>4.4000000000000004</v>
      </c>
      <c r="J621" s="33">
        <v>156</v>
      </c>
      <c r="K621" s="33" t="s">
        <v>128</v>
      </c>
      <c r="L621" s="33"/>
      <c r="M621" s="34" t="s">
        <v>68</v>
      </c>
      <c r="N621" s="34"/>
      <c r="O621" s="33">
        <v>45</v>
      </c>
      <c r="P621" s="830" t="s">
        <v>987</v>
      </c>
      <c r="Q621" s="782"/>
      <c r="R621" s="782"/>
      <c r="S621" s="782"/>
      <c r="T621" s="783"/>
      <c r="U621" s="35"/>
      <c r="V621" s="35"/>
      <c r="W621" s="36" t="s">
        <v>69</v>
      </c>
      <c r="X621" s="777">
        <v>0</v>
      </c>
      <c r="Y621" s="778">
        <f t="shared" si="125"/>
        <v>0</v>
      </c>
      <c r="Z621" s="37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2">
        <v>4301031287</v>
      </c>
      <c r="D622" s="788">
        <v>4640242181622</v>
      </c>
      <c r="E622" s="789"/>
      <c r="F622" s="776">
        <v>0.7</v>
      </c>
      <c r="G622" s="33">
        <v>6</v>
      </c>
      <c r="H622" s="776">
        <v>4.2</v>
      </c>
      <c r="I622" s="776">
        <v>4.4000000000000004</v>
      </c>
      <c r="J622" s="33">
        <v>156</v>
      </c>
      <c r="K622" s="33" t="s">
        <v>128</v>
      </c>
      <c r="L622" s="33"/>
      <c r="M622" s="34" t="s">
        <v>68</v>
      </c>
      <c r="N622" s="34"/>
      <c r="O622" s="33">
        <v>45</v>
      </c>
      <c r="P622" s="1010" t="s">
        <v>991</v>
      </c>
      <c r="Q622" s="782"/>
      <c r="R622" s="782"/>
      <c r="S622" s="782"/>
      <c r="T622" s="783"/>
      <c r="U622" s="35"/>
      <c r="V622" s="35"/>
      <c r="W622" s="36" t="s">
        <v>69</v>
      </c>
      <c r="X622" s="777">
        <v>0</v>
      </c>
      <c r="Y622" s="778">
        <f t="shared" si="125"/>
        <v>0</v>
      </c>
      <c r="Z622" s="37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2">
        <v>4301031203</v>
      </c>
      <c r="D623" s="788">
        <v>4640242180908</v>
      </c>
      <c r="E623" s="789"/>
      <c r="F623" s="776">
        <v>0.28000000000000003</v>
      </c>
      <c r="G623" s="33">
        <v>6</v>
      </c>
      <c r="H623" s="776">
        <v>1.68</v>
      </c>
      <c r="I623" s="776">
        <v>1.81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997" t="s">
        <v>995</v>
      </c>
      <c r="Q623" s="782"/>
      <c r="R623" s="782"/>
      <c r="S623" s="782"/>
      <c r="T623" s="783"/>
      <c r="U623" s="35"/>
      <c r="V623" s="35"/>
      <c r="W623" s="36" t="s">
        <v>69</v>
      </c>
      <c r="X623" s="777">
        <v>0</v>
      </c>
      <c r="Y623" s="778">
        <f t="shared" si="125"/>
        <v>0</v>
      </c>
      <c r="Z623" s="37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2">
        <v>4301031200</v>
      </c>
      <c r="D624" s="788">
        <v>4640242180489</v>
      </c>
      <c r="E624" s="789"/>
      <c r="F624" s="776">
        <v>0.28000000000000003</v>
      </c>
      <c r="G624" s="33">
        <v>6</v>
      </c>
      <c r="H624" s="776">
        <v>1.68</v>
      </c>
      <c r="I624" s="776">
        <v>1.84</v>
      </c>
      <c r="J624" s="33">
        <v>234</v>
      </c>
      <c r="K624" s="33" t="s">
        <v>67</v>
      </c>
      <c r="L624" s="33"/>
      <c r="M624" s="34" t="s">
        <v>68</v>
      </c>
      <c r="N624" s="34"/>
      <c r="O624" s="33">
        <v>40</v>
      </c>
      <c r="P624" s="864" t="s">
        <v>998</v>
      </c>
      <c r="Q624" s="782"/>
      <c r="R624" s="782"/>
      <c r="S624" s="782"/>
      <c r="T624" s="783"/>
      <c r="U624" s="35"/>
      <c r="V624" s="35"/>
      <c r="W624" s="36" t="s">
        <v>69</v>
      </c>
      <c r="X624" s="777">
        <v>0</v>
      </c>
      <c r="Y624" s="778">
        <f t="shared" si="125"/>
        <v>0</v>
      </c>
      <c r="Z624" s="37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8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8" t="s">
        <v>69</v>
      </c>
      <c r="X626" s="779">
        <f>IFERROR(SUM(X618:X624),"0")</f>
        <v>0</v>
      </c>
      <c r="Y626" s="779">
        <f>IFERROR(SUM(Y618:Y624),"0")</f>
        <v>0</v>
      </c>
      <c r="Z626" s="38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2">
        <v>4301051746</v>
      </c>
      <c r="D628" s="788">
        <v>4640242180533</v>
      </c>
      <c r="E628" s="789"/>
      <c r="F628" s="776">
        <v>1.3</v>
      </c>
      <c r="G628" s="33">
        <v>6</v>
      </c>
      <c r="H628" s="776">
        <v>7.8</v>
      </c>
      <c r="I628" s="776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40</v>
      </c>
      <c r="P628" s="814" t="s">
        <v>1001</v>
      </c>
      <c r="Q628" s="782"/>
      <c r="R628" s="782"/>
      <c r="S628" s="782"/>
      <c r="T628" s="783"/>
      <c r="U628" s="35"/>
      <c r="V628" s="35"/>
      <c r="W628" s="36" t="s">
        <v>69</v>
      </c>
      <c r="X628" s="777">
        <v>0</v>
      </c>
      <c r="Y628" s="778">
        <f t="shared" ref="Y628:Y635" si="130">IFERROR(IF(X628="",0,CEILING((X628/$H628),1)*$H628),"")</f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2">
        <v>4301051887</v>
      </c>
      <c r="D629" s="788">
        <v>4640242180533</v>
      </c>
      <c r="E629" s="789"/>
      <c r="F629" s="776">
        <v>1.3</v>
      </c>
      <c r="G629" s="33">
        <v>6</v>
      </c>
      <c r="H629" s="776">
        <v>7.8</v>
      </c>
      <c r="I629" s="776">
        <v>8.3640000000000008</v>
      </c>
      <c r="J629" s="33">
        <v>56</v>
      </c>
      <c r="K629" s="33" t="s">
        <v>118</v>
      </c>
      <c r="L629" s="33"/>
      <c r="M629" s="34" t="s">
        <v>77</v>
      </c>
      <c r="N629" s="34"/>
      <c r="O629" s="33">
        <v>45</v>
      </c>
      <c r="P629" s="1036" t="s">
        <v>1004</v>
      </c>
      <c r="Q629" s="782"/>
      <c r="R629" s="782"/>
      <c r="S629" s="782"/>
      <c r="T629" s="783"/>
      <c r="U629" s="35"/>
      <c r="V629" s="35"/>
      <c r="W629" s="36" t="s">
        <v>69</v>
      </c>
      <c r="X629" s="777">
        <v>0</v>
      </c>
      <c r="Y629" s="778">
        <f t="shared" si="130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2">
        <v>4301051510</v>
      </c>
      <c r="D630" s="788">
        <v>4640242180540</v>
      </c>
      <c r="E630" s="789"/>
      <c r="F630" s="776">
        <v>1.3</v>
      </c>
      <c r="G630" s="33">
        <v>6</v>
      </c>
      <c r="H630" s="776">
        <v>7.8</v>
      </c>
      <c r="I630" s="776">
        <v>8.3640000000000008</v>
      </c>
      <c r="J630" s="33">
        <v>56</v>
      </c>
      <c r="K630" s="33" t="s">
        <v>118</v>
      </c>
      <c r="L630" s="33"/>
      <c r="M630" s="34" t="s">
        <v>68</v>
      </c>
      <c r="N630" s="34"/>
      <c r="O630" s="33">
        <v>30</v>
      </c>
      <c r="P630" s="1045" t="s">
        <v>1007</v>
      </c>
      <c r="Q630" s="782"/>
      <c r="R630" s="782"/>
      <c r="S630" s="782"/>
      <c r="T630" s="783"/>
      <c r="U630" s="35"/>
      <c r="V630" s="35"/>
      <c r="W630" s="36" t="s">
        <v>69</v>
      </c>
      <c r="X630" s="777">
        <v>0</v>
      </c>
      <c r="Y630" s="778">
        <f t="shared" si="130"/>
        <v>0</v>
      </c>
      <c r="Z630" s="37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2">
        <v>4301051933</v>
      </c>
      <c r="D631" s="788">
        <v>4640242180540</v>
      </c>
      <c r="E631" s="789"/>
      <c r="F631" s="776">
        <v>1.3</v>
      </c>
      <c r="G631" s="33">
        <v>6</v>
      </c>
      <c r="H631" s="776">
        <v>7.8</v>
      </c>
      <c r="I631" s="776">
        <v>8.3640000000000008</v>
      </c>
      <c r="J631" s="33">
        <v>56</v>
      </c>
      <c r="K631" s="33" t="s">
        <v>118</v>
      </c>
      <c r="L631" s="33"/>
      <c r="M631" s="34" t="s">
        <v>77</v>
      </c>
      <c r="N631" s="34"/>
      <c r="O631" s="33">
        <v>45</v>
      </c>
      <c r="P631" s="1090" t="s">
        <v>1010</v>
      </c>
      <c r="Q631" s="782"/>
      <c r="R631" s="782"/>
      <c r="S631" s="782"/>
      <c r="T631" s="783"/>
      <c r="U631" s="35"/>
      <c r="V631" s="35"/>
      <c r="W631" s="36" t="s">
        <v>69</v>
      </c>
      <c r="X631" s="777">
        <v>0</v>
      </c>
      <c r="Y631" s="778">
        <f t="shared" si="130"/>
        <v>0</v>
      </c>
      <c r="Z631" s="37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2">
        <v>4301051390</v>
      </c>
      <c r="D632" s="788">
        <v>4640242181233</v>
      </c>
      <c r="E632" s="789"/>
      <c r="F632" s="776">
        <v>0.3</v>
      </c>
      <c r="G632" s="33">
        <v>6</v>
      </c>
      <c r="H632" s="776">
        <v>1.8</v>
      </c>
      <c r="I632" s="776">
        <v>1.984</v>
      </c>
      <c r="J632" s="33">
        <v>234</v>
      </c>
      <c r="K632" s="33" t="s">
        <v>67</v>
      </c>
      <c r="L632" s="33"/>
      <c r="M632" s="34" t="s">
        <v>68</v>
      </c>
      <c r="N632" s="34"/>
      <c r="O632" s="33">
        <v>40</v>
      </c>
      <c r="P632" s="1050" t="s">
        <v>1013</v>
      </c>
      <c r="Q632" s="782"/>
      <c r="R632" s="782"/>
      <c r="S632" s="782"/>
      <c r="T632" s="783"/>
      <c r="U632" s="35"/>
      <c r="V632" s="35"/>
      <c r="W632" s="36" t="s">
        <v>69</v>
      </c>
      <c r="X632" s="777">
        <v>0</v>
      </c>
      <c r="Y632" s="778">
        <f t="shared" si="130"/>
        <v>0</v>
      </c>
      <c r="Z632" s="37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2">
        <v>4301051920</v>
      </c>
      <c r="D633" s="788">
        <v>4640242181233</v>
      </c>
      <c r="E633" s="789"/>
      <c r="F633" s="776">
        <v>0.3</v>
      </c>
      <c r="G633" s="33">
        <v>6</v>
      </c>
      <c r="H633" s="776">
        <v>1.8</v>
      </c>
      <c r="I633" s="776">
        <v>2.0640000000000001</v>
      </c>
      <c r="J633" s="33">
        <v>182</v>
      </c>
      <c r="K633" s="33" t="s">
        <v>76</v>
      </c>
      <c r="L633" s="33"/>
      <c r="M633" s="34" t="s">
        <v>164</v>
      </c>
      <c r="N633" s="34"/>
      <c r="O633" s="33">
        <v>45</v>
      </c>
      <c r="P633" s="1098" t="s">
        <v>1015</v>
      </c>
      <c r="Q633" s="782"/>
      <c r="R633" s="782"/>
      <c r="S633" s="782"/>
      <c r="T633" s="783"/>
      <c r="U633" s="35"/>
      <c r="V633" s="35"/>
      <c r="W633" s="36" t="s">
        <v>69</v>
      </c>
      <c r="X633" s="777">
        <v>0</v>
      </c>
      <c r="Y633" s="778">
        <f t="shared" si="130"/>
        <v>0</v>
      </c>
      <c r="Z633" s="37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2">
        <v>4301051448</v>
      </c>
      <c r="D634" s="788">
        <v>4640242181226</v>
      </c>
      <c r="E634" s="789"/>
      <c r="F634" s="776">
        <v>0.3</v>
      </c>
      <c r="G634" s="33">
        <v>6</v>
      </c>
      <c r="H634" s="776">
        <v>1.8</v>
      </c>
      <c r="I634" s="776">
        <v>1.972</v>
      </c>
      <c r="J634" s="33">
        <v>234</v>
      </c>
      <c r="K634" s="33" t="s">
        <v>67</v>
      </c>
      <c r="L634" s="33"/>
      <c r="M634" s="34" t="s">
        <v>68</v>
      </c>
      <c r="N634" s="34"/>
      <c r="O634" s="33">
        <v>30</v>
      </c>
      <c r="P634" s="847" t="s">
        <v>1018</v>
      </c>
      <c r="Q634" s="782"/>
      <c r="R634" s="782"/>
      <c r="S634" s="782"/>
      <c r="T634" s="783"/>
      <c r="U634" s="35"/>
      <c r="V634" s="35"/>
      <c r="W634" s="36" t="s">
        <v>69</v>
      </c>
      <c r="X634" s="777">
        <v>0</v>
      </c>
      <c r="Y634" s="778">
        <f t="shared" si="130"/>
        <v>0</v>
      </c>
      <c r="Z634" s="37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2">
        <v>4301051921</v>
      </c>
      <c r="D635" s="788">
        <v>4640242181226</v>
      </c>
      <c r="E635" s="789"/>
      <c r="F635" s="776">
        <v>0.3</v>
      </c>
      <c r="G635" s="33">
        <v>6</v>
      </c>
      <c r="H635" s="776">
        <v>1.8</v>
      </c>
      <c r="I635" s="776">
        <v>2.052</v>
      </c>
      <c r="J635" s="33">
        <v>182</v>
      </c>
      <c r="K635" s="33" t="s">
        <v>76</v>
      </c>
      <c r="L635" s="33"/>
      <c r="M635" s="34" t="s">
        <v>164</v>
      </c>
      <c r="N635" s="34"/>
      <c r="O635" s="33">
        <v>45</v>
      </c>
      <c r="P635" s="879" t="s">
        <v>1020</v>
      </c>
      <c r="Q635" s="782"/>
      <c r="R635" s="782"/>
      <c r="S635" s="782"/>
      <c r="T635" s="783"/>
      <c r="U635" s="35"/>
      <c r="V635" s="35"/>
      <c r="W635" s="36" t="s">
        <v>69</v>
      </c>
      <c r="X635" s="777">
        <v>0</v>
      </c>
      <c r="Y635" s="778">
        <f t="shared" si="130"/>
        <v>0</v>
      </c>
      <c r="Z635" s="37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8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8" t="s">
        <v>69</v>
      </c>
      <c r="X637" s="779">
        <f>IFERROR(SUM(X628:X635),"0")</f>
        <v>0</v>
      </c>
      <c r="Y637" s="779">
        <f>IFERROR(SUM(Y628:Y635),"0")</f>
        <v>0</v>
      </c>
      <c r="Z637" s="38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2">
        <v>4301060354</v>
      </c>
      <c r="D639" s="788">
        <v>4640242180120</v>
      </c>
      <c r="E639" s="789"/>
      <c r="F639" s="776">
        <v>1.3</v>
      </c>
      <c r="G639" s="33">
        <v>6</v>
      </c>
      <c r="H639" s="776">
        <v>7.8</v>
      </c>
      <c r="I639" s="776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1129" t="s">
        <v>1023</v>
      </c>
      <c r="Q639" s="782"/>
      <c r="R639" s="782"/>
      <c r="S639" s="782"/>
      <c r="T639" s="783"/>
      <c r="U639" s="35"/>
      <c r="V639" s="35"/>
      <c r="W639" s="36" t="s">
        <v>69</v>
      </c>
      <c r="X639" s="777">
        <v>0</v>
      </c>
      <c r="Y639" s="778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2">
        <v>4301060408</v>
      </c>
      <c r="D640" s="788">
        <v>4640242180120</v>
      </c>
      <c r="E640" s="789"/>
      <c r="F640" s="776">
        <v>1.3</v>
      </c>
      <c r="G640" s="33">
        <v>6</v>
      </c>
      <c r="H640" s="776">
        <v>7.8</v>
      </c>
      <c r="I640" s="776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934" t="s">
        <v>1026</v>
      </c>
      <c r="Q640" s="782"/>
      <c r="R640" s="782"/>
      <c r="S640" s="782"/>
      <c r="T640" s="783"/>
      <c r="U640" s="35"/>
      <c r="V640" s="35"/>
      <c r="W640" s="36" t="s">
        <v>69</v>
      </c>
      <c r="X640" s="777">
        <v>0</v>
      </c>
      <c r="Y640" s="778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2">
        <v>4301060355</v>
      </c>
      <c r="D641" s="788">
        <v>4640242180137</v>
      </c>
      <c r="E641" s="789"/>
      <c r="F641" s="776">
        <v>1.3</v>
      </c>
      <c r="G641" s="33">
        <v>6</v>
      </c>
      <c r="H641" s="776">
        <v>7.8</v>
      </c>
      <c r="I641" s="776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1135" t="s">
        <v>1029</v>
      </c>
      <c r="Q641" s="782"/>
      <c r="R641" s="782"/>
      <c r="S641" s="782"/>
      <c r="T641" s="783"/>
      <c r="U641" s="35"/>
      <c r="V641" s="35"/>
      <c r="W641" s="36" t="s">
        <v>69</v>
      </c>
      <c r="X641" s="777">
        <v>0</v>
      </c>
      <c r="Y641" s="778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2">
        <v>4301060407</v>
      </c>
      <c r="D642" s="788">
        <v>4640242180137</v>
      </c>
      <c r="E642" s="789"/>
      <c r="F642" s="776">
        <v>1.3</v>
      </c>
      <c r="G642" s="33">
        <v>6</v>
      </c>
      <c r="H642" s="776">
        <v>7.8</v>
      </c>
      <c r="I642" s="776">
        <v>8.2799999999999994</v>
      </c>
      <c r="J642" s="33">
        <v>56</v>
      </c>
      <c r="K642" s="33" t="s">
        <v>118</v>
      </c>
      <c r="L642" s="33"/>
      <c r="M642" s="34" t="s">
        <v>68</v>
      </c>
      <c r="N642" s="34"/>
      <c r="O642" s="33">
        <v>40</v>
      </c>
      <c r="P642" s="1176" t="s">
        <v>1032</v>
      </c>
      <c r="Q642" s="782"/>
      <c r="R642" s="782"/>
      <c r="S642" s="782"/>
      <c r="T642" s="783"/>
      <c r="U642" s="35"/>
      <c r="V642" s="35"/>
      <c r="W642" s="36" t="s">
        <v>69</v>
      </c>
      <c r="X642" s="777">
        <v>0</v>
      </c>
      <c r="Y642" s="778">
        <f>IFERROR(IF(X642="",0,CEILING((X642/$H642),1)*$H642),"")</f>
        <v>0</v>
      </c>
      <c r="Z642" s="37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8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8" t="s">
        <v>69</v>
      </c>
      <c r="X644" s="779">
        <f>IFERROR(SUM(X639:X642),"0")</f>
        <v>0</v>
      </c>
      <c r="Y644" s="779">
        <f>IFERROR(SUM(Y639:Y642),"0")</f>
        <v>0</v>
      </c>
      <c r="Z644" s="38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2">
        <v>4301011951</v>
      </c>
      <c r="D647" s="788">
        <v>4640242180045</v>
      </c>
      <c r="E647" s="789"/>
      <c r="F647" s="776">
        <v>1.5</v>
      </c>
      <c r="G647" s="33">
        <v>8</v>
      </c>
      <c r="H647" s="776">
        <v>12</v>
      </c>
      <c r="I647" s="776">
        <v>12.48</v>
      </c>
      <c r="J647" s="33">
        <v>56</v>
      </c>
      <c r="K647" s="33" t="s">
        <v>118</v>
      </c>
      <c r="L647" s="33"/>
      <c r="M647" s="34" t="s">
        <v>121</v>
      </c>
      <c r="N647" s="34"/>
      <c r="O647" s="33">
        <v>55</v>
      </c>
      <c r="P647" s="859" t="s">
        <v>1036</v>
      </c>
      <c r="Q647" s="782"/>
      <c r="R647" s="782"/>
      <c r="S647" s="782"/>
      <c r="T647" s="783"/>
      <c r="U647" s="35"/>
      <c r="V647" s="35"/>
      <c r="W647" s="36" t="s">
        <v>69</v>
      </c>
      <c r="X647" s="777">
        <v>0</v>
      </c>
      <c r="Y647" s="77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2">
        <v>4301011950</v>
      </c>
      <c r="D648" s="788">
        <v>4640242180601</v>
      </c>
      <c r="E648" s="789"/>
      <c r="F648" s="776">
        <v>1.5</v>
      </c>
      <c r="G648" s="33">
        <v>8</v>
      </c>
      <c r="H648" s="776">
        <v>12</v>
      </c>
      <c r="I648" s="776">
        <v>12.48</v>
      </c>
      <c r="J648" s="33">
        <v>56</v>
      </c>
      <c r="K648" s="33" t="s">
        <v>118</v>
      </c>
      <c r="L648" s="33"/>
      <c r="M648" s="34" t="s">
        <v>121</v>
      </c>
      <c r="N648" s="34"/>
      <c r="O648" s="33">
        <v>55</v>
      </c>
      <c r="P648" s="1116" t="s">
        <v>1040</v>
      </c>
      <c r="Q648" s="782"/>
      <c r="R648" s="782"/>
      <c r="S648" s="782"/>
      <c r="T648" s="783"/>
      <c r="U648" s="35"/>
      <c r="V648" s="35"/>
      <c r="W648" s="36" t="s">
        <v>69</v>
      </c>
      <c r="X648" s="777">
        <v>0</v>
      </c>
      <c r="Y648" s="77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8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8" t="s">
        <v>69</v>
      </c>
      <c r="X650" s="779">
        <f>IFERROR(SUM(X647:X648),"0")</f>
        <v>0</v>
      </c>
      <c r="Y650" s="779">
        <f>IFERROR(SUM(Y647:Y648),"0")</f>
        <v>0</v>
      </c>
      <c r="Z650" s="38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2">
        <v>4301020314</v>
      </c>
      <c r="D652" s="788">
        <v>4640242180090</v>
      </c>
      <c r="E652" s="789"/>
      <c r="F652" s="776">
        <v>1.5</v>
      </c>
      <c r="G652" s="33">
        <v>8</v>
      </c>
      <c r="H652" s="776">
        <v>12</v>
      </c>
      <c r="I652" s="776">
        <v>12.48</v>
      </c>
      <c r="J652" s="33">
        <v>56</v>
      </c>
      <c r="K652" s="33" t="s">
        <v>118</v>
      </c>
      <c r="L652" s="33"/>
      <c r="M652" s="34" t="s">
        <v>121</v>
      </c>
      <c r="N652" s="34"/>
      <c r="O652" s="33">
        <v>50</v>
      </c>
      <c r="P652" s="1143" t="s">
        <v>1044</v>
      </c>
      <c r="Q652" s="782"/>
      <c r="R652" s="782"/>
      <c r="S652" s="782"/>
      <c r="T652" s="783"/>
      <c r="U652" s="35"/>
      <c r="V652" s="35"/>
      <c r="W652" s="36" t="s">
        <v>69</v>
      </c>
      <c r="X652" s="777">
        <v>0</v>
      </c>
      <c r="Y652" s="778">
        <f>IFERROR(IF(X652="",0,CEILING((X652/$H652),1)*$H652),"")</f>
        <v>0</v>
      </c>
      <c r="Z652" s="37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8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8" t="s">
        <v>69</v>
      </c>
      <c r="X654" s="779">
        <f>IFERROR(SUM(X652:X652),"0")</f>
        <v>0</v>
      </c>
      <c r="Y654" s="779">
        <f>IFERROR(SUM(Y652:Y652),"0")</f>
        <v>0</v>
      </c>
      <c r="Z654" s="38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2">
        <v>4301031321</v>
      </c>
      <c r="D656" s="788">
        <v>4640242180076</v>
      </c>
      <c r="E656" s="789"/>
      <c r="F656" s="776">
        <v>0.7</v>
      </c>
      <c r="G656" s="33">
        <v>6</v>
      </c>
      <c r="H656" s="776">
        <v>4.2</v>
      </c>
      <c r="I656" s="776">
        <v>4.4000000000000004</v>
      </c>
      <c r="J656" s="33">
        <v>156</v>
      </c>
      <c r="K656" s="33" t="s">
        <v>128</v>
      </c>
      <c r="L656" s="33"/>
      <c r="M656" s="34" t="s">
        <v>68</v>
      </c>
      <c r="N656" s="34"/>
      <c r="O656" s="33">
        <v>40</v>
      </c>
      <c r="P656" s="943" t="s">
        <v>1048</v>
      </c>
      <c r="Q656" s="782"/>
      <c r="R656" s="782"/>
      <c r="S656" s="782"/>
      <c r="T656" s="783"/>
      <c r="U656" s="35"/>
      <c r="V656" s="35"/>
      <c r="W656" s="36" t="s">
        <v>69</v>
      </c>
      <c r="X656" s="777">
        <v>0</v>
      </c>
      <c r="Y656" s="778">
        <f>IFERROR(IF(X656="",0,CEILING((X656/$H656),1)*$H656),"")</f>
        <v>0</v>
      </c>
      <c r="Z656" s="37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8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8" t="s">
        <v>69</v>
      </c>
      <c r="X658" s="779">
        <f>IFERROR(SUM(X656:X656),"0")</f>
        <v>0</v>
      </c>
      <c r="Y658" s="779">
        <f>IFERROR(SUM(Y656:Y656),"0")</f>
        <v>0</v>
      </c>
      <c r="Z658" s="38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2">
        <v>4301051780</v>
      </c>
      <c r="D660" s="788">
        <v>4640242180106</v>
      </c>
      <c r="E660" s="789"/>
      <c r="F660" s="776">
        <v>1.3</v>
      </c>
      <c r="G660" s="33">
        <v>6</v>
      </c>
      <c r="H660" s="776">
        <v>7.8</v>
      </c>
      <c r="I660" s="776">
        <v>8.2799999999999994</v>
      </c>
      <c r="J660" s="33">
        <v>56</v>
      </c>
      <c r="K660" s="33" t="s">
        <v>118</v>
      </c>
      <c r="L660" s="33"/>
      <c r="M660" s="34" t="s">
        <v>68</v>
      </c>
      <c r="N660" s="34"/>
      <c r="O660" s="33">
        <v>45</v>
      </c>
      <c r="P660" s="877" t="s">
        <v>1052</v>
      </c>
      <c r="Q660" s="782"/>
      <c r="R660" s="782"/>
      <c r="S660" s="782"/>
      <c r="T660" s="783"/>
      <c r="U660" s="35"/>
      <c r="V660" s="35"/>
      <c r="W660" s="36" t="s">
        <v>69</v>
      </c>
      <c r="X660" s="777">
        <v>0</v>
      </c>
      <c r="Y660" s="77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8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8" t="s">
        <v>69</v>
      </c>
      <c r="X662" s="779">
        <f>IFERROR(SUM(X660:X660),"0")</f>
        <v>0</v>
      </c>
      <c r="Y662" s="779">
        <f>IFERROR(SUM(Y660:Y660),"0")</f>
        <v>0</v>
      </c>
      <c r="Z662" s="38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8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13060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13065</v>
      </c>
      <c r="Z663" s="38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8" t="s">
        <v>69</v>
      </c>
      <c r="X664" s="779">
        <f>IFERROR(SUM(BM22:BM660),"0")</f>
        <v>13477.92</v>
      </c>
      <c r="Y664" s="779">
        <f>IFERROR(SUM(BN22:BN660),"0")</f>
        <v>13483.080000000002</v>
      </c>
      <c r="Z664" s="38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8" t="s">
        <v>1057</v>
      </c>
      <c r="X665" s="39">
        <f>ROUNDUP(SUM(BO22:BO660),0)</f>
        <v>19</v>
      </c>
      <c r="Y665" s="39">
        <f>ROUNDUP(SUM(BP22:BP660),0)</f>
        <v>19</v>
      </c>
      <c r="Z665" s="38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8" t="s">
        <v>69</v>
      </c>
      <c r="X666" s="779">
        <f>GrossWeightTotal+PalletQtyTotal*25</f>
        <v>13952.92</v>
      </c>
      <c r="Y666" s="779">
        <f>GrossWeightTotalR+PalletQtyTotalR*25</f>
        <v>13958.080000000002</v>
      </c>
      <c r="Z666" s="38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8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870.66666666666674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871</v>
      </c>
      <c r="Z667" s="38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40" t="s">
        <v>1061</v>
      </c>
      <c r="X668" s="38"/>
      <c r="Y668" s="38"/>
      <c r="Z668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17.759689999999999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1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1" t="s">
        <v>1064</v>
      </c>
      <c r="B673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7">
        <f>IFERROR(Y48*1,"0")+IFERROR(Y49*1,"0")+IFERROR(Y50*1,"0")+IFERROR(Y51*1,"0")+IFERROR(Y52*1,"0")+IFERROR(Y53*1,"0")+IFERROR(Y57*1,"0")+IFERROR(Y58*1,"0")</f>
        <v>0</v>
      </c>
      <c r="D673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7">
        <f>IFERROR(Y107*1,"0")+IFERROR(Y108*1,"0")+IFERROR(Y109*1,"0")+IFERROR(Y113*1,"0")+IFERROR(Y114*1,"0")+IFERROR(Y115*1,"0")+IFERROR(Y116*1,"0")+IFERROR(Y117*1,"0")+IFERROR(Y118*1,"0")</f>
        <v>0</v>
      </c>
      <c r="F673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7">
        <f>IFERROR(Y154*1,"0")+IFERROR(Y155*1,"0")+IFERROR(Y159*1,"0")+IFERROR(Y160*1,"0")+IFERROR(Y164*1,"0")+IFERROR(Y165*1,"0")</f>
        <v>0</v>
      </c>
      <c r="H673" s="47">
        <f>IFERROR(Y170*1,"0")+IFERROR(Y174*1,"0")+IFERROR(Y175*1,"0")+IFERROR(Y176*1,"0")+IFERROR(Y177*1,"0")+IFERROR(Y178*1,"0")+IFERROR(Y182*1,"0")+IFERROR(Y183*1,"0")</f>
        <v>0</v>
      </c>
      <c r="I673" s="47">
        <f>IFERROR(Y189*1,"0")+IFERROR(Y193*1,"0")+IFERROR(Y194*1,"0")+IFERROR(Y195*1,"0")+IFERROR(Y196*1,"0")+IFERROR(Y197*1,"0")+IFERROR(Y198*1,"0")+IFERROR(Y199*1,"0")+IFERROR(Y200*1,"0")</f>
        <v>0</v>
      </c>
      <c r="J673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7">
        <f>IFERROR(Y250*1,"0")+IFERROR(Y251*1,"0")+IFERROR(Y252*1,"0")+IFERROR(Y253*1,"0")+IFERROR(Y254*1,"0")+IFERROR(Y255*1,"0")+IFERROR(Y256*1,"0")+IFERROR(Y257*1,"0")</f>
        <v>0</v>
      </c>
      <c r="L673" s="47">
        <f>IFERROR(Y262*1,"0")+IFERROR(Y263*1,"0")+IFERROR(Y264*1,"0")+IFERROR(Y265*1,"0")+IFERROR(Y266*1,"0")+IFERROR(Y267*1,"0")+IFERROR(Y268*1,"0")+IFERROR(Y269*1,"0")+IFERROR(Y270*1,"0")+IFERROR(Y274*1,"0")</f>
        <v>0</v>
      </c>
      <c r="M673" s="47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7">
        <f>IFERROR(Y293*1,"0")</f>
        <v>0</v>
      </c>
      <c r="P673" s="47">
        <f>IFERROR(Y298*1,"0")+IFERROR(Y299*1,"0")+IFERROR(Y300*1,"0")</f>
        <v>0</v>
      </c>
      <c r="Q673" s="47">
        <f>IFERROR(Y305*1,"0")+IFERROR(Y306*1,"0")+IFERROR(Y307*1,"0")+IFERROR(Y308*1,"0")+IFERROR(Y309*1,"0")+IFERROR(Y310*1,"0")</f>
        <v>0</v>
      </c>
      <c r="R673" s="47">
        <f>IFERROR(Y315*1,"0")+IFERROR(Y319*1,"0")+IFERROR(Y323*1,"0")</f>
        <v>0</v>
      </c>
      <c r="S673" s="47">
        <f>IFERROR(Y328*1,"0")+IFERROR(Y332*1,"0")+IFERROR(Y336*1,"0")+IFERROR(Y337*1,"0")</f>
        <v>0</v>
      </c>
      <c r="T673" s="47">
        <f>IFERROR(Y342*1,"0")+IFERROR(Y346*1,"0")+IFERROR(Y347*1,"0")+IFERROR(Y351*1,"0")</f>
        <v>0</v>
      </c>
      <c r="U673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7">
        <f>IFERROR(Y405*1,"0")+IFERROR(Y409*1,"0")+IFERROR(Y410*1,"0")+IFERROR(Y411*1,"0")</f>
        <v>0</v>
      </c>
      <c r="W673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13065</v>
      </c>
      <c r="X673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7">
        <f>IFERROR(Y519*1,"0")+IFERROR(Y523*1,"0")+IFERROR(Y524*1,"0")+IFERROR(Y525*1,"0")+IFERROR(Y526*1,"0")+IFERROR(Y527*1,"0")+IFERROR(Y528*1,"0")+IFERROR(Y532*1,"0")+IFERROR(Y536*1,"0")</f>
        <v>0</v>
      </c>
      <c r="AA673" s="47">
        <f>IFERROR(Y541*1,"0")+IFERROR(Y542*1,"0")+IFERROR(Y543*1,"0")+IFERROR(Y544*1,"0")</f>
        <v>0</v>
      </c>
      <c r="AB673" s="47">
        <f>IFERROR(Y549*1,"0")</f>
        <v>0</v>
      </c>
      <c r="AC673" s="47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7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7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8"/>
    </row>
    <row r="3" spans="2:8" x14ac:dyDescent="0.2">
      <c r="B3" s="48" t="s">
        <v>1066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1067</v>
      </c>
      <c r="D6" s="48" t="s">
        <v>1068</v>
      </c>
      <c r="E6" s="48"/>
    </row>
    <row r="8" spans="2:8" x14ac:dyDescent="0.2">
      <c r="B8" s="48" t="s">
        <v>19</v>
      </c>
      <c r="C8" s="48" t="s">
        <v>1067</v>
      </c>
      <c r="D8" s="48"/>
      <c r="E8" s="48"/>
    </row>
    <row r="10" spans="2:8" x14ac:dyDescent="0.2">
      <c r="B10" s="48" t="s">
        <v>1069</v>
      </c>
      <c r="C10" s="48"/>
      <c r="D10" s="48"/>
      <c r="E10" s="48"/>
    </row>
    <row r="11" spans="2:8" x14ac:dyDescent="0.2">
      <c r="B11" s="48" t="s">
        <v>1070</v>
      </c>
      <c r="C11" s="48"/>
      <c r="D11" s="48"/>
      <c r="E11" s="48"/>
    </row>
    <row r="12" spans="2:8" x14ac:dyDescent="0.2">
      <c r="B12" s="48" t="s">
        <v>1071</v>
      </c>
      <c r="C12" s="48"/>
      <c r="D12" s="48"/>
      <c r="E12" s="48"/>
    </row>
    <row r="13" spans="2:8" x14ac:dyDescent="0.2">
      <c r="B13" s="48" t="s">
        <v>1072</v>
      </c>
      <c r="C13" s="48"/>
      <c r="D13" s="48"/>
      <c r="E13" s="48"/>
    </row>
    <row r="14" spans="2:8" x14ac:dyDescent="0.2">
      <c r="B14" s="48" t="s">
        <v>1073</v>
      </c>
      <c r="C14" s="48"/>
      <c r="D14" s="48"/>
      <c r="E14" s="48"/>
    </row>
    <row r="15" spans="2:8" x14ac:dyDescent="0.2">
      <c r="B15" s="48" t="s">
        <v>1074</v>
      </c>
      <c r="C15" s="48"/>
      <c r="D15" s="48"/>
      <c r="E15" s="48"/>
    </row>
    <row r="16" spans="2:8" x14ac:dyDescent="0.2">
      <c r="B16" s="48" t="s">
        <v>1075</v>
      </c>
      <c r="C16" s="48"/>
      <c r="D16" s="48"/>
      <c r="E16" s="48"/>
    </row>
    <row r="17" spans="2:5" x14ac:dyDescent="0.2">
      <c r="B17" s="48" t="s">
        <v>1076</v>
      </c>
      <c r="C17" s="48"/>
      <c r="D17" s="48"/>
      <c r="E17" s="48"/>
    </row>
    <row r="18" spans="2:5" x14ac:dyDescent="0.2">
      <c r="B18" s="48" t="s">
        <v>1077</v>
      </c>
      <c r="C18" s="48"/>
      <c r="D18" s="48"/>
      <c r="E18" s="48"/>
    </row>
    <row r="19" spans="2:5" x14ac:dyDescent="0.2">
      <c r="B19" s="48" t="s">
        <v>1078</v>
      </c>
      <c r="C19" s="48"/>
      <c r="D19" s="48"/>
      <c r="E19" s="48"/>
    </row>
    <row r="20" spans="2:5" x14ac:dyDescent="0.2">
      <c r="B20" s="48" t="s">
        <v>1079</v>
      </c>
      <c r="C20" s="48"/>
      <c r="D20" s="48"/>
      <c r="E20" s="48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