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51EE1E-0AF7-4DE4-AD2F-74E5F54C73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BO411" i="1" s="1"/>
  <c r="O411" i="1"/>
  <c r="BN410" i="1"/>
  <c r="BL410" i="1"/>
  <c r="X410" i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X392" i="1" s="1"/>
  <c r="O389" i="1"/>
  <c r="W385" i="1"/>
  <c r="W384" i="1"/>
  <c r="BN383" i="1"/>
  <c r="BL383" i="1"/>
  <c r="X383" i="1"/>
  <c r="X384" i="1" s="1"/>
  <c r="O383" i="1"/>
  <c r="W381" i="1"/>
  <c r="W380" i="1"/>
  <c r="BN379" i="1"/>
  <c r="BL379" i="1"/>
  <c r="X379" i="1"/>
  <c r="BO379" i="1" s="1"/>
  <c r="O379" i="1"/>
  <c r="BO378" i="1"/>
  <c r="BN378" i="1"/>
  <c r="BM378" i="1"/>
  <c r="BL378" i="1"/>
  <c r="Y378" i="1"/>
  <c r="X378" i="1"/>
  <c r="O378" i="1"/>
  <c r="BN377" i="1"/>
  <c r="BL377" i="1"/>
  <c r="X377" i="1"/>
  <c r="BO377" i="1" s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4" i="1" s="1"/>
  <c r="O371" i="1"/>
  <c r="W369" i="1"/>
  <c r="W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X359" i="1" s="1"/>
  <c r="O358" i="1"/>
  <c r="W356" i="1"/>
  <c r="W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X355" i="1" s="1"/>
  <c r="W350" i="1"/>
  <c r="W349" i="1"/>
  <c r="BN348" i="1"/>
  <c r="BL348" i="1"/>
  <c r="X348" i="1"/>
  <c r="O348" i="1"/>
  <c r="BN347" i="1"/>
  <c r="BL347" i="1"/>
  <c r="X347" i="1"/>
  <c r="BO347" i="1" s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BO341" i="1" s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X319" i="1" s="1"/>
  <c r="O315" i="1"/>
  <c r="W313" i="1"/>
  <c r="W312" i="1"/>
  <c r="BN311" i="1"/>
  <c r="BL311" i="1"/>
  <c r="X311" i="1"/>
  <c r="X312" i="1" s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X253" i="1" s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BO224" i="1" s="1"/>
  <c r="O224" i="1"/>
  <c r="BN223" i="1"/>
  <c r="BL223" i="1"/>
  <c r="X223" i="1"/>
  <c r="X226" i="1" s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M179" i="1"/>
  <c r="BL179" i="1"/>
  <c r="Y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95" i="1" l="1"/>
  <c r="BM195" i="1"/>
  <c r="Y195" i="1"/>
  <c r="BO199" i="1"/>
  <c r="BM199" i="1"/>
  <c r="Y199" i="1"/>
  <c r="BO217" i="1"/>
  <c r="BM217" i="1"/>
  <c r="Y217" i="1"/>
  <c r="BO242" i="1"/>
  <c r="BM242" i="1"/>
  <c r="Y242" i="1"/>
  <c r="BO264" i="1"/>
  <c r="BM264" i="1"/>
  <c r="Y264" i="1"/>
  <c r="BO317" i="1"/>
  <c r="BM317" i="1"/>
  <c r="Y317" i="1"/>
  <c r="BO394" i="1"/>
  <c r="BM394" i="1"/>
  <c r="Y394" i="1"/>
  <c r="BO412" i="1"/>
  <c r="BM412" i="1"/>
  <c r="Y412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W560" i="1"/>
  <c r="Y28" i="1"/>
  <c r="BM28" i="1"/>
  <c r="Y53" i="1"/>
  <c r="BM53" i="1"/>
  <c r="Y61" i="1"/>
  <c r="BM61" i="1"/>
  <c r="Y69" i="1"/>
  <c r="BM69" i="1"/>
  <c r="Y77" i="1"/>
  <c r="BM77" i="1"/>
  <c r="Y87" i="1"/>
  <c r="BM87" i="1"/>
  <c r="X99" i="1"/>
  <c r="X118" i="1"/>
  <c r="Y108" i="1"/>
  <c r="BM108" i="1"/>
  <c r="Y116" i="1"/>
  <c r="BM116" i="1"/>
  <c r="X128" i="1"/>
  <c r="Y126" i="1"/>
  <c r="BM126" i="1"/>
  <c r="Y141" i="1"/>
  <c r="BM141" i="1"/>
  <c r="Y142" i="1"/>
  <c r="BM142" i="1"/>
  <c r="Y153" i="1"/>
  <c r="BM153" i="1"/>
  <c r="Y168" i="1"/>
  <c r="BM168" i="1"/>
  <c r="BO198" i="1"/>
  <c r="BM198" i="1"/>
  <c r="Y198" i="1"/>
  <c r="BO200" i="1"/>
  <c r="BM200" i="1"/>
  <c r="Y200" i="1"/>
  <c r="BO231" i="1"/>
  <c r="BM231" i="1"/>
  <c r="Y231" i="1"/>
  <c r="BO250" i="1"/>
  <c r="BM250" i="1"/>
  <c r="Y250" i="1"/>
  <c r="BO298" i="1"/>
  <c r="BM298" i="1"/>
  <c r="Y298" i="1"/>
  <c r="BO372" i="1"/>
  <c r="BM372" i="1"/>
  <c r="Y372" i="1"/>
  <c r="BO402" i="1"/>
  <c r="BM402" i="1"/>
  <c r="Y402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X202" i="1"/>
  <c r="X210" i="1"/>
  <c r="X318" i="1"/>
  <c r="BO339" i="1"/>
  <c r="BM339" i="1"/>
  <c r="Y339" i="1"/>
  <c r="BO348" i="1"/>
  <c r="BM348" i="1"/>
  <c r="Y348" i="1"/>
  <c r="BO366" i="1"/>
  <c r="BM366" i="1"/>
  <c r="Y366" i="1"/>
  <c r="BO390" i="1"/>
  <c r="BM390" i="1"/>
  <c r="Y390" i="1"/>
  <c r="BO400" i="1"/>
  <c r="BM400" i="1"/>
  <c r="Y400" i="1"/>
  <c r="X414" i="1"/>
  <c r="BO410" i="1"/>
  <c r="BM410" i="1"/>
  <c r="Y410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Y102" i="1"/>
  <c r="BM102" i="1"/>
  <c r="BO102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4" i="1"/>
  <c r="BM144" i="1"/>
  <c r="Y151" i="1"/>
  <c r="BM151" i="1"/>
  <c r="Y155" i="1"/>
  <c r="BM155" i="1"/>
  <c r="Y162" i="1"/>
  <c r="BM162" i="1"/>
  <c r="X181" i="1"/>
  <c r="Y174" i="1"/>
  <c r="BM174" i="1"/>
  <c r="Y183" i="1"/>
  <c r="BM183" i="1"/>
  <c r="BO183" i="1"/>
  <c r="Y193" i="1"/>
  <c r="BM193" i="1"/>
  <c r="Y206" i="1"/>
  <c r="BM206" i="1"/>
  <c r="Y207" i="1"/>
  <c r="BM207" i="1"/>
  <c r="Y208" i="1"/>
  <c r="BM208" i="1"/>
  <c r="Y215" i="1"/>
  <c r="BM215" i="1"/>
  <c r="Y219" i="1"/>
  <c r="BM219" i="1"/>
  <c r="Y224" i="1"/>
  <c r="BM224" i="1"/>
  <c r="X237" i="1"/>
  <c r="Y233" i="1"/>
  <c r="BM233" i="1"/>
  <c r="Y240" i="1"/>
  <c r="BM240" i="1"/>
  <c r="BO240" i="1"/>
  <c r="Y244" i="1"/>
  <c r="BM244" i="1"/>
  <c r="Y248" i="1"/>
  <c r="BM248" i="1"/>
  <c r="Y252" i="1"/>
  <c r="BM252" i="1"/>
  <c r="X260" i="1"/>
  <c r="Y258" i="1"/>
  <c r="BM258" i="1"/>
  <c r="Y266" i="1"/>
  <c r="BM266" i="1"/>
  <c r="Y270" i="1"/>
  <c r="BM270" i="1"/>
  <c r="Y277" i="1"/>
  <c r="BM277" i="1"/>
  <c r="Y282" i="1"/>
  <c r="BM282" i="1"/>
  <c r="Y283" i="1"/>
  <c r="BM283" i="1"/>
  <c r="Y296" i="1"/>
  <c r="BM296" i="1"/>
  <c r="Y300" i="1"/>
  <c r="BM300" i="1"/>
  <c r="Y311" i="1"/>
  <c r="Y312" i="1" s="1"/>
  <c r="BM311" i="1"/>
  <c r="BO311" i="1"/>
  <c r="Y315" i="1"/>
  <c r="BM315" i="1"/>
  <c r="BO315" i="1"/>
  <c r="BO340" i="1"/>
  <c r="BM340" i="1"/>
  <c r="Y340" i="1"/>
  <c r="BO353" i="1"/>
  <c r="BM353" i="1"/>
  <c r="Y353" i="1"/>
  <c r="X380" i="1"/>
  <c r="BO376" i="1"/>
  <c r="BM376" i="1"/>
  <c r="Y376" i="1"/>
  <c r="BO396" i="1"/>
  <c r="BM396" i="1"/>
  <c r="Y396" i="1"/>
  <c r="BO404" i="1"/>
  <c r="BM404" i="1"/>
  <c r="Y404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50" i="1"/>
  <c r="R566" i="1"/>
  <c r="X408" i="1"/>
  <c r="F9" i="1"/>
  <c r="J9" i="1"/>
  <c r="F10" i="1"/>
  <c r="X25" i="1"/>
  <c r="X35" i="1"/>
  <c r="X39" i="1"/>
  <c r="X43" i="1"/>
  <c r="X49" i="1"/>
  <c r="X57" i="1"/>
  <c r="X90" i="1"/>
  <c r="X100" i="1"/>
  <c r="X117" i="1"/>
  <c r="X127" i="1"/>
  <c r="X136" i="1"/>
  <c r="X145" i="1"/>
  <c r="X158" i="1"/>
  <c r="X165" i="1"/>
  <c r="X169" i="1"/>
  <c r="X180" i="1"/>
  <c r="X203" i="1"/>
  <c r="X209" i="1"/>
  <c r="X220" i="1"/>
  <c r="X227" i="1"/>
  <c r="X236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X343" i="1"/>
  <c r="H9" i="1"/>
  <c r="B566" i="1"/>
  <c r="W557" i="1"/>
  <c r="W558" i="1"/>
  <c r="Y23" i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Y132" i="1"/>
  <c r="BM132" i="1"/>
  <c r="Y134" i="1"/>
  <c r="BM134" i="1"/>
  <c r="X137" i="1"/>
  <c r="G566" i="1"/>
  <c r="Y143" i="1"/>
  <c r="Y145" i="1" s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Y163" i="1"/>
  <c r="Y164" i="1" s="1"/>
  <c r="BM163" i="1"/>
  <c r="X164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6" i="1"/>
  <c r="BM186" i="1"/>
  <c r="Y187" i="1"/>
  <c r="BM187" i="1"/>
  <c r="Y189" i="1"/>
  <c r="BM189" i="1"/>
  <c r="Y190" i="1"/>
  <c r="BM190" i="1"/>
  <c r="Y192" i="1"/>
  <c r="BM192" i="1"/>
  <c r="Y194" i="1"/>
  <c r="BM194" i="1"/>
  <c r="Y196" i="1"/>
  <c r="BM196" i="1"/>
  <c r="Y197" i="1"/>
  <c r="BM197" i="1"/>
  <c r="Y201" i="1"/>
  <c r="BM201" i="1"/>
  <c r="Y205" i="1"/>
  <c r="Y209" i="1" s="1"/>
  <c r="BM205" i="1"/>
  <c r="BO205" i="1"/>
  <c r="J566" i="1"/>
  <c r="Y214" i="1"/>
  <c r="BM214" i="1"/>
  <c r="Y216" i="1"/>
  <c r="BM216" i="1"/>
  <c r="Y218" i="1"/>
  <c r="BM218" i="1"/>
  <c r="X221" i="1"/>
  <c r="Y223" i="1"/>
  <c r="Y226" i="1" s="1"/>
  <c r="BM223" i="1"/>
  <c r="BO223" i="1"/>
  <c r="Y225" i="1"/>
  <c r="BM225" i="1"/>
  <c r="Y230" i="1"/>
  <c r="BM230" i="1"/>
  <c r="BO230" i="1"/>
  <c r="Y232" i="1"/>
  <c r="BM232" i="1"/>
  <c r="Y234" i="1"/>
  <c r="BM234" i="1"/>
  <c r="N566" i="1"/>
  <c r="L566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4" i="1"/>
  <c r="Y257" i="1"/>
  <c r="BM257" i="1"/>
  <c r="Y259" i="1"/>
  <c r="BM259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X307" i="1"/>
  <c r="Y318" i="1"/>
  <c r="BO316" i="1"/>
  <c r="BM316" i="1"/>
  <c r="Y316" i="1"/>
  <c r="X349" i="1"/>
  <c r="X356" i="1"/>
  <c r="X360" i="1"/>
  <c r="X369" i="1"/>
  <c r="X373" i="1"/>
  <c r="X381" i="1"/>
  <c r="X385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Y458" i="1"/>
  <c r="BO456" i="1"/>
  <c r="BM456" i="1"/>
  <c r="Y456" i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S566" i="1"/>
  <c r="P566" i="1"/>
  <c r="X313" i="1"/>
  <c r="Q566" i="1"/>
  <c r="Y341" i="1"/>
  <c r="Y342" i="1" s="1"/>
  <c r="BM341" i="1"/>
  <c r="X342" i="1"/>
  <c r="Y345" i="1"/>
  <c r="BM345" i="1"/>
  <c r="BO345" i="1"/>
  <c r="Y347" i="1"/>
  <c r="BM347" i="1"/>
  <c r="Y352" i="1"/>
  <c r="Y355" i="1" s="1"/>
  <c r="BM352" i="1"/>
  <c r="BO352" i="1"/>
  <c r="Y354" i="1"/>
  <c r="BM354" i="1"/>
  <c r="Y358" i="1"/>
  <c r="Y359" i="1" s="1"/>
  <c r="BM358" i="1"/>
  <c r="BO358" i="1"/>
  <c r="Y363" i="1"/>
  <c r="Y368" i="1" s="1"/>
  <c r="BM363" i="1"/>
  <c r="BO363" i="1"/>
  <c r="Y365" i="1"/>
  <c r="BM365" i="1"/>
  <c r="Y367" i="1"/>
  <c r="BM367" i="1"/>
  <c r="X368" i="1"/>
  <c r="Y371" i="1"/>
  <c r="Y373" i="1" s="1"/>
  <c r="BM371" i="1"/>
  <c r="BO371" i="1"/>
  <c r="Y377" i="1"/>
  <c r="BM377" i="1"/>
  <c r="Y379" i="1"/>
  <c r="BM379" i="1"/>
  <c r="Y383" i="1"/>
  <c r="Y384" i="1" s="1"/>
  <c r="BM383" i="1"/>
  <c r="BO383" i="1"/>
  <c r="Y389" i="1"/>
  <c r="Y391" i="1" s="1"/>
  <c r="BM389" i="1"/>
  <c r="BO389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BM411" i="1"/>
  <c r="X423" i="1"/>
  <c r="BO420" i="1"/>
  <c r="BM420" i="1"/>
  <c r="Y420" i="1"/>
  <c r="Y423" i="1" s="1"/>
  <c r="X429" i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58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13" i="1"/>
  <c r="Y57" i="1"/>
  <c r="Y24" i="1"/>
  <c r="Y407" i="1"/>
  <c r="Y380" i="1"/>
  <c r="Y260" i="1"/>
  <c r="Y220" i="1"/>
  <c r="Y202" i="1"/>
  <c r="Y127" i="1"/>
  <c r="Y117" i="1"/>
  <c r="Y82" i="1"/>
  <c r="X558" i="1"/>
  <c r="Y253" i="1"/>
  <c r="Y158" i="1"/>
  <c r="Y136" i="1"/>
  <c r="Y89" i="1"/>
  <c r="X557" i="1"/>
  <c r="X559" i="1" s="1"/>
  <c r="Y272" i="1"/>
  <c r="Y547" i="1"/>
  <c r="Y498" i="1"/>
  <c r="Y484" i="1"/>
  <c r="Y349" i="1"/>
  <c r="Y522" i="1"/>
  <c r="Y302" i="1"/>
  <c r="Y236" i="1"/>
  <c r="Y34" i="1"/>
  <c r="X560" i="1"/>
  <c r="W559" i="1"/>
  <c r="Y291" i="1"/>
  <c r="Y279" i="1"/>
  <c r="X556" i="1"/>
  <c r="Y561" i="1" l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<sst xmlns="http://schemas.openxmlformats.org/spreadsheetml/2006/main" count="2445" uniqueCount="815">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</sst>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814</v>
      </c>
      <c r="I5" s="426"/>
      <c r="J5" s="426"/>
      <c r="K5" s="426"/>
      <c r="L5" s="427"/>
      <c r="M5" s="58"/>
      <c r="O5" s="24" t="s">
        <v>10</v>
      </c>
      <c r="P5" s="768">
        <v>45456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14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5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0.54166666666666663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130</v>
      </c>
      <c r="X47" s="389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135.77777777777774</v>
      </c>
      <c r="BM47" s="64">
        <f>IFERROR(X47*I47/H47,"0")</f>
        <v>146.63999999999999</v>
      </c>
      <c r="BN47" s="64">
        <f>IFERROR(1/J47*(W47/H47),"0")</f>
        <v>0.21494708994708991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4.5</v>
      </c>
      <c r="X48" s="389">
        <f>IFERROR(IF(W48="",0,CEILING((W48/$H48),1)*$H48),"")</f>
        <v>5.4</v>
      </c>
      <c r="Y48" s="36">
        <f>IFERROR(IF(X48=0,"",ROUNDUP(X48/H48,0)*0.00753),"")</f>
        <v>1.506E-2</v>
      </c>
      <c r="Z48" s="56"/>
      <c r="AA48" s="57"/>
      <c r="AE48" s="64"/>
      <c r="BB48" s="77" t="s">
        <v>1</v>
      </c>
      <c r="BL48" s="64">
        <f>IFERROR(W48*I48/H48,"0")</f>
        <v>4.833333333333333</v>
      </c>
      <c r="BM48" s="64">
        <f>IFERROR(X48*I48/H48,"0")</f>
        <v>5.8</v>
      </c>
      <c r="BN48" s="64">
        <f>IFERROR(1/J48*(W48/H48),"0")</f>
        <v>1.0683760683760682E-2</v>
      </c>
      <c r="BO48" s="64">
        <f>IFERROR(1/J48*(X48/H48),"0")</f>
        <v>1.282051282051282E-2</v>
      </c>
    </row>
    <row r="49" spans="1:67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13.703703703703702</v>
      </c>
      <c r="X49" s="390">
        <f>IFERROR(X47/H47,"0")+IFERROR(X48/H48,"0")</f>
        <v>15</v>
      </c>
      <c r="Y49" s="390">
        <f>IFERROR(IF(Y47="",0,Y47),"0")+IFERROR(IF(Y48="",0,Y48),"0")</f>
        <v>0.29781000000000002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134.5</v>
      </c>
      <c r="X50" s="390">
        <f>IFERROR(SUM(X47:X48),"0")</f>
        <v>145.80000000000001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100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13.5</v>
      </c>
      <c r="X55" s="389">
        <f>IFERROR(IF(W55="",0,CEILING((W55/$H55),1)*$H55),"")</f>
        <v>13.5</v>
      </c>
      <c r="Y55" s="36">
        <f>IFERROR(IF(X55=0,"",ROUNDUP(X55/H55,0)*0.00937),"")</f>
        <v>2.811E-2</v>
      </c>
      <c r="Z55" s="56"/>
      <c r="AA55" s="57"/>
      <c r="AE55" s="64"/>
      <c r="BB55" s="80" t="s">
        <v>1</v>
      </c>
      <c r="BL55" s="64">
        <f>IFERROR(W55*I55/H55,"0")</f>
        <v>14.22</v>
      </c>
      <c r="BM55" s="64">
        <f>IFERROR(X55*I55/H55,"0")</f>
        <v>14.22</v>
      </c>
      <c r="BN55" s="64">
        <f>IFERROR(1/J55*(W55/H55),"0")</f>
        <v>2.5000000000000001E-2</v>
      </c>
      <c r="BO55" s="64">
        <f>IFERROR(1/J55*(X55/H55),"0")</f>
        <v>2.5000000000000001E-2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12.25925925925926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0.24560999999999997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113.5</v>
      </c>
      <c r="X58" s="390">
        <f>IFERROR(SUM(X53:X56),"0")</f>
        <v>121.5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hidden="1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16</v>
      </c>
      <c r="X105" s="389">
        <f t="shared" si="18"/>
        <v>16.8</v>
      </c>
      <c r="Y105" s="36">
        <f>IFERROR(IF(X105=0,"",ROUNDUP(X105/H105,0)*0.02175),"")</f>
        <v>4.3499999999999997E-2</v>
      </c>
      <c r="Z105" s="56"/>
      <c r="AA105" s="57"/>
      <c r="AE105" s="64"/>
      <c r="BB105" s="117" t="s">
        <v>1</v>
      </c>
      <c r="BL105" s="64">
        <f t="shared" si="19"/>
        <v>17.074285714285715</v>
      </c>
      <c r="BM105" s="64">
        <f t="shared" si="20"/>
        <v>17.928000000000001</v>
      </c>
      <c r="BN105" s="64">
        <f t="shared" si="21"/>
        <v>3.4013605442176867E-2</v>
      </c>
      <c r="BO105" s="64">
        <f t="shared" si="22"/>
        <v>3.5714285714285712E-2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1.9047619047619047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4.3499999999999997E-2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16</v>
      </c>
      <c r="X118" s="390">
        <f>IFERROR(SUM(X102:X116),"0")</f>
        <v>16.8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hidden="1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8</v>
      </c>
      <c r="X149" s="389">
        <f t="shared" ref="X149:X157" si="29">IFERROR(IF(W149="",0,CEILING((W149/$H149),1)*$H149),"")</f>
        <v>8.4</v>
      </c>
      <c r="Y149" s="36">
        <f>IFERROR(IF(X149=0,"",ROUNDUP(X149/H149,0)*0.00753),"")</f>
        <v>1.506E-2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8.4952380952380953</v>
      </c>
      <c r="BM149" s="64">
        <f t="shared" ref="BM149:BM157" si="31">IFERROR(X149*I149/H149,"0")</f>
        <v>8.92</v>
      </c>
      <c r="BN149" s="64">
        <f t="shared" ref="BN149:BN157" si="32">IFERROR(1/J149*(W149/H149),"0")</f>
        <v>1.2210012210012208E-2</v>
      </c>
      <c r="BO149" s="64">
        <f t="shared" ref="BO149:BO157" si="33">IFERROR(1/J149*(X149/H149),"0")</f>
        <v>1.282051282051282E-2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8</v>
      </c>
      <c r="X151" s="389">
        <f t="shared" si="29"/>
        <v>8.4</v>
      </c>
      <c r="Y151" s="36">
        <f>IFERROR(IF(X151=0,"",ROUNDUP(X151/H151,0)*0.00753),"")</f>
        <v>1.506E-2</v>
      </c>
      <c r="Z151" s="56"/>
      <c r="AA151" s="57"/>
      <c r="AE151" s="64"/>
      <c r="BB151" s="147" t="s">
        <v>1</v>
      </c>
      <c r="BL151" s="64">
        <f t="shared" si="30"/>
        <v>8.3809523809523814</v>
      </c>
      <c r="BM151" s="64">
        <f t="shared" si="31"/>
        <v>8.8000000000000007</v>
      </c>
      <c r="BN151" s="64">
        <f t="shared" si="32"/>
        <v>1.2210012210012208E-2</v>
      </c>
      <c r="BO151" s="64">
        <f t="shared" si="33"/>
        <v>1.282051282051282E-2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3.8095238095238093</v>
      </c>
      <c r="X158" s="390">
        <f>IFERROR(X149/H149,"0")+IFERROR(X150/H150,"0")+IFERROR(X151/H151,"0")+IFERROR(X152/H152,"0")+IFERROR(X153/H153,"0")+IFERROR(X154/H154,"0")+IFERROR(X155/H155,"0")+IFERROR(X156/H156,"0")+IFERROR(X157/H157,"0")</f>
        <v>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3.0120000000000001E-2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16</v>
      </c>
      <c r="X159" s="390">
        <f>IFERROR(SUM(X149:X157),"0")</f>
        <v>16.8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8</v>
      </c>
      <c r="X185" s="389">
        <f t="shared" si="39"/>
        <v>8</v>
      </c>
      <c r="Y185" s="36">
        <f>IFERROR(IF(X185=0,"",ROUNDUP(X185/H185,0)*0.01196),"")</f>
        <v>2.392E-2</v>
      </c>
      <c r="Z185" s="56"/>
      <c r="AA185" s="57"/>
      <c r="AE185" s="64"/>
      <c r="BB185" s="168" t="s">
        <v>1</v>
      </c>
      <c r="BL185" s="64">
        <f t="shared" si="40"/>
        <v>8.8160000000000007</v>
      </c>
      <c r="BM185" s="64">
        <f t="shared" si="41"/>
        <v>8.8160000000000007</v>
      </c>
      <c r="BN185" s="64">
        <f t="shared" si="42"/>
        <v>1.9230769230769232E-2</v>
      </c>
      <c r="BO185" s="64">
        <f t="shared" si="43"/>
        <v>1.9230769230769232E-2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69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2.392E-2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8</v>
      </c>
      <c r="X203" s="390">
        <f>IFERROR(SUM(X183:X201),"0")</f>
        <v>8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100</v>
      </c>
      <c r="X256" s="389">
        <f>IFERROR(IF(W256="",0,CEILING((W256/$H256),1)*$H256),"")</f>
        <v>100.80000000000001</v>
      </c>
      <c r="Y256" s="36">
        <f>IFERROR(IF(X256=0,"",ROUNDUP(X256/H256,0)*0.00753),"")</f>
        <v>0.18071999999999999</v>
      </c>
      <c r="Z256" s="56"/>
      <c r="AA256" s="57"/>
      <c r="AE256" s="64"/>
      <c r="BB256" s="218" t="s">
        <v>1</v>
      </c>
      <c r="BL256" s="64">
        <f>IFERROR(W256*I256/H256,"0")</f>
        <v>106.19047619047619</v>
      </c>
      <c r="BM256" s="64">
        <f>IFERROR(X256*I256/H256,"0")</f>
        <v>107.04</v>
      </c>
      <c r="BN256" s="64">
        <f>IFERROR(1/J256*(W256/H256),"0")</f>
        <v>0.15262515262515264</v>
      </c>
      <c r="BO256" s="64">
        <f>IFERROR(1/J256*(X256/H256),"0")</f>
        <v>0.15384615384615385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100</v>
      </c>
      <c r="X257" s="389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9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47.61904761904762</v>
      </c>
      <c r="X260" s="390">
        <f>IFERROR(X256/H256,"0")+IFERROR(X257/H257,"0")+IFERROR(X258/H258,"0")+IFERROR(X259/H259,"0")</f>
        <v>48</v>
      </c>
      <c r="Y260" s="390">
        <f>IFERROR(IF(Y256="",0,Y256),"0")+IFERROR(IF(Y257="",0,Y257),"0")+IFERROR(IF(Y258="",0,Y258),"0")+IFERROR(IF(Y259="",0,Y259),"0")</f>
        <v>0.36143999999999998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200</v>
      </c>
      <c r="X261" s="390">
        <f>IFERROR(SUM(X256:X259),"0")</f>
        <v>201.60000000000002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1000</v>
      </c>
      <c r="X263" s="389">
        <f t="shared" ref="X263:X271" si="61">IFERROR(IF(W263="",0,CEILING((W263/$H263),1)*$H263),"")</f>
        <v>1003.86</v>
      </c>
      <c r="Y263" s="36">
        <f>IFERROR(IF(X263=0,"",ROUNDUP(X263/H263,0)*0.02175),"")</f>
        <v>2.1532499999999999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1057.3372781065088</v>
      </c>
      <c r="BM263" s="64">
        <f t="shared" ref="BM263:BM271" si="63">IFERROR(X263*I263/H263,"0")</f>
        <v>1061.4185999999997</v>
      </c>
      <c r="BN263" s="64">
        <f t="shared" ref="BN263:BN271" si="64">IFERROR(1/J263*(W263/H263),"0")</f>
        <v>1.7610594533671453</v>
      </c>
      <c r="BO263" s="64">
        <f t="shared" ref="BO263:BO271" si="65">IFERROR(1/J263*(X263/H263),"0")</f>
        <v>1.7678571428571428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98.619329388560146</v>
      </c>
      <c r="X272" s="390">
        <f>IFERROR(X263/H263,"0")+IFERROR(X264/H264,"0")+IFERROR(X265/H265,"0")+IFERROR(X266/H266,"0")+IFERROR(X267/H267,"0")+IFERROR(X268/H268,"0")+IFERROR(X269/H269,"0")+IFERROR(X270/H270,"0")+IFERROR(X271/H271,"0")</f>
        <v>99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2.1532499999999999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1000</v>
      </c>
      <c r="X273" s="390">
        <f>IFERROR(SUM(X263:X271),"0")</f>
        <v>1003.86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300</v>
      </c>
      <c r="X277" s="389">
        <f>IFERROR(IF(W277="",0,CEILING((W277/$H277),1)*$H277),"")</f>
        <v>304.2</v>
      </c>
      <c r="Y277" s="36">
        <f>IFERROR(IF(X277=0,"",ROUNDUP(X277/H277,0)*0.02175),"")</f>
        <v>0.84824999999999995</v>
      </c>
      <c r="Z277" s="56"/>
      <c r="AA277" s="57"/>
      <c r="AE277" s="64"/>
      <c r="BB277" s="233" t="s">
        <v>1</v>
      </c>
      <c r="BL277" s="64">
        <f>IFERROR(W277*I277/H277,"0")</f>
        <v>321.69230769230774</v>
      </c>
      <c r="BM277" s="64">
        <f>IFERROR(X277*I277/H277,"0")</f>
        <v>326.19600000000003</v>
      </c>
      <c r="BN277" s="64">
        <f>IFERROR(1/J277*(W277/H277),"0")</f>
        <v>0.6868131868131867</v>
      </c>
      <c r="BO277" s="64">
        <f>IFERROR(1/J277*(X277/H277),"0")</f>
        <v>0.6964285714285714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38.46153846153846</v>
      </c>
      <c r="X279" s="390">
        <f>IFERROR(X275/H275,"0")+IFERROR(X276/H276,"0")+IFERROR(X277/H277,"0")+IFERROR(X278/H278,"0")</f>
        <v>39</v>
      </c>
      <c r="Y279" s="390">
        <f>IFERROR(IF(Y275="",0,Y275),"0")+IFERROR(IF(Y276="",0,Y276),"0")+IFERROR(IF(Y277="",0,Y277),"0")+IFERROR(IF(Y278="",0,Y278),"0")</f>
        <v>0.84824999999999995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300</v>
      </c>
      <c r="X280" s="390">
        <f>IFERROR(SUM(X275:X278),"0")</f>
        <v>304.2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200</v>
      </c>
      <c r="X315" s="389">
        <f>IFERROR(IF(W315="",0,CEILING((W315/$H315),1)*$H315),"")</f>
        <v>202.5</v>
      </c>
      <c r="Y315" s="36">
        <f>IFERROR(IF(X315=0,"",ROUNDUP(X315/H315,0)*0.02175),"")</f>
        <v>0.54374999999999996</v>
      </c>
      <c r="Z315" s="56"/>
      <c r="AA315" s="57"/>
      <c r="AE315" s="64"/>
      <c r="BB315" s="251" t="s">
        <v>1</v>
      </c>
      <c r="BL315" s="64">
        <f>IFERROR(W315*I315/H315,"0")</f>
        <v>213.92592592592592</v>
      </c>
      <c r="BM315" s="64">
        <f>IFERROR(X315*I315/H315,"0")</f>
        <v>216.60000000000002</v>
      </c>
      <c r="BN315" s="64">
        <f>IFERROR(1/J315*(W315/H315),"0")</f>
        <v>0.44091710758377423</v>
      </c>
      <c r="BO315" s="64">
        <f>IFERROR(1/J315*(X315/H315),"0")</f>
        <v>0.4464285714285714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24.691358024691358</v>
      </c>
      <c r="X318" s="390">
        <f>IFERROR(X315/H315,"0")+IFERROR(X316/H316,"0")+IFERROR(X317/H317,"0")</f>
        <v>25</v>
      </c>
      <c r="Y318" s="390">
        <f>IFERROR(IF(Y315="",0,Y315),"0")+IFERROR(IF(Y316="",0,Y316),"0")+IFERROR(IF(Y317="",0,Y317),"0")</f>
        <v>0.54374999999999996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200</v>
      </c>
      <c r="X319" s="390">
        <f>IFERROR(SUM(X315:X317),"0")</f>
        <v>202.5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300</v>
      </c>
      <c r="X331" s="389">
        <f t="shared" ref="X331:X341" si="71">IFERROR(IF(W331="",0,CEILING((W331/$H331),1)*$H331),"")</f>
        <v>300</v>
      </c>
      <c r="Y331" s="36">
        <f>IFERROR(IF(X331=0,"",ROUNDUP(X331/H331,0)*0.02175),"")</f>
        <v>0.43499999999999994</v>
      </c>
      <c r="Z331" s="56"/>
      <c r="AA331" s="57"/>
      <c r="AE331" s="64"/>
      <c r="BB331" s="256" t="s">
        <v>1</v>
      </c>
      <c r="BL331" s="64">
        <f t="shared" ref="BL331:BL341" si="72">IFERROR(W331*I331/H331,"0")</f>
        <v>309.60000000000002</v>
      </c>
      <c r="BM331" s="64">
        <f t="shared" ref="BM331:BM341" si="73">IFERROR(X331*I331/H331,"0")</f>
        <v>309.60000000000002</v>
      </c>
      <c r="BN331" s="64">
        <f t="shared" ref="BN331:BN341" si="74">IFERROR(1/J331*(W331/H331),"0")</f>
        <v>0.41666666666666663</v>
      </c>
      <c r="BO331" s="64">
        <f t="shared" ref="BO331:BO341" si="75">IFERROR(1/J331*(X331/H331),"0")</f>
        <v>0.41666666666666663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20</v>
      </c>
      <c r="X335" s="389">
        <f t="shared" si="71"/>
        <v>30</v>
      </c>
      <c r="Y335" s="36">
        <f>IFERROR(IF(X335=0,"",ROUNDUP(X335/H335,0)*0.02175),"")</f>
        <v>4.3499999999999997E-2</v>
      </c>
      <c r="Z335" s="56"/>
      <c r="AA335" s="57"/>
      <c r="AE335" s="64"/>
      <c r="BB335" s="260" t="s">
        <v>1</v>
      </c>
      <c r="BL335" s="64">
        <f t="shared" si="72"/>
        <v>20.64</v>
      </c>
      <c r="BM335" s="64">
        <f t="shared" si="73"/>
        <v>30.96</v>
      </c>
      <c r="BN335" s="64">
        <f t="shared" si="74"/>
        <v>2.7777777777777776E-2</v>
      </c>
      <c r="BO335" s="64">
        <f t="shared" si="75"/>
        <v>4.1666666666666664E-2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21.333333333333332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22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0.47849999999999993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320</v>
      </c>
      <c r="X343" s="390">
        <f>IFERROR(SUM(X331:X341),"0")</f>
        <v>330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13.333333333333334</v>
      </c>
      <c r="X349" s="390">
        <f>IFERROR(X345/H345,"0")+IFERROR(X346/H346,"0")+IFERROR(X347/H347,"0")+IFERROR(X348/H348,"0")</f>
        <v>14</v>
      </c>
      <c r="Y349" s="390">
        <f>IFERROR(IF(Y345="",0,Y345),"0")+IFERROR(IF(Y346="",0,Y346),"0")+IFERROR(IF(Y347="",0,Y347),"0")+IFERROR(IF(Y348="",0,Y348),"0")</f>
        <v>0.30449999999999999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200</v>
      </c>
      <c r="X350" s="390">
        <f>IFERROR(SUM(X345:X348),"0")</f>
        <v>210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idden="1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hidden="1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20</v>
      </c>
      <c r="X472" s="389">
        <f t="shared" ref="X472:X483" si="87">IFERROR(IF(W472="",0,CEILING((W472/$H472),1)*$H472),"")</f>
        <v>21.12</v>
      </c>
      <c r="Y472" s="36">
        <f t="shared" ref="Y472:Y478" si="88">IFERROR(IF(X472=0,"",ROUNDUP(X472/H472,0)*0.01196),"")</f>
        <v>4.7840000000000001E-2</v>
      </c>
      <c r="Z472" s="56"/>
      <c r="AA472" s="57"/>
      <c r="AE472" s="64"/>
      <c r="BB472" s="326" t="s">
        <v>1</v>
      </c>
      <c r="BL472" s="64">
        <f t="shared" ref="BL472:BL483" si="89">IFERROR(W472*I472/H472,"0")</f>
        <v>21.363636363636363</v>
      </c>
      <c r="BM472" s="64">
        <f t="shared" ref="BM472:BM483" si="90">IFERROR(X472*I472/H472,"0")</f>
        <v>22.56</v>
      </c>
      <c r="BN472" s="64">
        <f t="shared" ref="BN472:BN483" si="91">IFERROR(1/J472*(W472/H472),"0")</f>
        <v>3.6421911421911424E-2</v>
      </c>
      <c r="BO472" s="64">
        <f t="shared" ref="BO472:BO483" si="92">IFERROR(1/J472*(X472/H472),"0")</f>
        <v>3.8461538461538464E-2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3.7878787878787876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4.7840000000000001E-2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20</v>
      </c>
      <c r="X485" s="390">
        <f>IFERROR(SUM(X472:X483),"0")</f>
        <v>21.12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4</v>
      </c>
      <c r="X487" s="389">
        <f>IFERROR(IF(W487="",0,CEILING((W487/$H487),1)*$H487),"")</f>
        <v>5.28</v>
      </c>
      <c r="Y487" s="36">
        <f>IFERROR(IF(X487=0,"",ROUNDUP(X487/H487,0)*0.01196),"")</f>
        <v>1.196E-2</v>
      </c>
      <c r="Z487" s="56"/>
      <c r="AA487" s="57"/>
      <c r="AE487" s="64"/>
      <c r="BB487" s="338" t="s">
        <v>1</v>
      </c>
      <c r="BL487" s="64">
        <f>IFERROR(W487*I487/H487,"0")</f>
        <v>4.2727272727272725</v>
      </c>
      <c r="BM487" s="64">
        <f>IFERROR(X487*I487/H487,"0")</f>
        <v>5.64</v>
      </c>
      <c r="BN487" s="64">
        <f>IFERROR(1/J487*(W487/H487),"0")</f>
        <v>7.2843822843822849E-3</v>
      </c>
      <c r="BO487" s="64">
        <f>IFERROR(1/J487*(X487/H487),"0")</f>
        <v>9.6153846153846159E-3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0.75757575757575757</v>
      </c>
      <c r="X489" s="390">
        <f>IFERROR(X487/H487,"0")+IFERROR(X488/H488,"0")</f>
        <v>1</v>
      </c>
      <c r="Y489" s="390">
        <f>IFERROR(IF(Y487="",0,Y487),"0")+IFERROR(IF(Y488="",0,Y488),"0")</f>
        <v>1.196E-2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4</v>
      </c>
      <c r="X490" s="390">
        <f>IFERROR(SUM(X487:X488),"0")</f>
        <v>5.28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4</v>
      </c>
      <c r="X493" s="389">
        <f t="shared" si="93"/>
        <v>5.28</v>
      </c>
      <c r="Y493" s="36">
        <f>IFERROR(IF(X493=0,"",ROUNDUP(X493/H493,0)*0.01196),"")</f>
        <v>1.196E-2</v>
      </c>
      <c r="Z493" s="56"/>
      <c r="AA493" s="57"/>
      <c r="AE493" s="64"/>
      <c r="BB493" s="341" t="s">
        <v>1</v>
      </c>
      <c r="BL493" s="64">
        <f t="shared" si="94"/>
        <v>4.2727272727272725</v>
      </c>
      <c r="BM493" s="64">
        <f t="shared" si="95"/>
        <v>5.64</v>
      </c>
      <c r="BN493" s="64">
        <f t="shared" si="96"/>
        <v>7.2843822843822849E-3</v>
      </c>
      <c r="BO493" s="64">
        <f t="shared" si="97"/>
        <v>9.6153846153846159E-3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0.75757575757575757</v>
      </c>
      <c r="X498" s="390">
        <f>IFERROR(X492/H492,"0")+IFERROR(X493/H493,"0")+IFERROR(X494/H494,"0")+IFERROR(X495/H495,"0")+IFERROR(X496/H496,"0")+IFERROR(X497/H497,"0")</f>
        <v>1</v>
      </c>
      <c r="Y498" s="390">
        <f>IFERROR(IF(Y492="",0,Y492),"0")+IFERROR(IF(Y493="",0,Y493),"0")+IFERROR(IF(Y494="",0,Y494),"0")+IFERROR(IF(Y495="",0,Y495),"0")+IFERROR(IF(Y496="",0,Y496),"0")+IFERROR(IF(Y497="",0,Y497),"0")</f>
        <v>1.196E-2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4</v>
      </c>
      <c r="X499" s="390">
        <f>IFERROR(SUM(X492:X497),"0")</f>
        <v>5.28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2536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2592.7400000000007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2673.927586760818</v>
      </c>
      <c r="X557" s="390">
        <f>IFERROR(SUM(BM22:BM553),"0")</f>
        <v>2733.3385999999991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5</v>
      </c>
      <c r="X558" s="38">
        <f>ROUNDUP(SUM(BO22:BO553),0)</f>
        <v>5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2798.927586760818</v>
      </c>
      <c r="X559" s="390">
        <f>GrossWeightTotalR+PalletQtyTotalR*25</f>
        <v>2858.3385999999991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283.03821914078321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289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5.4024099999999997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145.80000000000001</v>
      </c>
      <c r="D566" s="46">
        <f>IFERROR(X53*1,"0")+IFERROR(X54*1,"0")+IFERROR(X55*1,"0")+IFERROR(X56*1,"0")</f>
        <v>121.5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16.8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16.8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8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1509.66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1509.66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202.5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540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31.680000000000003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6"/>
        <filter val="1 000,00"/>
        <filter val="1,90"/>
        <filter val="100,00"/>
        <filter val="113,50"/>
        <filter val="12,26"/>
        <filter val="13,33"/>
        <filter val="13,50"/>
        <filter val="13,70"/>
        <filter val="130,00"/>
        <filter val="134,50"/>
        <filter val="16,00"/>
        <filter val="2 536,00"/>
        <filter val="2 673,93"/>
        <filter val="2 798,93"/>
        <filter val="2,00"/>
        <filter val="20,00"/>
        <filter val="200,00"/>
        <filter val="21,33"/>
        <filter val="24,69"/>
        <filter val="283,04"/>
        <filter val="3,79"/>
        <filter val="3,81"/>
        <filter val="300,00"/>
        <filter val="320,00"/>
        <filter val="38,46"/>
        <filter val="4,00"/>
        <filter val="4,50"/>
        <filter val="47,62"/>
        <filter val="5"/>
        <filter val="8,00"/>
        <filter val="98,62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