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70AD84-D2A3-4CC1-96EC-8443800C01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X538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O440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O419" i="1"/>
  <c r="BN419" i="1"/>
  <c r="BM419" i="1"/>
  <c r="BL419" i="1"/>
  <c r="Y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BO338" i="1" s="1"/>
  <c r="O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BO305" i="1" s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N274" i="1"/>
  <c r="BL274" i="1"/>
  <c r="X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M154" i="1"/>
  <c r="BL154" i="1"/>
  <c r="Y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BO119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75" i="1" l="1"/>
  <c r="BM175" i="1"/>
  <c r="Y175" i="1"/>
  <c r="BO194" i="1"/>
  <c r="BM194" i="1"/>
  <c r="Y194" i="1"/>
  <c r="BO198" i="1"/>
  <c r="BM198" i="1"/>
  <c r="Y198" i="1"/>
  <c r="BO218" i="1"/>
  <c r="BM218" i="1"/>
  <c r="Y218" i="1"/>
  <c r="BO241" i="1"/>
  <c r="BM241" i="1"/>
  <c r="Y241" i="1"/>
  <c r="BO263" i="1"/>
  <c r="BM263" i="1"/>
  <c r="Y263" i="1"/>
  <c r="X311" i="1"/>
  <c r="BO310" i="1"/>
  <c r="BM310" i="1"/>
  <c r="Y310" i="1"/>
  <c r="Y311" i="1" s="1"/>
  <c r="BO314" i="1"/>
  <c r="BM314" i="1"/>
  <c r="Y314" i="1"/>
  <c r="BO334" i="1"/>
  <c r="BM334" i="1"/>
  <c r="Y334" i="1"/>
  <c r="BO351" i="1"/>
  <c r="BM351" i="1"/>
  <c r="Y351" i="1"/>
  <c r="BO377" i="1"/>
  <c r="BM377" i="1"/>
  <c r="Y377" i="1"/>
  <c r="BO409" i="1"/>
  <c r="BM409" i="1"/>
  <c r="Y409" i="1"/>
  <c r="BO455" i="1"/>
  <c r="BM455" i="1"/>
  <c r="Y455" i="1"/>
  <c r="BO479" i="1"/>
  <c r="BM479" i="1"/>
  <c r="Y479" i="1"/>
  <c r="W556" i="1"/>
  <c r="W558" i="1" s="1"/>
  <c r="Y23" i="1"/>
  <c r="BM23" i="1"/>
  <c r="W555" i="1"/>
  <c r="X35" i="1"/>
  <c r="Y33" i="1"/>
  <c r="BM33" i="1"/>
  <c r="Y66" i="1"/>
  <c r="BM66" i="1"/>
  <c r="Y74" i="1"/>
  <c r="BM74" i="1"/>
  <c r="Y84" i="1"/>
  <c r="BM84" i="1"/>
  <c r="Y96" i="1"/>
  <c r="BM96" i="1"/>
  <c r="Y101" i="1"/>
  <c r="BM101" i="1"/>
  <c r="Y109" i="1"/>
  <c r="BM109" i="1"/>
  <c r="Y119" i="1"/>
  <c r="BM119" i="1"/>
  <c r="Y130" i="1"/>
  <c r="BM130" i="1"/>
  <c r="Y150" i="1"/>
  <c r="BM150" i="1"/>
  <c r="BO178" i="1"/>
  <c r="BM178" i="1"/>
  <c r="Y178" i="1"/>
  <c r="BO197" i="1"/>
  <c r="BM197" i="1"/>
  <c r="Y197" i="1"/>
  <c r="BO205" i="1"/>
  <c r="BM205" i="1"/>
  <c r="Y205" i="1"/>
  <c r="BO230" i="1"/>
  <c r="BM230" i="1"/>
  <c r="Y230" i="1"/>
  <c r="BO249" i="1"/>
  <c r="BM249" i="1"/>
  <c r="Y249" i="1"/>
  <c r="BO295" i="1"/>
  <c r="BM295" i="1"/>
  <c r="Y295" i="1"/>
  <c r="BO333" i="1"/>
  <c r="BM333" i="1"/>
  <c r="Y333" i="1"/>
  <c r="BO352" i="1"/>
  <c r="BM352" i="1"/>
  <c r="Y352" i="1"/>
  <c r="BO399" i="1"/>
  <c r="BM399" i="1"/>
  <c r="Y399" i="1"/>
  <c r="BO432" i="1"/>
  <c r="BM432" i="1"/>
  <c r="Y432" i="1"/>
  <c r="X467" i="1"/>
  <c r="X466" i="1"/>
  <c r="BO465" i="1"/>
  <c r="BM465" i="1"/>
  <c r="Y465" i="1"/>
  <c r="Y466" i="1" s="1"/>
  <c r="BO471" i="1"/>
  <c r="BM471" i="1"/>
  <c r="Y471" i="1"/>
  <c r="BO496" i="1"/>
  <c r="BM496" i="1"/>
  <c r="Y496" i="1"/>
  <c r="X180" i="1"/>
  <c r="X278" i="1"/>
  <c r="B565" i="1"/>
  <c r="W55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BO47" i="1"/>
  <c r="D565" i="1"/>
  <c r="E565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X117" i="1"/>
  <c r="Y103" i="1"/>
  <c r="BM103" i="1"/>
  <c r="Y107" i="1"/>
  <c r="BM107" i="1"/>
  <c r="Y111" i="1"/>
  <c r="BM111" i="1"/>
  <c r="Y115" i="1"/>
  <c r="BM115" i="1"/>
  <c r="X127" i="1"/>
  <c r="Y121" i="1"/>
  <c r="BM121" i="1"/>
  <c r="Y125" i="1"/>
  <c r="BM125" i="1"/>
  <c r="Y132" i="1"/>
  <c r="BM132" i="1"/>
  <c r="Y140" i="1"/>
  <c r="BM140" i="1"/>
  <c r="Y141" i="1"/>
  <c r="BM141" i="1"/>
  <c r="Y148" i="1"/>
  <c r="BM148" i="1"/>
  <c r="Y152" i="1"/>
  <c r="BM152" i="1"/>
  <c r="Y156" i="1"/>
  <c r="BM156" i="1"/>
  <c r="Y167" i="1"/>
  <c r="BM167" i="1"/>
  <c r="BO173" i="1"/>
  <c r="BM173" i="1"/>
  <c r="Y173" i="1"/>
  <c r="BO192" i="1"/>
  <c r="BM192" i="1"/>
  <c r="Y192" i="1"/>
  <c r="BO216" i="1"/>
  <c r="BM216" i="1"/>
  <c r="Y216" i="1"/>
  <c r="BO223" i="1"/>
  <c r="BM223" i="1"/>
  <c r="Y223" i="1"/>
  <c r="L565" i="1"/>
  <c r="BO239" i="1"/>
  <c r="BM239" i="1"/>
  <c r="Y239" i="1"/>
  <c r="BO182" i="1"/>
  <c r="BM182" i="1"/>
  <c r="Y182" i="1"/>
  <c r="BO212" i="1"/>
  <c r="BM212" i="1"/>
  <c r="Y212" i="1"/>
  <c r="X225" i="1"/>
  <c r="BO222" i="1"/>
  <c r="BM222" i="1"/>
  <c r="Y222" i="1"/>
  <c r="BO232" i="1"/>
  <c r="BM232" i="1"/>
  <c r="Y232" i="1"/>
  <c r="BO243" i="1"/>
  <c r="BM243" i="1"/>
  <c r="Y243" i="1"/>
  <c r="X236" i="1"/>
  <c r="Y247" i="1"/>
  <c r="BM247" i="1"/>
  <c r="Y251" i="1"/>
  <c r="BM251" i="1"/>
  <c r="X259" i="1"/>
  <c r="Y257" i="1"/>
  <c r="BM257" i="1"/>
  <c r="X271" i="1"/>
  <c r="Y265" i="1"/>
  <c r="BM265" i="1"/>
  <c r="Y269" i="1"/>
  <c r="BM269" i="1"/>
  <c r="Y274" i="1"/>
  <c r="BM274" i="1"/>
  <c r="BO274" i="1"/>
  <c r="X284" i="1"/>
  <c r="Y288" i="1"/>
  <c r="BM288" i="1"/>
  <c r="Y297" i="1"/>
  <c r="BM297" i="1"/>
  <c r="Y305" i="1"/>
  <c r="BM305" i="1"/>
  <c r="X318" i="1"/>
  <c r="Y316" i="1"/>
  <c r="BM316" i="1"/>
  <c r="X317" i="1"/>
  <c r="Y320" i="1"/>
  <c r="Y321" i="1" s="1"/>
  <c r="BM320" i="1"/>
  <c r="BO320" i="1"/>
  <c r="X321" i="1"/>
  <c r="Y324" i="1"/>
  <c r="Y325" i="1" s="1"/>
  <c r="BM324" i="1"/>
  <c r="BO324" i="1"/>
  <c r="X325" i="1"/>
  <c r="Y335" i="1"/>
  <c r="BM335" i="1"/>
  <c r="Y338" i="1"/>
  <c r="BM338" i="1"/>
  <c r="BO347" i="1"/>
  <c r="BM347" i="1"/>
  <c r="Y347" i="1"/>
  <c r="BO371" i="1"/>
  <c r="BM371" i="1"/>
  <c r="Y371" i="1"/>
  <c r="BO375" i="1"/>
  <c r="BM375" i="1"/>
  <c r="Y375" i="1"/>
  <c r="BO397" i="1"/>
  <c r="BM397" i="1"/>
  <c r="Y397" i="1"/>
  <c r="BO405" i="1"/>
  <c r="BM405" i="1"/>
  <c r="Y405" i="1"/>
  <c r="BO421" i="1"/>
  <c r="BM421" i="1"/>
  <c r="Y421" i="1"/>
  <c r="BO426" i="1"/>
  <c r="BM426" i="1"/>
  <c r="Y426" i="1"/>
  <c r="X442" i="1"/>
  <c r="BO440" i="1"/>
  <c r="BM440" i="1"/>
  <c r="Y440" i="1"/>
  <c r="BO477" i="1"/>
  <c r="BM477" i="1"/>
  <c r="Y477" i="1"/>
  <c r="BO494" i="1"/>
  <c r="BM494" i="1"/>
  <c r="Y494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BO339" i="1"/>
  <c r="BM339" i="1"/>
  <c r="Y339" i="1"/>
  <c r="BO363" i="1"/>
  <c r="BM363" i="1"/>
  <c r="Y363" i="1"/>
  <c r="BO389" i="1"/>
  <c r="BM389" i="1"/>
  <c r="Y389" i="1"/>
  <c r="BO393" i="1"/>
  <c r="BM393" i="1"/>
  <c r="Y393" i="1"/>
  <c r="BO401" i="1"/>
  <c r="BM401" i="1"/>
  <c r="Y401" i="1"/>
  <c r="BO411" i="1"/>
  <c r="BM411" i="1"/>
  <c r="Y411" i="1"/>
  <c r="BO434" i="1"/>
  <c r="BM434" i="1"/>
  <c r="Y434" i="1"/>
  <c r="BO473" i="1"/>
  <c r="BM473" i="1"/>
  <c r="Y473" i="1"/>
  <c r="BO481" i="1"/>
  <c r="BM481" i="1"/>
  <c r="Y481" i="1"/>
  <c r="BO500" i="1"/>
  <c r="BM500" i="1"/>
  <c r="Y500" i="1"/>
  <c r="BO525" i="1"/>
  <c r="BM525" i="1"/>
  <c r="Y525" i="1"/>
  <c r="BO527" i="1"/>
  <c r="BM527" i="1"/>
  <c r="Y527" i="1"/>
  <c r="X354" i="1"/>
  <c r="X423" i="1"/>
  <c r="X422" i="1"/>
  <c r="X209" i="1"/>
  <c r="Y207" i="1"/>
  <c r="BM207" i="1"/>
  <c r="Y206" i="1"/>
  <c r="BM206" i="1"/>
  <c r="X201" i="1"/>
  <c r="Y199" i="1"/>
  <c r="BM199" i="1"/>
  <c r="H9" i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X272" i="1"/>
  <c r="X279" i="1"/>
  <c r="X285" i="1"/>
  <c r="BO289" i="1"/>
  <c r="BM289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X341" i="1"/>
  <c r="Q565" i="1"/>
  <c r="X342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427" i="1"/>
  <c r="BM427" i="1"/>
  <c r="Y427" i="1"/>
  <c r="Y428" i="1" s="1"/>
  <c r="X429" i="1"/>
  <c r="X438" i="1"/>
  <c r="BO431" i="1"/>
  <c r="BM431" i="1"/>
  <c r="Y431" i="1"/>
  <c r="X437" i="1"/>
  <c r="BO435" i="1"/>
  <c r="BM435" i="1"/>
  <c r="Y435" i="1"/>
  <c r="F9" i="1"/>
  <c r="J9" i="1"/>
  <c r="Y22" i="1"/>
  <c r="Y24" i="1" s="1"/>
  <c r="BM22" i="1"/>
  <c r="BO22" i="1"/>
  <c r="W559" i="1"/>
  <c r="X25" i="1"/>
  <c r="Y28" i="1"/>
  <c r="BM28" i="1"/>
  <c r="Y30" i="1"/>
  <c r="BM30" i="1"/>
  <c r="Y32" i="1"/>
  <c r="BM32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5" i="1"/>
  <c r="Y131" i="1"/>
  <c r="BM131" i="1"/>
  <c r="Y133" i="1"/>
  <c r="BM133" i="1"/>
  <c r="X136" i="1"/>
  <c r="G565" i="1"/>
  <c r="Y142" i="1"/>
  <c r="BM142" i="1"/>
  <c r="X145" i="1"/>
  <c r="H565" i="1"/>
  <c r="Y149" i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X163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BM213" i="1"/>
  <c r="Y215" i="1"/>
  <c r="BM215" i="1"/>
  <c r="Y217" i="1"/>
  <c r="BM217" i="1"/>
  <c r="X220" i="1"/>
  <c r="Y224" i="1"/>
  <c r="Y225" i="1" s="1"/>
  <c r="BM224" i="1"/>
  <c r="Y229" i="1"/>
  <c r="BM229" i="1"/>
  <c r="BO229" i="1"/>
  <c r="Y231" i="1"/>
  <c r="BM231" i="1"/>
  <c r="Y233" i="1"/>
  <c r="BM233" i="1"/>
  <c r="N56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Y277" i="1"/>
  <c r="BM277" i="1"/>
  <c r="Y283" i="1"/>
  <c r="Y284" i="1" s="1"/>
  <c r="BM283" i="1"/>
  <c r="Y287" i="1"/>
  <c r="BM287" i="1"/>
  <c r="BO287" i="1"/>
  <c r="Y289" i="1"/>
  <c r="X291" i="1"/>
  <c r="O565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BO331" i="1"/>
  <c r="BM331" i="1"/>
  <c r="Y331" i="1"/>
  <c r="BO364" i="1"/>
  <c r="BM364" i="1"/>
  <c r="Y364" i="1"/>
  <c r="BO376" i="1"/>
  <c r="BM376" i="1"/>
  <c r="Y376" i="1"/>
  <c r="X380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X412" i="1"/>
  <c r="BO456" i="1"/>
  <c r="BM456" i="1"/>
  <c r="Y456" i="1"/>
  <c r="X458" i="1"/>
  <c r="V565" i="1"/>
  <c r="X462" i="1"/>
  <c r="BO461" i="1"/>
  <c r="BM461" i="1"/>
  <c r="Y461" i="1"/>
  <c r="Y462" i="1" s="1"/>
  <c r="X463" i="1"/>
  <c r="BO472" i="1"/>
  <c r="BM472" i="1"/>
  <c r="Y472" i="1"/>
  <c r="X484" i="1"/>
  <c r="BO476" i="1"/>
  <c r="BM476" i="1"/>
  <c r="Y476" i="1"/>
  <c r="BO480" i="1"/>
  <c r="BM480" i="1"/>
  <c r="Y480" i="1"/>
  <c r="BO493" i="1"/>
  <c r="BM493" i="1"/>
  <c r="Y493" i="1"/>
  <c r="X497" i="1"/>
  <c r="Y503" i="1"/>
  <c r="BO501" i="1"/>
  <c r="BM501" i="1"/>
  <c r="Y501" i="1"/>
  <c r="X503" i="1"/>
  <c r="U565" i="1"/>
  <c r="P565" i="1"/>
  <c r="X312" i="1"/>
  <c r="BO336" i="1"/>
  <c r="BM336" i="1"/>
  <c r="Y336" i="1"/>
  <c r="BO340" i="1"/>
  <c r="BM340" i="1"/>
  <c r="Y340" i="1"/>
  <c r="X349" i="1"/>
  <c r="BO344" i="1"/>
  <c r="BM344" i="1"/>
  <c r="Y344" i="1"/>
  <c r="X348" i="1"/>
  <c r="BO353" i="1"/>
  <c r="BM353" i="1"/>
  <c r="Y353" i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3" i="1"/>
  <c r="BO382" i="1"/>
  <c r="BM382" i="1"/>
  <c r="Y382" i="1"/>
  <c r="Y383" i="1" s="1"/>
  <c r="X384" i="1"/>
  <c r="S565" i="1"/>
  <c r="X391" i="1"/>
  <c r="BO388" i="1"/>
  <c r="BM388" i="1"/>
  <c r="Y388" i="1"/>
  <c r="Y390" i="1" s="1"/>
  <c r="X407" i="1"/>
  <c r="BO396" i="1"/>
  <c r="BM396" i="1"/>
  <c r="Y396" i="1"/>
  <c r="BO400" i="1"/>
  <c r="BM400" i="1"/>
  <c r="Y400" i="1"/>
  <c r="BO404" i="1"/>
  <c r="BM404" i="1"/>
  <c r="Y404" i="1"/>
  <c r="X413" i="1"/>
  <c r="Y422" i="1"/>
  <c r="BO420" i="1"/>
  <c r="BM420" i="1"/>
  <c r="Y420" i="1"/>
  <c r="BO433" i="1"/>
  <c r="BM433" i="1"/>
  <c r="Y433" i="1"/>
  <c r="BO441" i="1"/>
  <c r="BM441" i="1"/>
  <c r="Y441" i="1"/>
  <c r="Y442" i="1" s="1"/>
  <c r="X443" i="1"/>
  <c r="X446" i="1"/>
  <c r="BO445" i="1"/>
  <c r="BM445" i="1"/>
  <c r="Y445" i="1"/>
  <c r="Y446" i="1" s="1"/>
  <c r="X447" i="1"/>
  <c r="X450" i="1"/>
  <c r="BO449" i="1"/>
  <c r="BM449" i="1"/>
  <c r="Y449" i="1"/>
  <c r="Y450" i="1" s="1"/>
  <c r="X451" i="1"/>
  <c r="X457" i="1"/>
  <c r="BO454" i="1"/>
  <c r="BM454" i="1"/>
  <c r="Y454" i="1"/>
  <c r="Y457" i="1" s="1"/>
  <c r="W565" i="1"/>
  <c r="BO474" i="1"/>
  <c r="BM474" i="1"/>
  <c r="Y474" i="1"/>
  <c r="BO478" i="1"/>
  <c r="BM478" i="1"/>
  <c r="Y478" i="1"/>
  <c r="BO482" i="1"/>
  <c r="BM482" i="1"/>
  <c r="Y482" i="1"/>
  <c r="X489" i="1"/>
  <c r="BO486" i="1"/>
  <c r="BM486" i="1"/>
  <c r="Y486" i="1"/>
  <c r="Y488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T565" i="1"/>
  <c r="X428" i="1"/>
  <c r="X483" i="1"/>
  <c r="X498" i="1"/>
  <c r="BO491" i="1"/>
  <c r="BO495" i="1"/>
  <c r="BM495" i="1"/>
  <c r="Y495" i="1"/>
  <c r="X504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BO542" i="1"/>
  <c r="BM542" i="1"/>
  <c r="Y542" i="1"/>
  <c r="BO544" i="1"/>
  <c r="BM544" i="1"/>
  <c r="Y544" i="1"/>
  <c r="Y354" i="1" l="1"/>
  <c r="Y348" i="1"/>
  <c r="Y317" i="1"/>
  <c r="Y144" i="1"/>
  <c r="Y278" i="1"/>
  <c r="Y252" i="1"/>
  <c r="Y157" i="1"/>
  <c r="Y135" i="1"/>
  <c r="Y88" i="1"/>
  <c r="Y529" i="1"/>
  <c r="Y483" i="1"/>
  <c r="Y406" i="1"/>
  <c r="Y497" i="1"/>
  <c r="Y379" i="1"/>
  <c r="Y259" i="1"/>
  <c r="Y219" i="1"/>
  <c r="Y201" i="1"/>
  <c r="Y126" i="1"/>
  <c r="Y116" i="1"/>
  <c r="Y34" i="1"/>
  <c r="Y546" i="1"/>
  <c r="Y521" i="1"/>
  <c r="Y290" i="1"/>
  <c r="Y235" i="1"/>
  <c r="Y179" i="1"/>
  <c r="Y98" i="1"/>
  <c r="Y81" i="1"/>
  <c r="Y57" i="1"/>
  <c r="X555" i="1"/>
  <c r="X557" i="1"/>
  <c r="Y437" i="1"/>
  <c r="Y341" i="1"/>
  <c r="Y560" i="1" s="1"/>
  <c r="X556" i="1"/>
  <c r="X559" i="1"/>
  <c r="X558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<sst xmlns="http://schemas.openxmlformats.org/spreadsheetml/2006/main" count="2434" uniqueCount="809">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</sst>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45457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10</v>
      </c>
      <c r="X37" s="388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90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16.666666666666668</v>
      </c>
      <c r="X38" s="389">
        <f>IFERROR(X37/H37,"0")</f>
        <v>17</v>
      </c>
      <c r="Y38" s="389">
        <f>IFERROR(IF(Y37="",0,Y37),"0")</f>
        <v>0.12801000000000001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10</v>
      </c>
      <c r="X39" s="389">
        <f>IFERROR(SUM(X37:X37),"0")</f>
        <v>10.199999999999999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300</v>
      </c>
      <c r="X53" s="388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350</v>
      </c>
      <c r="X55" s="388">
        <f>IFERROR(IF(W55="",0,CEILING((W55/$H55),1)*$H55),"")</f>
        <v>351</v>
      </c>
      <c r="Y55" s="36">
        <f>IFERROR(IF(X55=0,"",ROUNDUP(X55/H55,0)*0.00937),"")</f>
        <v>0.73085999999999995</v>
      </c>
      <c r="Z55" s="56"/>
      <c r="AA55" s="57"/>
      <c r="AE55" s="64"/>
      <c r="BB55" s="80" t="s">
        <v>1</v>
      </c>
      <c r="BL55" s="64">
        <f>IFERROR(W55*I55/H55,"0")</f>
        <v>368.66666666666669</v>
      </c>
      <c r="BM55" s="64">
        <f>IFERROR(X55*I55/H55,"0")</f>
        <v>369.72</v>
      </c>
      <c r="BN55" s="64">
        <f>IFERROR(1/J55*(W55/H55),"0")</f>
        <v>0.64814814814814814</v>
      </c>
      <c r="BO55" s="64">
        <f>IFERROR(1/J55*(X55/H55),"0")</f>
        <v>0.65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105.55555555555554</v>
      </c>
      <c r="X57" s="389">
        <f>IFERROR(X53/H53,"0")+IFERROR(X54/H54,"0")+IFERROR(X55/H55,"0")+IFERROR(X56/H56,"0")</f>
        <v>106</v>
      </c>
      <c r="Y57" s="389">
        <f>IFERROR(IF(Y53="",0,Y53),"0")+IFERROR(IF(Y54="",0,Y54),"0")+IFERROR(IF(Y55="",0,Y55),"0")+IFERROR(IF(Y56="",0,Y56),"0")</f>
        <v>1.3398599999999998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650</v>
      </c>
      <c r="X58" s="389">
        <f>IFERROR(SUM(X53:X56),"0")</f>
        <v>653.40000000000009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50</v>
      </c>
      <c r="X78" s="388">
        <f t="shared" si="6"/>
        <v>52.5</v>
      </c>
      <c r="Y78" s="36">
        <f>IFERROR(IF(X78=0,"",ROUNDUP(X78/H78,0)*0.00937),"")</f>
        <v>0.13117999999999999</v>
      </c>
      <c r="Z78" s="56"/>
      <c r="AA78" s="57"/>
      <c r="AE78" s="64"/>
      <c r="BB78" s="99" t="s">
        <v>1</v>
      </c>
      <c r="BL78" s="64">
        <f t="shared" si="8"/>
        <v>53.2</v>
      </c>
      <c r="BM78" s="64">
        <f t="shared" si="9"/>
        <v>55.860000000000007</v>
      </c>
      <c r="BN78" s="64">
        <f t="shared" si="10"/>
        <v>0.11111111111111112</v>
      </c>
      <c r="BO78" s="64">
        <f t="shared" si="11"/>
        <v>0.11666666666666667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96.666666666666657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98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1.95818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950</v>
      </c>
      <c r="X82" s="389">
        <f>IFERROR(SUM(X61:X80),"0")</f>
        <v>959.7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50</v>
      </c>
      <c r="X84" s="388">
        <f>IFERROR(IF(W84="",0,CEILING((W84/$H84),1)*$H84),"")</f>
        <v>54</v>
      </c>
      <c r="Y84" s="36">
        <f>IFERROR(IF(X84=0,"",ROUNDUP(X84/H84,0)*0.02175),"")</f>
        <v>0.10874999999999999</v>
      </c>
      <c r="Z84" s="56"/>
      <c r="AA84" s="57"/>
      <c r="AE84" s="64"/>
      <c r="BB84" s="102" t="s">
        <v>1</v>
      </c>
      <c r="BL84" s="64">
        <f>IFERROR(W84*I84/H84,"0")</f>
        <v>52.222222222222221</v>
      </c>
      <c r="BM84" s="64">
        <f>IFERROR(X84*I84/H84,"0")</f>
        <v>56.4</v>
      </c>
      <c r="BN84" s="64">
        <f>IFERROR(1/J84*(W84/H84),"0")</f>
        <v>9.6450617283950615E-2</v>
      </c>
      <c r="BO84" s="64">
        <f>IFERROR(1/J84*(X84/H84),"0")</f>
        <v>0.10416666666666666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4.6296296296296298</v>
      </c>
      <c r="X88" s="389">
        <f>IFERROR(X84/H84,"0")+IFERROR(X85/H85,"0")+IFERROR(X86/H86,"0")+IFERROR(X87/H87,"0")</f>
        <v>5</v>
      </c>
      <c r="Y88" s="389">
        <f>IFERROR(IF(Y84="",0,Y84),"0")+IFERROR(IF(Y85="",0,Y85),"0")+IFERROR(IF(Y86="",0,Y86),"0")+IFERROR(IF(Y87="",0,Y87),"0")</f>
        <v>0.10874999999999999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50</v>
      </c>
      <c r="X89" s="389">
        <f>IFERROR(SUM(X84:X87),"0")</f>
        <v>54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500</v>
      </c>
      <c r="X103" s="388">
        <f t="shared" si="18"/>
        <v>504</v>
      </c>
      <c r="Y103" s="36">
        <f>IFERROR(IF(X103=0,"",ROUNDUP(X103/H103,0)*0.02175),"")</f>
        <v>1.3049999999999999</v>
      </c>
      <c r="Z103" s="56"/>
      <c r="AA103" s="57"/>
      <c r="AE103" s="64"/>
      <c r="BB103" s="115" t="s">
        <v>1</v>
      </c>
      <c r="BL103" s="64">
        <f t="shared" si="19"/>
        <v>533.57142857142856</v>
      </c>
      <c r="BM103" s="64">
        <f t="shared" si="20"/>
        <v>537.83999999999992</v>
      </c>
      <c r="BN103" s="64">
        <f t="shared" si="21"/>
        <v>1.0629251700680271</v>
      </c>
      <c r="BO103" s="64">
        <f t="shared" si="22"/>
        <v>1.0714285714285714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150</v>
      </c>
      <c r="X104" s="388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300</v>
      </c>
      <c r="X108" s="388">
        <f t="shared" si="18"/>
        <v>302.40000000000003</v>
      </c>
      <c r="Y108" s="36">
        <f>IFERROR(IF(X108=0,"",ROUNDUP(X108/H108,0)*0.00753),"")</f>
        <v>0.84336</v>
      </c>
      <c r="Z108" s="56"/>
      <c r="AA108" s="57"/>
      <c r="AE108" s="64"/>
      <c r="BB108" s="120" t="s">
        <v>1</v>
      </c>
      <c r="BL108" s="64">
        <f t="shared" si="19"/>
        <v>330.22222222222223</v>
      </c>
      <c r="BM108" s="64">
        <f t="shared" si="20"/>
        <v>332.86400000000003</v>
      </c>
      <c r="BN108" s="64">
        <f t="shared" si="21"/>
        <v>0.71225071225071213</v>
      </c>
      <c r="BO108" s="64">
        <f t="shared" si="22"/>
        <v>0.71794871794871795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50</v>
      </c>
      <c r="X110" s="388">
        <f t="shared" si="18"/>
        <v>51.48</v>
      </c>
      <c r="Y110" s="36">
        <f t="shared" ref="Y110:Y115" si="23">IFERROR(IF(X110=0,"",ROUNDUP(X110/H110,0)*0.00753),"")</f>
        <v>0.19578000000000001</v>
      </c>
      <c r="Z110" s="56"/>
      <c r="AA110" s="57"/>
      <c r="AE110" s="64"/>
      <c r="BB110" s="122" t="s">
        <v>1</v>
      </c>
      <c r="BL110" s="64">
        <f t="shared" si="19"/>
        <v>57.020202020202021</v>
      </c>
      <c r="BM110" s="64">
        <f t="shared" si="20"/>
        <v>58.707999999999998</v>
      </c>
      <c r="BN110" s="64">
        <f t="shared" si="21"/>
        <v>0.16187516187516188</v>
      </c>
      <c r="BO110" s="64">
        <f t="shared" si="22"/>
        <v>0.16666666666666666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213.74458874458875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216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2.7356400000000001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1000</v>
      </c>
      <c r="X117" s="389">
        <f>IFERROR(SUM(X101:X115),"0")</f>
        <v>1009.0800000000002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100</v>
      </c>
      <c r="X119" s="388">
        <f t="shared" ref="X119:X125" si="24">IFERROR(IF(W119="",0,CEILING((W119/$H119),1)*$H119),"")</f>
        <v>102.92</v>
      </c>
      <c r="Y119" s="36">
        <f>IFERROR(IF(X119=0,"",ROUNDUP(X119/H119,0)*0.00937),"")</f>
        <v>0.29047000000000001</v>
      </c>
      <c r="Z119" s="56"/>
      <c r="AA119" s="57"/>
      <c r="AE119" s="64"/>
      <c r="BB119" s="128" t="s">
        <v>1</v>
      </c>
      <c r="BL119" s="64">
        <f t="shared" ref="BL119:BL125" si="25">IFERROR(W119*I119/H119,"0")</f>
        <v>107.89156626506025</v>
      </c>
      <c r="BM119" s="64">
        <f t="shared" ref="BM119:BM125" si="26">IFERROR(X119*I119/H119,"0")</f>
        <v>111.04200000000002</v>
      </c>
      <c r="BN119" s="64">
        <f t="shared" ref="BN119:BN125" si="27">IFERROR(1/J119*(W119/H119),"0")</f>
        <v>0.25100401606425704</v>
      </c>
      <c r="BO119" s="64">
        <f t="shared" ref="BO119:BO125" si="28">IFERROR(1/J119*(X119/H119),"0")</f>
        <v>0.25833333333333336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300</v>
      </c>
      <c r="X121" s="388">
        <f t="shared" si="24"/>
        <v>304.2</v>
      </c>
      <c r="Y121" s="36">
        <f>IFERROR(IF(X121=0,"",ROUNDUP(X121/H121,0)*0.02175),"")</f>
        <v>0.84824999999999995</v>
      </c>
      <c r="Z121" s="56"/>
      <c r="AA121" s="57"/>
      <c r="AE121" s="64"/>
      <c r="BB121" s="130" t="s">
        <v>1</v>
      </c>
      <c r="BL121" s="64">
        <f t="shared" si="25"/>
        <v>318.46153846153845</v>
      </c>
      <c r="BM121" s="64">
        <f t="shared" si="26"/>
        <v>322.91999999999996</v>
      </c>
      <c r="BN121" s="64">
        <f t="shared" si="27"/>
        <v>0.6868131868131867</v>
      </c>
      <c r="BO121" s="64">
        <f t="shared" si="28"/>
        <v>0.6964285714285714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68.582020389249308</v>
      </c>
      <c r="X126" s="389">
        <f>IFERROR(X119/H119,"0")+IFERROR(X120/H120,"0")+IFERROR(X121/H121,"0")+IFERROR(X122/H122,"0")+IFERROR(X123/H123,"0")+IFERROR(X124/H124,"0")+IFERROR(X125/H125,"0")</f>
        <v>70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1.13872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400</v>
      </c>
      <c r="X127" s="389">
        <f>IFERROR(SUM(X119:X125),"0")</f>
        <v>407.12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1000</v>
      </c>
      <c r="X131" s="388">
        <f>IFERROR(IF(W131="",0,CEILING((W131/$H131),1)*$H131),"")</f>
        <v>1008</v>
      </c>
      <c r="Y131" s="36">
        <f>IFERROR(IF(X131=0,"",ROUNDUP(X131/H131,0)*0.02175),"")</f>
        <v>2.61</v>
      </c>
      <c r="Z131" s="56"/>
      <c r="AA131" s="57"/>
      <c r="AE131" s="64"/>
      <c r="BB131" s="136" t="s">
        <v>1</v>
      </c>
      <c r="BL131" s="64">
        <f>IFERROR(W131*I131/H131,"0")</f>
        <v>1066.4285714285713</v>
      </c>
      <c r="BM131" s="64">
        <f>IFERROR(X131*I131/H131,"0")</f>
        <v>1074.96</v>
      </c>
      <c r="BN131" s="64">
        <f>IFERROR(1/J131*(W131/H131),"0")</f>
        <v>2.1258503401360542</v>
      </c>
      <c r="BO131" s="64">
        <f>IFERROR(1/J131*(X131/H131),"0")</f>
        <v>2.1428571428571428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300</v>
      </c>
      <c r="X133" s="388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230.15873015873012</v>
      </c>
      <c r="X135" s="389">
        <f>IFERROR(X130/H130,"0")+IFERROR(X131/H131,"0")+IFERROR(X132/H132,"0")+IFERROR(X133/H133,"0")+IFERROR(X134/H134,"0")</f>
        <v>232</v>
      </c>
      <c r="Y135" s="389">
        <f>IFERROR(IF(Y130="",0,Y130),"0")+IFERROR(IF(Y131="",0,Y131),"0")+IFERROR(IF(Y132="",0,Y132),"0")+IFERROR(IF(Y133="",0,Y133),"0")+IFERROR(IF(Y134="",0,Y134),"0")</f>
        <v>3.45336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1300</v>
      </c>
      <c r="X136" s="389">
        <f>IFERROR(SUM(X130:X134),"0")</f>
        <v>1310.4000000000001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50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53.095238095238095</v>
      </c>
      <c r="BM148" s="64">
        <f t="shared" ref="BM148:BM156" si="31">IFERROR(X148*I148/H148,"0")</f>
        <v>53.52</v>
      </c>
      <c r="BN148" s="64">
        <f t="shared" ref="BN148:BN156" si="32">IFERROR(1/J148*(W148/H148),"0")</f>
        <v>7.6312576312576319E-2</v>
      </c>
      <c r="BO148" s="64">
        <f t="shared" ref="BO148:BO156" si="33">IFERROR(1/J148*(X148/H148),"0")</f>
        <v>7.6923076923076927E-2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50</v>
      </c>
      <c r="X149" s="388">
        <f t="shared" si="29"/>
        <v>50.400000000000006</v>
      </c>
      <c r="Y149" s="36">
        <f>IFERROR(IF(X149=0,"",ROUNDUP(X149/H149,0)*0.00753),"")</f>
        <v>9.0359999999999996E-2</v>
      </c>
      <c r="Z149" s="56"/>
      <c r="AA149" s="57"/>
      <c r="AE149" s="64"/>
      <c r="BB149" s="145" t="s">
        <v>1</v>
      </c>
      <c r="BL149" s="64">
        <f t="shared" si="30"/>
        <v>53.095238095238095</v>
      </c>
      <c r="BM149" s="64">
        <f t="shared" si="31"/>
        <v>53.52</v>
      </c>
      <c r="BN149" s="64">
        <f t="shared" si="32"/>
        <v>7.6312576312576319E-2</v>
      </c>
      <c r="BO149" s="64">
        <f t="shared" si="33"/>
        <v>7.6923076923076927E-2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150</v>
      </c>
      <c r="X150" s="388">
        <f t="shared" si="29"/>
        <v>151.20000000000002</v>
      </c>
      <c r="Y150" s="36">
        <f>IFERROR(IF(X150=0,"",ROUNDUP(X150/H150,0)*0.00753),"")</f>
        <v>0.27107999999999999</v>
      </c>
      <c r="Z150" s="56"/>
      <c r="AA150" s="57"/>
      <c r="AE150" s="64"/>
      <c r="BB150" s="146" t="s">
        <v>1</v>
      </c>
      <c r="BL150" s="64">
        <f t="shared" si="30"/>
        <v>157.14285714285714</v>
      </c>
      <c r="BM150" s="64">
        <f t="shared" si="31"/>
        <v>158.4</v>
      </c>
      <c r="BN150" s="64">
        <f t="shared" si="32"/>
        <v>0.22893772893772893</v>
      </c>
      <c r="BO150" s="64">
        <f t="shared" si="33"/>
        <v>0.23076923076923075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50</v>
      </c>
      <c r="X154" s="388">
        <f t="shared" si="29"/>
        <v>50.400000000000006</v>
      </c>
      <c r="Y154" s="36">
        <f>IFERROR(IF(X154=0,"",ROUNDUP(X154/H154,0)*0.00502),"")</f>
        <v>0.12048</v>
      </c>
      <c r="Z154" s="56"/>
      <c r="AA154" s="57"/>
      <c r="AE154" s="64"/>
      <c r="BB154" s="150" t="s">
        <v>1</v>
      </c>
      <c r="BL154" s="64">
        <f t="shared" si="30"/>
        <v>52.380952380952387</v>
      </c>
      <c r="BM154" s="64">
        <f t="shared" si="31"/>
        <v>52.800000000000011</v>
      </c>
      <c r="BN154" s="64">
        <f t="shared" si="32"/>
        <v>0.10175010175010177</v>
      </c>
      <c r="BO154" s="64">
        <f t="shared" si="33"/>
        <v>0.10256410256410257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83.333333333333343</v>
      </c>
      <c r="X157" s="389">
        <f>IFERROR(X148/H148,"0")+IFERROR(X149/H149,"0")+IFERROR(X150/H150,"0")+IFERROR(X151/H151,"0")+IFERROR(X152/H152,"0")+IFERROR(X153/H153,"0")+IFERROR(X154/H154,"0")+IFERROR(X155/H155,"0")+IFERROR(X156/H156,"0")</f>
        <v>84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0.57228000000000001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300</v>
      </c>
      <c r="X158" s="389">
        <f>IFERROR(SUM(X148:X156),"0")</f>
        <v>302.40000000000003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200</v>
      </c>
      <c r="X173" s="388">
        <f t="shared" si="34"/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si="35"/>
        <v>207.77777777777777</v>
      </c>
      <c r="BM173" s="64">
        <f t="shared" si="36"/>
        <v>213.18000000000004</v>
      </c>
      <c r="BN173" s="64">
        <f t="shared" si="37"/>
        <v>0.30864197530864196</v>
      </c>
      <c r="BO173" s="64">
        <f t="shared" si="38"/>
        <v>0.31666666666666665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200</v>
      </c>
      <c r="X174" s="388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200</v>
      </c>
      <c r="X175" s="388">
        <f t="shared" si="34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35"/>
        <v>207.77777777777777</v>
      </c>
      <c r="BM175" s="64">
        <f t="shared" si="36"/>
        <v>213.18000000000004</v>
      </c>
      <c r="BN175" s="64">
        <f t="shared" si="37"/>
        <v>0.30864197530864196</v>
      </c>
      <c r="BO175" s="64">
        <f t="shared" si="38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200</v>
      </c>
      <c r="X176" s="388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148.14814814814815</v>
      </c>
      <c r="X179" s="389">
        <f>IFERROR(X171/H171,"0")+IFERROR(X172/H172,"0")+IFERROR(X173/H173,"0")+IFERROR(X174/H174,"0")+IFERROR(X175/H175,"0")+IFERROR(X176/H176,"0")+IFERROR(X177/H177,"0")+IFERROR(X178/H178,"0")</f>
        <v>152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1.42424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800</v>
      </c>
      <c r="X180" s="389">
        <f>IFERROR(SUM(X171:X178),"0")</f>
        <v>820.80000000000007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200</v>
      </c>
      <c r="X182" s="388">
        <f t="shared" ref="X182:X200" si="39">IFERROR(IF(W182="",0,CEILING((W182/$H182),1)*$H182),"")</f>
        <v>200</v>
      </c>
      <c r="Y182" s="36">
        <f>IFERROR(IF(X182=0,"",ROUNDUP(X182/H182,0)*0.01196),"")</f>
        <v>0.59799999999999998</v>
      </c>
      <c r="Z182" s="56"/>
      <c r="AA182" s="57"/>
      <c r="AE182" s="64"/>
      <c r="BB182" s="165" t="s">
        <v>1</v>
      </c>
      <c r="BL182" s="64">
        <f t="shared" ref="BL182:BL200" si="40">IFERROR(W182*I182/H182,"0")</f>
        <v>220.4</v>
      </c>
      <c r="BM182" s="64">
        <f t="shared" ref="BM182:BM200" si="41">IFERROR(X182*I182/H182,"0")</f>
        <v>220.4</v>
      </c>
      <c r="BN182" s="64">
        <f t="shared" ref="BN182:BN200" si="42">IFERROR(1/J182*(W182/H182),"0")</f>
        <v>0.48076923076923078</v>
      </c>
      <c r="BO182" s="64">
        <f t="shared" ref="BO182:BO200" si="43">IFERROR(1/J182*(X182/H182),"0")</f>
        <v>0.48076923076923078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200</v>
      </c>
      <c r="X185" s="388">
        <f t="shared" si="39"/>
        <v>202.79999999999998</v>
      </c>
      <c r="Y185" s="36">
        <f>IFERROR(IF(X185=0,"",ROUNDUP(X185/H185,0)*0.02175),"")</f>
        <v>0.5655</v>
      </c>
      <c r="Z185" s="56"/>
      <c r="AA185" s="57"/>
      <c r="AE185" s="64"/>
      <c r="BB185" s="168" t="s">
        <v>1</v>
      </c>
      <c r="BL185" s="64">
        <f t="shared" si="40"/>
        <v>214.46153846153848</v>
      </c>
      <c r="BM185" s="64">
        <f t="shared" si="41"/>
        <v>217.464</v>
      </c>
      <c r="BN185" s="64">
        <f t="shared" si="42"/>
        <v>0.45787545787545786</v>
      </c>
      <c r="BO185" s="64">
        <f t="shared" si="43"/>
        <v>0.46428571428571425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400</v>
      </c>
      <c r="X188" s="388">
        <f t="shared" si="39"/>
        <v>400.2</v>
      </c>
      <c r="Y188" s="36">
        <f>IFERROR(IF(X188=0,"",ROUNDUP(X188/H188,0)*0.02175),"")</f>
        <v>1.0004999999999999</v>
      </c>
      <c r="Z188" s="56"/>
      <c r="AA188" s="57"/>
      <c r="AE188" s="64"/>
      <c r="BB188" s="171" t="s">
        <v>1</v>
      </c>
      <c r="BL188" s="64">
        <f t="shared" si="40"/>
        <v>425.93103448275866</v>
      </c>
      <c r="BM188" s="64">
        <f t="shared" si="41"/>
        <v>426.14400000000001</v>
      </c>
      <c r="BN188" s="64">
        <f t="shared" si="42"/>
        <v>0.82101806239737274</v>
      </c>
      <c r="BO188" s="64">
        <f t="shared" si="43"/>
        <v>0.8214285714285714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200</v>
      </c>
      <c r="X192" s="388">
        <f t="shared" si="39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5" t="s">
        <v>1</v>
      </c>
      <c r="BL192" s="64">
        <f t="shared" si="40"/>
        <v>216.66666666666669</v>
      </c>
      <c r="BM192" s="64">
        <f t="shared" si="41"/>
        <v>218.4</v>
      </c>
      <c r="BN192" s="64">
        <f t="shared" si="42"/>
        <v>0.53418803418803418</v>
      </c>
      <c r="BO192" s="64">
        <f t="shared" si="43"/>
        <v>0.53846153846153844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200</v>
      </c>
      <c r="X194" s="388">
        <f t="shared" si="39"/>
        <v>201.6</v>
      </c>
      <c r="Y194" s="36">
        <f t="shared" ref="Y194:Y200" si="44">IFERROR(IF(X194=0,"",ROUNDUP(X194/H194,0)*0.00753),"")</f>
        <v>0.63251999999999997</v>
      </c>
      <c r="Z194" s="56"/>
      <c r="AA194" s="57"/>
      <c r="AE194" s="64"/>
      <c r="BB194" s="177" t="s">
        <v>1</v>
      </c>
      <c r="BL194" s="64">
        <f t="shared" si="40"/>
        <v>224.16666666666669</v>
      </c>
      <c r="BM194" s="64">
        <f t="shared" si="41"/>
        <v>225.96</v>
      </c>
      <c r="BN194" s="64">
        <f t="shared" si="42"/>
        <v>0.53418803418803418</v>
      </c>
      <c r="BO194" s="64">
        <f t="shared" si="43"/>
        <v>0.53846153846153844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500</v>
      </c>
      <c r="X195" s="388">
        <f t="shared" si="39"/>
        <v>501.59999999999997</v>
      </c>
      <c r="Y195" s="36">
        <f t="shared" si="44"/>
        <v>1.5737700000000001</v>
      </c>
      <c r="Z195" s="56"/>
      <c r="AA195" s="57"/>
      <c r="AE195" s="64"/>
      <c r="BB195" s="178" t="s">
        <v>1</v>
      </c>
      <c r="BL195" s="64">
        <f t="shared" si="40"/>
        <v>556.66666666666674</v>
      </c>
      <c r="BM195" s="64">
        <f t="shared" si="41"/>
        <v>558.44800000000009</v>
      </c>
      <c r="BN195" s="64">
        <f t="shared" si="42"/>
        <v>1.3354700854700854</v>
      </c>
      <c r="BO195" s="64">
        <f t="shared" si="43"/>
        <v>1.3397435897435896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500</v>
      </c>
      <c r="X197" s="388">
        <f t="shared" si="39"/>
        <v>501.59999999999997</v>
      </c>
      <c r="Y197" s="36">
        <f t="shared" si="44"/>
        <v>1.5737700000000001</v>
      </c>
      <c r="Z197" s="56"/>
      <c r="AA197" s="57"/>
      <c r="AE197" s="64"/>
      <c r="BB197" s="180" t="s">
        <v>1</v>
      </c>
      <c r="BL197" s="64">
        <f t="shared" si="40"/>
        <v>556.66666666666674</v>
      </c>
      <c r="BM197" s="64">
        <f t="shared" si="41"/>
        <v>558.44800000000009</v>
      </c>
      <c r="BN197" s="64">
        <f t="shared" si="42"/>
        <v>1.3354700854700854</v>
      </c>
      <c r="BO197" s="64">
        <f t="shared" si="43"/>
        <v>1.3397435897435896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100</v>
      </c>
      <c r="X199" s="388">
        <f t="shared" si="39"/>
        <v>100.8</v>
      </c>
      <c r="Y199" s="36">
        <f t="shared" si="44"/>
        <v>0.31625999999999999</v>
      </c>
      <c r="Z199" s="56"/>
      <c r="AA199" s="57"/>
      <c r="AE199" s="64"/>
      <c r="BB199" s="182" t="s">
        <v>1</v>
      </c>
      <c r="BL199" s="64">
        <f t="shared" si="40"/>
        <v>111.33333333333333</v>
      </c>
      <c r="BM199" s="64">
        <f t="shared" si="41"/>
        <v>112.224</v>
      </c>
      <c r="BN199" s="64">
        <f t="shared" si="42"/>
        <v>0.26709401709401709</v>
      </c>
      <c r="BO199" s="64">
        <f t="shared" si="43"/>
        <v>0.26923076923076922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100</v>
      </c>
      <c r="X200" s="388">
        <f t="shared" si="39"/>
        <v>100.8</v>
      </c>
      <c r="Y200" s="36">
        <f t="shared" si="44"/>
        <v>0.31625999999999999</v>
      </c>
      <c r="Z200" s="56"/>
      <c r="AA200" s="57"/>
      <c r="AE200" s="64"/>
      <c r="BB200" s="183" t="s">
        <v>1</v>
      </c>
      <c r="BL200" s="64">
        <f t="shared" si="40"/>
        <v>111.58333333333334</v>
      </c>
      <c r="BM200" s="64">
        <f t="shared" si="41"/>
        <v>112.47599999999998</v>
      </c>
      <c r="BN200" s="64">
        <f t="shared" si="42"/>
        <v>0.26709401709401709</v>
      </c>
      <c r="BO200" s="64">
        <f t="shared" si="43"/>
        <v>0.26923076923076922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788.28470380194517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792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7.2090999999999994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2400</v>
      </c>
      <c r="X202" s="389">
        <f>IFERROR(SUM(X182:X200),"0")</f>
        <v>2411.0000000000005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150</v>
      </c>
      <c r="X206" s="388">
        <f>IFERROR(IF(W206="",0,CEILING((W206/$H206),1)*$H206),"")</f>
        <v>151.19999999999999</v>
      </c>
      <c r="Y206" s="36">
        <f>IFERROR(IF(X206=0,"",ROUNDUP(X206/H206,0)*0.00753),"")</f>
        <v>0.47439000000000003</v>
      </c>
      <c r="Z206" s="56"/>
      <c r="AA206" s="57"/>
      <c r="AE206" s="64"/>
      <c r="BB206" s="186" t="s">
        <v>1</v>
      </c>
      <c r="BL206" s="64">
        <f>IFERROR(W206*I206/H206,"0")</f>
        <v>167</v>
      </c>
      <c r="BM206" s="64">
        <f>IFERROR(X206*I206/H206,"0")</f>
        <v>168.33600000000001</v>
      </c>
      <c r="BN206" s="64">
        <f>IFERROR(1/J206*(W206/H206),"0")</f>
        <v>0.40064102564102561</v>
      </c>
      <c r="BO206" s="64">
        <f>IFERROR(1/J206*(X206/H206),"0")</f>
        <v>0.40384615384615385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150</v>
      </c>
      <c r="X207" s="388">
        <f>IFERROR(IF(W207="",0,CEILING((W207/$H207),1)*$H207),"")</f>
        <v>151.19999999999999</v>
      </c>
      <c r="Y207" s="36">
        <f>IFERROR(IF(X207=0,"",ROUNDUP(X207/H207,0)*0.00753),"")</f>
        <v>0.47439000000000003</v>
      </c>
      <c r="Z207" s="56"/>
      <c r="AA207" s="57"/>
      <c r="AE207" s="64"/>
      <c r="BB207" s="187" t="s">
        <v>1</v>
      </c>
      <c r="BL207" s="64">
        <f>IFERROR(W207*I207/H207,"0")</f>
        <v>167</v>
      </c>
      <c r="BM207" s="64">
        <f>IFERROR(X207*I207/H207,"0")</f>
        <v>168.33600000000001</v>
      </c>
      <c r="BN207" s="64">
        <f>IFERROR(1/J207*(W207/H207),"0")</f>
        <v>0.40064102564102561</v>
      </c>
      <c r="BO207" s="64">
        <f>IFERROR(1/J207*(X207/H207),"0")</f>
        <v>0.40384615384615385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125</v>
      </c>
      <c r="X208" s="389">
        <f>IFERROR(X204/H204,"0")+IFERROR(X205/H205,"0")+IFERROR(X206/H206,"0")+IFERROR(X207/H207,"0")</f>
        <v>126</v>
      </c>
      <c r="Y208" s="389">
        <f>IFERROR(IF(Y204="",0,Y204),"0")+IFERROR(IF(Y205="",0,Y205),"0")+IFERROR(IF(Y206="",0,Y206),"0")+IFERROR(IF(Y207="",0,Y207),"0")</f>
        <v>0.94878000000000007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300</v>
      </c>
      <c r="X209" s="389">
        <f>IFERROR(SUM(X204:X207),"0")</f>
        <v>302.39999999999998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50</v>
      </c>
      <c r="X212" s="388">
        <f t="shared" ref="X212:X218" si="45">IFERROR(IF(W212="",0,CEILING((W212/$H212),1)*$H212),"")</f>
        <v>58</v>
      </c>
      <c r="Y212" s="36">
        <f>IFERROR(IF(X212=0,"",ROUNDUP(X212/H212,0)*0.02175),"")</f>
        <v>0.10874999999999999</v>
      </c>
      <c r="Z212" s="56"/>
      <c r="AA212" s="57"/>
      <c r="AE212" s="64"/>
      <c r="BB212" s="188" t="s">
        <v>1</v>
      </c>
      <c r="BL212" s="64">
        <f t="shared" ref="BL212:BL218" si="46">IFERROR(W212*I212/H212,"0")</f>
        <v>52.068965517241381</v>
      </c>
      <c r="BM212" s="64">
        <f t="shared" ref="BM212:BM218" si="47">IFERROR(X212*I212/H212,"0")</f>
        <v>60.4</v>
      </c>
      <c r="BN212" s="64">
        <f t="shared" ref="BN212:BN218" si="48">IFERROR(1/J212*(W212/H212),"0")</f>
        <v>7.6970443349753698E-2</v>
      </c>
      <c r="BO212" s="64">
        <f t="shared" ref="BO212:BO218" si="49">IFERROR(1/J212*(X212/H212),"0")</f>
        <v>8.9285714285714274E-2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100</v>
      </c>
      <c r="X214" s="388">
        <f t="shared" si="45"/>
        <v>104.39999999999999</v>
      </c>
      <c r="Y214" s="36">
        <f>IFERROR(IF(X214=0,"",ROUNDUP(X214/H214,0)*0.02175),"")</f>
        <v>0.19574999999999998</v>
      </c>
      <c r="Z214" s="56"/>
      <c r="AA214" s="57"/>
      <c r="AE214" s="64"/>
      <c r="BB214" s="190" t="s">
        <v>1</v>
      </c>
      <c r="BL214" s="64">
        <f t="shared" si="46"/>
        <v>104.13793103448276</v>
      </c>
      <c r="BM214" s="64">
        <f t="shared" si="47"/>
        <v>108.71999999999998</v>
      </c>
      <c r="BN214" s="64">
        <f t="shared" si="48"/>
        <v>0.1539408866995074</v>
      </c>
      <c r="BO214" s="64">
        <f t="shared" si="49"/>
        <v>0.1607142857142857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12.931034482758623</v>
      </c>
      <c r="X219" s="389">
        <f>IFERROR(X212/H212,"0")+IFERROR(X213/H213,"0")+IFERROR(X214/H214,"0")+IFERROR(X215/H215,"0")+IFERROR(X216/H216,"0")+IFERROR(X217/H217,"0")+IFERROR(X218/H218,"0")</f>
        <v>14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0.30449999999999999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150</v>
      </c>
      <c r="X220" s="389">
        <f>IFERROR(SUM(X212:X218),"0")</f>
        <v>162.39999999999998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70</v>
      </c>
      <c r="X222" s="388">
        <f>IFERROR(IF(W222="",0,CEILING((W222/$H222),1)*$H222),"")</f>
        <v>71.400000000000006</v>
      </c>
      <c r="Y222" s="36">
        <f>IFERROR(IF(X222=0,"",ROUNDUP(X222/H222,0)*0.00502),"")</f>
        <v>0.17068</v>
      </c>
      <c r="Z222" s="56"/>
      <c r="AA222" s="57"/>
      <c r="AE222" s="64"/>
      <c r="BB222" s="195" t="s">
        <v>1</v>
      </c>
      <c r="BL222" s="64">
        <f>IFERROR(W222*I222/H222,"0")</f>
        <v>73.333333333333329</v>
      </c>
      <c r="BM222" s="64">
        <f>IFERROR(X222*I222/H222,"0")</f>
        <v>74.8</v>
      </c>
      <c r="BN222" s="64">
        <f>IFERROR(1/J222*(W222/H222),"0")</f>
        <v>0.14245014245014245</v>
      </c>
      <c r="BO222" s="64">
        <f>IFERROR(1/J222*(X222/H222),"0")</f>
        <v>0.14529914529914531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33.333333333333329</v>
      </c>
      <c r="X225" s="389">
        <f>IFERROR(X222/H222,"0")+IFERROR(X223/H223,"0")+IFERROR(X224/H224,"0")</f>
        <v>34</v>
      </c>
      <c r="Y225" s="389">
        <f>IFERROR(IF(Y222="",0,Y222),"0")+IFERROR(IF(Y223="",0,Y223),"0")+IFERROR(IF(Y224="",0,Y224),"0")</f>
        <v>0.17068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70</v>
      </c>
      <c r="X226" s="389">
        <f>IFERROR(SUM(X222:X224),"0")</f>
        <v>71.400000000000006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150</v>
      </c>
      <c r="X256" s="388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8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35.714285714285715</v>
      </c>
      <c r="X259" s="389">
        <f>IFERROR(X255/H255,"0")+IFERROR(X256/H256,"0")+IFERROR(X257/H257,"0")+IFERROR(X258/H258,"0")</f>
        <v>36</v>
      </c>
      <c r="Y259" s="389">
        <f>IFERROR(IF(Y255="",0,Y255),"0")+IFERROR(IF(Y256="",0,Y256),"0")+IFERROR(IF(Y257="",0,Y257),"0")+IFERROR(IF(Y258="",0,Y258),"0")</f>
        <v>0.27107999999999999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150</v>
      </c>
      <c r="X260" s="389">
        <f>IFERROR(SUM(X255:X258),"0")</f>
        <v>151.20000000000002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100</v>
      </c>
      <c r="X262" s="388">
        <f t="shared" ref="X262:X270" si="61">IFERROR(IF(W262="",0,CEILING((W262/$H262),1)*$H262),"")</f>
        <v>101.4</v>
      </c>
      <c r="Y262" s="36">
        <f>IFERROR(IF(X262=0,"",ROUNDUP(X262/H262,0)*0.02175),"")</f>
        <v>0.21749999999999997</v>
      </c>
      <c r="Z262" s="56"/>
      <c r="AA262" s="57"/>
      <c r="AE262" s="64"/>
      <c r="BB262" s="221" t="s">
        <v>1</v>
      </c>
      <c r="BL262" s="64">
        <f t="shared" ref="BL262:BL270" si="62">IFERROR(W262*I262/H262,"0")</f>
        <v>105.73372781065086</v>
      </c>
      <c r="BM262" s="64">
        <f t="shared" ref="BM262:BM270" si="63">IFERROR(X262*I262/H262,"0")</f>
        <v>107.21399999999998</v>
      </c>
      <c r="BN262" s="64">
        <f t="shared" ref="BN262:BN270" si="64">IFERROR(1/J262*(W262/H262),"0")</f>
        <v>0.17610594533671453</v>
      </c>
      <c r="BO262" s="64">
        <f t="shared" ref="BO262:BO270" si="65">IFERROR(1/J262*(X262/H262),"0")</f>
        <v>0.17857142857142855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9.8619329388560146</v>
      </c>
      <c r="X271" s="389">
        <f>IFERROR(X262/H262,"0")+IFERROR(X263/H263,"0")+IFERROR(X264/H264,"0")+IFERROR(X265/H265,"0")+IFERROR(X266/H266,"0")+IFERROR(X267/H267,"0")+IFERROR(X268/H268,"0")+IFERROR(X269/H269,"0")+IFERROR(X270/H270,"0")</f>
        <v>10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0.21749999999999997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100</v>
      </c>
      <c r="X272" s="389">
        <f>IFERROR(SUM(X262:X270),"0")</f>
        <v>101.4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50</v>
      </c>
      <c r="X275" s="388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700</v>
      </c>
      <c r="X276" s="388">
        <f>IFERROR(IF(W276="",0,CEILING((W276/$H276),1)*$H276),"")</f>
        <v>702</v>
      </c>
      <c r="Y276" s="36">
        <f>IFERROR(IF(X276=0,"",ROUNDUP(X276/H276,0)*0.02175),"")</f>
        <v>1.9574999999999998</v>
      </c>
      <c r="Z276" s="56"/>
      <c r="AA276" s="57"/>
      <c r="AE276" s="64"/>
      <c r="BB276" s="232" t="s">
        <v>1</v>
      </c>
      <c r="BL276" s="64">
        <f>IFERROR(W276*I276/H276,"0")</f>
        <v>750.61538461538464</v>
      </c>
      <c r="BM276" s="64">
        <f>IFERROR(X276*I276/H276,"0")</f>
        <v>752.7600000000001</v>
      </c>
      <c r="BN276" s="64">
        <f>IFERROR(1/J276*(W276/H276),"0")</f>
        <v>1.6025641025641026</v>
      </c>
      <c r="BO276" s="64">
        <f>IFERROR(1/J276*(X276/H276),"0")</f>
        <v>1.607142857142857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95.695970695970701</v>
      </c>
      <c r="X278" s="389">
        <f>IFERROR(X274/H274,"0")+IFERROR(X275/H275,"0")+IFERROR(X276/H276,"0")+IFERROR(X277/H277,"0")</f>
        <v>96</v>
      </c>
      <c r="Y278" s="389">
        <f>IFERROR(IF(Y274="",0,Y274),"0")+IFERROR(IF(Y275="",0,Y275),"0")+IFERROR(IF(Y276="",0,Y276),"0")+IFERROR(IF(Y277="",0,Y277),"0")</f>
        <v>2.0879999999999996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750</v>
      </c>
      <c r="X279" s="389">
        <f>IFERROR(SUM(X274:X277),"0")</f>
        <v>752.4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100</v>
      </c>
      <c r="X283" s="388">
        <f>IFERROR(IF(W283="",0,CEILING((W283/$H283),1)*$H283),"")</f>
        <v>102</v>
      </c>
      <c r="Y283" s="36">
        <f>IFERROR(IF(X283=0,"",ROUNDUP(X283/H283,0)*0.00753),"")</f>
        <v>0.30120000000000002</v>
      </c>
      <c r="Z283" s="56"/>
      <c r="AA283" s="57"/>
      <c r="AE283" s="64"/>
      <c r="BB283" s="236" t="s">
        <v>1</v>
      </c>
      <c r="BL283" s="64">
        <f>IFERROR(W283*I283/H283,"0")</f>
        <v>113.72549019607844</v>
      </c>
      <c r="BM283" s="64">
        <f>IFERROR(X283*I283/H283,"0")</f>
        <v>116.00000000000001</v>
      </c>
      <c r="BN283" s="64">
        <f>IFERROR(1/J283*(W283/H283),"0")</f>
        <v>0.25138260432378079</v>
      </c>
      <c r="BO283" s="64">
        <f>IFERROR(1/J283*(X283/H283),"0")</f>
        <v>0.25641025641025639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39.215686274509807</v>
      </c>
      <c r="X284" s="389">
        <f>IFERROR(X281/H281,"0")+IFERROR(X282/H282,"0")+IFERROR(X283/H283,"0")</f>
        <v>40</v>
      </c>
      <c r="Y284" s="389">
        <f>IFERROR(IF(Y281="",0,Y281),"0")+IFERROR(IF(Y282="",0,Y282),"0")+IFERROR(IF(Y283="",0,Y283),"0")</f>
        <v>0.30120000000000002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100</v>
      </c>
      <c r="X285" s="389">
        <f>IFERROR(SUM(X281:X283),"0")</f>
        <v>102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100</v>
      </c>
      <c r="X294" s="388">
        <f t="shared" ref="X294:X300" si="66">IFERROR(IF(W294="",0,CEILING((W294/$H294),1)*$H294),"")</f>
        <v>108</v>
      </c>
      <c r="Y294" s="36">
        <f>IFERROR(IF(X294=0,"",ROUNDUP(X294/H294,0)*0.02175),"")</f>
        <v>0.21749999999999997</v>
      </c>
      <c r="Z294" s="56"/>
      <c r="AA294" s="57"/>
      <c r="AE294" s="64"/>
      <c r="BB294" s="240" t="s">
        <v>1</v>
      </c>
      <c r="BL294" s="64">
        <f t="shared" ref="BL294:BL300" si="67">IFERROR(W294*I294/H294,"0")</f>
        <v>104.44444444444444</v>
      </c>
      <c r="BM294" s="64">
        <f t="shared" ref="BM294:BM300" si="68">IFERROR(X294*I294/H294,"0")</f>
        <v>112.8</v>
      </c>
      <c r="BN294" s="64">
        <f t="shared" ref="BN294:BN300" si="69">IFERROR(1/J294*(W294/H294),"0")</f>
        <v>0.16534391534391535</v>
      </c>
      <c r="BO294" s="64">
        <f t="shared" ref="BO294:BO300" si="70">IFERROR(1/J294*(X294/H294),"0")</f>
        <v>0.17857142857142855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100</v>
      </c>
      <c r="X297" s="388">
        <f t="shared" si="66"/>
        <v>108</v>
      </c>
      <c r="Y297" s="36">
        <f>IFERROR(IF(X297=0,"",ROUNDUP(X297/H297,0)*0.02175),"")</f>
        <v>0.21749999999999997</v>
      </c>
      <c r="Z297" s="56"/>
      <c r="AA297" s="57"/>
      <c r="AE297" s="64"/>
      <c r="BB297" s="243" t="s">
        <v>1</v>
      </c>
      <c r="BL297" s="64">
        <f t="shared" si="67"/>
        <v>104.44444444444444</v>
      </c>
      <c r="BM297" s="64">
        <f t="shared" si="68"/>
        <v>112.8</v>
      </c>
      <c r="BN297" s="64">
        <f t="shared" si="69"/>
        <v>0.16534391534391535</v>
      </c>
      <c r="BO297" s="64">
        <f t="shared" si="70"/>
        <v>0.17857142857142855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18.518518518518519</v>
      </c>
      <c r="X301" s="389">
        <f>IFERROR(X294/H294,"0")+IFERROR(X295/H295,"0")+IFERROR(X296/H296,"0")+IFERROR(X297/H297,"0")+IFERROR(X298/H298,"0")+IFERROR(X299/H299,"0")+IFERROR(X300/H300,"0")</f>
        <v>20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0.43499999999999994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200</v>
      </c>
      <c r="X302" s="389">
        <f>IFERROR(SUM(X294:X300),"0")</f>
        <v>216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200</v>
      </c>
      <c r="X334" s="388">
        <f t="shared" si="71"/>
        <v>210</v>
      </c>
      <c r="Y334" s="36">
        <f>IFERROR(IF(X334=0,"",ROUNDUP(X334/H334,0)*0.02039),"")</f>
        <v>0.28545999999999999</v>
      </c>
      <c r="Z334" s="56"/>
      <c r="AA334" s="57"/>
      <c r="AE334" s="64"/>
      <c r="BB334" s="259" t="s">
        <v>1</v>
      </c>
      <c r="BL334" s="64">
        <f t="shared" si="72"/>
        <v>206.4</v>
      </c>
      <c r="BM334" s="64">
        <f t="shared" si="73"/>
        <v>216.72</v>
      </c>
      <c r="BN334" s="64">
        <f t="shared" si="74"/>
        <v>0.27777777777777779</v>
      </c>
      <c r="BO334" s="64">
        <f t="shared" si="75"/>
        <v>0.29166666666666663</v>
      </c>
    </row>
    <row r="335" spans="1:67" ht="27" hidden="1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13.333333333333334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0.28545999999999999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200</v>
      </c>
      <c r="X342" s="389">
        <f>IFERROR(SUM(X330:X340),"0")</f>
        <v>210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hidden="1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0</v>
      </c>
      <c r="X344" s="38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0</v>
      </c>
      <c r="X348" s="389">
        <f>IFERROR(X344/H344,"0")+IFERROR(X345/H345,"0")+IFERROR(X346/H346,"0")+IFERROR(X347/H347,"0")</f>
        <v>0</v>
      </c>
      <c r="Y348" s="389">
        <f>IFERROR(IF(Y344="",0,Y344),"0")+IFERROR(IF(Y345="",0,Y345),"0")+IFERROR(IF(Y346="",0,Y346),"0")+IFERROR(IF(Y347="",0,Y347),"0")</f>
        <v>0</v>
      </c>
      <c r="Z348" s="390"/>
      <c r="AA348" s="390"/>
    </row>
    <row r="349" spans="1:67" hidden="1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0</v>
      </c>
      <c r="X349" s="389">
        <f>IFERROR(SUM(X344:X347),"0")</f>
        <v>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50</v>
      </c>
      <c r="X370" s="388">
        <f>IFERROR(IF(W370="",0,CEILING((W370/$H370),1)*$H370),"")</f>
        <v>52.56</v>
      </c>
      <c r="Y370" s="36">
        <f>IFERROR(IF(X370=0,"",ROUNDUP(X370/H370,0)*0.00753),"")</f>
        <v>9.0359999999999996E-2</v>
      </c>
      <c r="Z370" s="56"/>
      <c r="AA370" s="57"/>
      <c r="AE370" s="64"/>
      <c r="BB370" s="279" t="s">
        <v>1</v>
      </c>
      <c r="BL370" s="64">
        <f>IFERROR(W370*I370/H370,"0")</f>
        <v>52.283105022831052</v>
      </c>
      <c r="BM370" s="64">
        <f>IFERROR(X370*I370/H370,"0")</f>
        <v>54.960000000000008</v>
      </c>
      <c r="BN370" s="64">
        <f>IFERROR(1/J370*(W370/H370),"0")</f>
        <v>7.3176443039456737E-2</v>
      </c>
      <c r="BO370" s="64">
        <f>IFERROR(1/J370*(X370/H370),"0")</f>
        <v>7.6923076923076927E-2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11.415525114155251</v>
      </c>
      <c r="X372" s="389">
        <f>IFERROR(X370/H370,"0")+IFERROR(X371/H371,"0")</f>
        <v>12</v>
      </c>
      <c r="Y372" s="389">
        <f>IFERROR(IF(Y370="",0,Y370),"0")+IFERROR(IF(Y371="",0,Y371),"0")</f>
        <v>9.0359999999999996E-2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50</v>
      </c>
      <c r="X373" s="389">
        <f>IFERROR(SUM(X370:X371),"0")</f>
        <v>52.56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1000</v>
      </c>
      <c r="X375" s="388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128.2051282051282</v>
      </c>
      <c r="X379" s="389">
        <f>IFERROR(X375/H375,"0")+IFERROR(X376/H376,"0")+IFERROR(X377/H377,"0")+IFERROR(X378/H378,"0")</f>
        <v>129</v>
      </c>
      <c r="Y379" s="389">
        <f>IFERROR(IF(Y375="",0,Y375),"0")+IFERROR(IF(Y376="",0,Y376),"0")+IFERROR(IF(Y377="",0,Y377),"0")+IFERROR(IF(Y378="",0,Y378),"0")</f>
        <v>2.8057499999999997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1000</v>
      </c>
      <c r="X380" s="389">
        <f>IFERROR(SUM(X375:X378),"0")</f>
        <v>1006.1999999999999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23.80952380952381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24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0.18071999999999999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100</v>
      </c>
      <c r="X407" s="389">
        <f>IFERROR(SUM(X393:X405),"0")</f>
        <v>100.80000000000001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23.80952380952381</v>
      </c>
      <c r="X437" s="389">
        <f>IFERROR(X431/H431,"0")+IFERROR(X432/H432,"0")+IFERROR(X433/H433,"0")+IFERROR(X434/H434,"0")+IFERROR(X435/H435,"0")+IFERROR(X436/H436,"0")</f>
        <v>24</v>
      </c>
      <c r="Y437" s="389">
        <f>IFERROR(IF(Y431="",0,Y431),"0")+IFERROR(IF(Y432="",0,Y432),"0")+IFERROR(IF(Y433="",0,Y433),"0")+IFERROR(IF(Y434="",0,Y434),"0")+IFERROR(IF(Y435="",0,Y435),"0")+IFERROR(IF(Y436="",0,Y436),"0")</f>
        <v>0.18071999999999999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100</v>
      </c>
      <c r="X438" s="389">
        <f>IFERROR(SUM(X431:X436),"0")</f>
        <v>100.80000000000001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600</v>
      </c>
      <c r="X473" s="388">
        <f t="shared" si="87"/>
        <v>601.92000000000007</v>
      </c>
      <c r="Y473" s="36">
        <f t="shared" si="88"/>
        <v>1.36344</v>
      </c>
      <c r="Z473" s="56"/>
      <c r="AA473" s="57"/>
      <c r="AE473" s="64"/>
      <c r="BB473" s="327" t="s">
        <v>1</v>
      </c>
      <c r="BL473" s="64">
        <f t="shared" si="89"/>
        <v>640.90909090909088</v>
      </c>
      <c r="BM473" s="64">
        <f t="shared" si="90"/>
        <v>642.96</v>
      </c>
      <c r="BN473" s="64">
        <f t="shared" si="91"/>
        <v>1.0926573426573427</v>
      </c>
      <c r="BO473" s="64">
        <f t="shared" si="92"/>
        <v>1.0961538461538463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200</v>
      </c>
      <c r="X474" s="388">
        <f t="shared" si="87"/>
        <v>200.64000000000001</v>
      </c>
      <c r="Y474" s="36">
        <f t="shared" si="88"/>
        <v>0.45448</v>
      </c>
      <c r="Z474" s="56"/>
      <c r="AA474" s="57"/>
      <c r="AE474" s="64"/>
      <c r="BB474" s="328" t="s">
        <v>1</v>
      </c>
      <c r="BL474" s="64">
        <f t="shared" si="89"/>
        <v>213.63636363636363</v>
      </c>
      <c r="BM474" s="64">
        <f t="shared" si="90"/>
        <v>214.32</v>
      </c>
      <c r="BN474" s="64">
        <f t="shared" si="91"/>
        <v>0.36421911421911418</v>
      </c>
      <c r="BO474" s="64">
        <f t="shared" si="92"/>
        <v>0.36538461538461542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600</v>
      </c>
      <c r="X476" s="388">
        <f t="shared" si="87"/>
        <v>601.92000000000007</v>
      </c>
      <c r="Y476" s="36">
        <f t="shared" si="88"/>
        <v>1.36344</v>
      </c>
      <c r="Z476" s="56"/>
      <c r="AA476" s="57"/>
      <c r="AE476" s="64"/>
      <c r="BB476" s="330" t="s">
        <v>1</v>
      </c>
      <c r="BL476" s="64">
        <f t="shared" si="89"/>
        <v>640.90909090909088</v>
      </c>
      <c r="BM476" s="64">
        <f t="shared" si="90"/>
        <v>642.96</v>
      </c>
      <c r="BN476" s="64">
        <f t="shared" si="91"/>
        <v>1.0926573426573427</v>
      </c>
      <c r="BO476" s="64">
        <f t="shared" si="92"/>
        <v>1.0961538461538463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200</v>
      </c>
      <c r="X481" s="388">
        <f t="shared" si="87"/>
        <v>201.6</v>
      </c>
      <c r="Y481" s="36">
        <f>IFERROR(IF(X481=0,"",ROUNDUP(X481/H481,0)*0.00753),"")</f>
        <v>0.63251999999999997</v>
      </c>
      <c r="Z481" s="56"/>
      <c r="AA481" s="57"/>
      <c r="AE481" s="64"/>
      <c r="BB481" s="335" t="s">
        <v>1</v>
      </c>
      <c r="BL481" s="64">
        <f t="shared" si="89"/>
        <v>216.66666666666669</v>
      </c>
      <c r="BM481" s="64">
        <f t="shared" si="90"/>
        <v>218.4</v>
      </c>
      <c r="BN481" s="64">
        <f t="shared" si="91"/>
        <v>0.53418803418803418</v>
      </c>
      <c r="BO481" s="64">
        <f t="shared" si="92"/>
        <v>0.53846153846153844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348.4848484848485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350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3.8138799999999997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1600</v>
      </c>
      <c r="X484" s="389">
        <f>IFERROR(SUM(X471:X482),"0")</f>
        <v>1606.08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350</v>
      </c>
      <c r="X486" s="388">
        <f>IFERROR(IF(W486="",0,CEILING((W486/$H486),1)*$H486),"")</f>
        <v>353.76</v>
      </c>
      <c r="Y486" s="36">
        <f>IFERROR(IF(X486=0,"",ROUNDUP(X486/H486,0)*0.01196),"")</f>
        <v>0.80132000000000003</v>
      </c>
      <c r="Z486" s="56"/>
      <c r="AA486" s="57"/>
      <c r="AE486" s="64"/>
      <c r="BB486" s="337" t="s">
        <v>1</v>
      </c>
      <c r="BL486" s="64">
        <f>IFERROR(W486*I486/H486,"0")</f>
        <v>373.86363636363637</v>
      </c>
      <c r="BM486" s="64">
        <f>IFERROR(X486*I486/H486,"0")</f>
        <v>377.87999999999994</v>
      </c>
      <c r="BN486" s="64">
        <f>IFERROR(1/J486*(W486/H486),"0")</f>
        <v>0.63738344988344986</v>
      </c>
      <c r="BO486" s="64">
        <f>IFERROR(1/J486*(X486/H486),"0")</f>
        <v>0.64423076923076927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66.287878787878782</v>
      </c>
      <c r="X488" s="389">
        <f>IFERROR(X486/H486,"0")+IFERROR(X487/H487,"0")</f>
        <v>67</v>
      </c>
      <c r="Y488" s="389">
        <f>IFERROR(IF(Y486="",0,Y486),"0")+IFERROR(IF(Y487="",0,Y487),"0")</f>
        <v>0.80132000000000003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350</v>
      </c>
      <c r="X489" s="389">
        <f>IFERROR(SUM(X486:X487),"0")</f>
        <v>353.76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600</v>
      </c>
      <c r="X493" s="388">
        <f t="shared" si="93"/>
        <v>601.92000000000007</v>
      </c>
      <c r="Y493" s="36">
        <f>IFERROR(IF(X493=0,"",ROUNDUP(X493/H493,0)*0.01196),"")</f>
        <v>1.36344</v>
      </c>
      <c r="Z493" s="56"/>
      <c r="AA493" s="57"/>
      <c r="AE493" s="64"/>
      <c r="BB493" s="341" t="s">
        <v>1</v>
      </c>
      <c r="BL493" s="64">
        <f t="shared" si="94"/>
        <v>640.90909090909088</v>
      </c>
      <c r="BM493" s="64">
        <f t="shared" si="95"/>
        <v>642.96</v>
      </c>
      <c r="BN493" s="64">
        <f t="shared" si="96"/>
        <v>1.0926573426573427</v>
      </c>
      <c r="BO493" s="64">
        <f t="shared" si="97"/>
        <v>1.0961538461538463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340.90909090909088</v>
      </c>
      <c r="X497" s="389">
        <f>IFERROR(X491/H491,"0")+IFERROR(X492/H492,"0")+IFERROR(X493/H493,"0")+IFERROR(X494/H494,"0")+IFERROR(X495/H495,"0")+IFERROR(X496/H496,"0")</f>
        <v>342.00000000000006</v>
      </c>
      <c r="Y497" s="389">
        <f>IFERROR(IF(Y491="",0,Y491),"0")+IFERROR(IF(Y492="",0,Y492),"0")+IFERROR(IF(Y493="",0,Y493),"0")+IFERROR(IF(Y494="",0,Y494),"0")+IFERROR(IF(Y495="",0,Y495),"0")+IFERROR(IF(Y496="",0,Y496),"0")</f>
        <v>4.0903200000000002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1800</v>
      </c>
      <c r="X498" s="389">
        <f>IFERROR(SUM(X491:X496),"0")</f>
        <v>1805.7600000000002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15580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15747.259999999998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16670.976121583404</v>
      </c>
      <c r="X556" s="389">
        <f>IFERROR(SUM(BM22:BM552),"0")</f>
        <v>16848.097999999991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32</v>
      </c>
      <c r="X557" s="38">
        <f>ROUNDUP(SUM(BO22:BO552),0)</f>
        <v>33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17470.976121583404</v>
      </c>
      <c r="X558" s="389">
        <f>GrossWeightTotalR+PalletQtyTotalR*25</f>
        <v>17673.097999999991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3150.9922387028105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3180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38.57591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10.199999999999999</v>
      </c>
      <c r="C565" s="46">
        <f>IFERROR(X47*1,"0")+IFERROR(X48*1,"0")</f>
        <v>151.20000000000002</v>
      </c>
      <c r="D565" s="46">
        <f>IFERROR(X53*1,"0")+IFERROR(X54*1,"0")+IFERROR(X55*1,"0")+IFERROR(X56*1,"0")</f>
        <v>653.40000000000009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2429.9</v>
      </c>
      <c r="F565" s="46">
        <f>IFERROR(X130*1,"0")+IFERROR(X131*1,"0")+IFERROR(X132*1,"0")+IFERROR(X133*1,"0")+IFERROR(X134*1,"0")</f>
        <v>1310.4000000000001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302.40000000000003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3534.2</v>
      </c>
      <c r="J565" s="46">
        <f>IFERROR(X212*1,"0")+IFERROR(X213*1,"0")+IFERROR(X214*1,"0")+IFERROR(X215*1,"0")+IFERROR(X216*1,"0")+IFERROR(X217*1,"0")+IFERROR(X218*1,"0")+IFERROR(X222*1,"0")+IFERROR(X223*1,"0")+IFERROR(X224*1,"0")</f>
        <v>233.79999999999998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1107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1107</v>
      </c>
      <c r="O565" s="46">
        <f>IFERROR(X294*1,"0")+IFERROR(X295*1,"0")+IFERROR(X296*1,"0")+IFERROR(X297*1,"0")+IFERROR(X298*1,"0")+IFERROR(X299*1,"0")+IFERROR(X300*1,"0")+IFERROR(X304*1,"0")+IFERROR(X305*1,"0")</f>
        <v>216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412.79999999999995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1058.76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100.80000000000001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100.80000000000001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3765.6000000000004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360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00,00"/>
        <filter val="1 600,00"/>
        <filter val="1 800,00"/>
        <filter val="10,00"/>
        <filter val="100,00"/>
        <filter val="105,56"/>
        <filter val="11,42"/>
        <filter val="12,93"/>
        <filter val="125,00"/>
        <filter val="128,21"/>
        <filter val="13,33"/>
        <filter val="13,89"/>
        <filter val="148,15"/>
        <filter val="15 580,00"/>
        <filter val="150,00"/>
        <filter val="16 670,98"/>
        <filter val="16,67"/>
        <filter val="17 470,98"/>
        <filter val="18,52"/>
        <filter val="2 400,00"/>
        <filter val="200,00"/>
        <filter val="213,74"/>
        <filter val="23,81"/>
        <filter val="230,16"/>
        <filter val="25,64"/>
        <filter val="29,17"/>
        <filter val="3 150,99"/>
        <filter val="300,00"/>
        <filter val="32"/>
        <filter val="33,33"/>
        <filter val="340,91"/>
        <filter val="348,48"/>
        <filter val="35,71"/>
        <filter val="350,00"/>
        <filter val="39,22"/>
        <filter val="4,63"/>
        <filter val="400,00"/>
        <filter val="50,00"/>
        <filter val="500,00"/>
        <filter val="600,00"/>
        <filter val="650,00"/>
        <filter val="66,29"/>
        <filter val="68,58"/>
        <filter val="70,00"/>
        <filter val="700,00"/>
        <filter val="750,00"/>
        <filter val="788,28"/>
        <filter val="800,00"/>
        <filter val="83,33"/>
        <filter val="9,86"/>
        <filter val="95,70"/>
        <filter val="950,00"/>
        <filter val="96,67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