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A36B0F-D253-420C-AEA0-E70643DF3F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Y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15" i="1" l="1"/>
  <c r="BM215" i="1"/>
  <c r="BO229" i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9" i="1"/>
  <c r="Y28" i="1"/>
  <c r="BM28" i="1"/>
  <c r="Y53" i="1"/>
  <c r="BM53" i="1"/>
  <c r="Y61" i="1"/>
  <c r="BM61" i="1"/>
  <c r="Y69" i="1"/>
  <c r="BM69" i="1"/>
  <c r="Y77" i="1"/>
  <c r="BM77" i="1"/>
  <c r="Y91" i="1"/>
  <c r="BM91" i="1"/>
  <c r="X116" i="1"/>
  <c r="Y108" i="1"/>
  <c r="BM108" i="1"/>
  <c r="Y120" i="1"/>
  <c r="BM120" i="1"/>
  <c r="Y133" i="1"/>
  <c r="BM133" i="1"/>
  <c r="Y142" i="1"/>
  <c r="BM142" i="1"/>
  <c r="Y176" i="1"/>
  <c r="BM176" i="1"/>
  <c r="Y177" i="1"/>
  <c r="BM177" i="1"/>
  <c r="X201" i="1"/>
  <c r="Y195" i="1"/>
  <c r="BM195" i="1"/>
  <c r="Y196" i="1"/>
  <c r="BM196" i="1"/>
  <c r="Y215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X236" i="1"/>
  <c r="X302" i="1"/>
  <c r="X317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Y153" i="1"/>
  <c r="BM153" i="1"/>
  <c r="BO155" i="1"/>
  <c r="BM155" i="1"/>
  <c r="BO174" i="1"/>
  <c r="BM174" i="1"/>
  <c r="Y174" i="1"/>
  <c r="BO188" i="1"/>
  <c r="BM188" i="1"/>
  <c r="Y188" i="1"/>
  <c r="BO193" i="1"/>
  <c r="BM193" i="1"/>
  <c r="Y193" i="1"/>
  <c r="J565" i="1"/>
  <c r="BO213" i="1"/>
  <c r="BM213" i="1"/>
  <c r="Y213" i="1"/>
  <c r="BO224" i="1"/>
  <c r="BM224" i="1"/>
  <c r="Y224" i="1"/>
  <c r="X252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BO282" i="1"/>
  <c r="BM282" i="1"/>
  <c r="Y282" i="1"/>
  <c r="BO299" i="1"/>
  <c r="BM299" i="1"/>
  <c r="Y299" i="1"/>
  <c r="BO333" i="1"/>
  <c r="BM333" i="1"/>
  <c r="Y333" i="1"/>
  <c r="BO335" i="1"/>
  <c r="BM335" i="1"/>
  <c r="Y335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BO231" i="1"/>
  <c r="BM231" i="1"/>
  <c r="Y231" i="1"/>
  <c r="BO244" i="1"/>
  <c r="BM244" i="1"/>
  <c r="Y244" i="1"/>
  <c r="BO256" i="1"/>
  <c r="BM256" i="1"/>
  <c r="Y256" i="1"/>
  <c r="BO267" i="1"/>
  <c r="BM267" i="1"/>
  <c r="Y267" i="1"/>
  <c r="X284" i="1"/>
  <c r="BO281" i="1"/>
  <c r="BM281" i="1"/>
  <c r="Y281" i="1"/>
  <c r="BO295" i="1"/>
  <c r="BM295" i="1"/>
  <c r="Y295" i="1"/>
  <c r="BO316" i="1"/>
  <c r="BM316" i="1"/>
  <c r="Y316" i="1"/>
  <c r="BO334" i="1"/>
  <c r="BM334" i="1"/>
  <c r="Y334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X208" i="1"/>
  <c r="X225" i="1"/>
  <c r="X235" i="1"/>
  <c r="X272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H9" i="1"/>
  <c r="B565" i="1"/>
  <c r="W556" i="1"/>
  <c r="W557" i="1"/>
  <c r="Y23" i="1"/>
  <c r="Y24" i="1" s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Y182" i="1"/>
  <c r="Y201" i="1" s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X202" i="1"/>
  <c r="Y205" i="1"/>
  <c r="Y208" i="1" s="1"/>
  <c r="BM205" i="1"/>
  <c r="BO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X226" i="1"/>
  <c r="Y230" i="1"/>
  <c r="BM230" i="1"/>
  <c r="BO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488" i="1"/>
  <c r="Y348" i="1"/>
  <c r="Y317" i="1"/>
  <c r="Y306" i="1"/>
  <c r="Y57" i="1"/>
  <c r="Y406" i="1"/>
  <c r="Y271" i="1"/>
  <c r="X556" i="1"/>
  <c r="Y179" i="1"/>
  <c r="Y437" i="1"/>
  <c r="Y235" i="1"/>
  <c r="Y98" i="1"/>
  <c r="Y81" i="1"/>
  <c r="X557" i="1"/>
  <c r="Y546" i="1"/>
  <c r="Y422" i="1"/>
  <c r="Y367" i="1"/>
  <c r="Y301" i="1"/>
  <c r="Y521" i="1"/>
  <c r="Y379" i="1"/>
  <c r="Y341" i="1"/>
  <c r="Y290" i="1"/>
  <c r="Y259" i="1"/>
  <c r="Y225" i="1"/>
  <c r="Y219" i="1"/>
  <c r="Y144" i="1"/>
  <c r="Y135" i="1"/>
  <c r="Y116" i="1"/>
  <c r="Y34" i="1"/>
  <c r="X559" i="1"/>
  <c r="W558" i="1"/>
  <c r="X555" i="1"/>
  <c r="Y497" i="1"/>
  <c r="Y483" i="1"/>
  <c r="Y157" i="1"/>
  <c r="Y560" i="1" l="1"/>
  <c r="X558" i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<sst xmlns="http://schemas.openxmlformats.org/spreadsheetml/2006/main" count="2434" uniqueCount="809">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</sst>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129</v>
      </c>
      <c r="X47" s="388">
        <f>IFERROR(IF(W47="",0,CEILING((W47/$H47),1)*$H47),"")</f>
        <v>129.60000000000002</v>
      </c>
      <c r="Y47" s="36">
        <f>IFERROR(IF(X47=0,"",ROUNDUP(X47/H47,0)*0.02175),"")</f>
        <v>0.26100000000000001</v>
      </c>
      <c r="Z47" s="56"/>
      <c r="AA47" s="57"/>
      <c r="AE47" s="64"/>
      <c r="BB47" s="76" t="s">
        <v>1</v>
      </c>
      <c r="BL47" s="64">
        <f>IFERROR(W47*I47/H47,"0")</f>
        <v>134.73333333333332</v>
      </c>
      <c r="BM47" s="64">
        <f>IFERROR(X47*I47/H47,"0")</f>
        <v>135.36000000000001</v>
      </c>
      <c r="BN47" s="64">
        <f>IFERROR(1/J47*(W47/H47),"0")</f>
        <v>0.21329365079365076</v>
      </c>
      <c r="BO47" s="64">
        <f>IFERROR(1/J47*(X47/H47),"0")</f>
        <v>0.2142857142857143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11.944444444444443</v>
      </c>
      <c r="X49" s="389">
        <f>IFERROR(X47/H47,"0")+IFERROR(X48/H48,"0")</f>
        <v>12.000000000000002</v>
      </c>
      <c r="Y49" s="389">
        <f>IFERROR(IF(Y47="",0,Y47),"0")+IFERROR(IF(Y48="",0,Y48),"0")</f>
        <v>0.26100000000000001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129</v>
      </c>
      <c r="X50" s="389">
        <f>IFERROR(SUM(X47:X48),"0")</f>
        <v>129.60000000000002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304</v>
      </c>
      <c r="X53" s="388">
        <f>IFERROR(IF(W53="",0,CEILING((W53/$H53),1)*$H53),"")</f>
        <v>313.20000000000005</v>
      </c>
      <c r="Y53" s="36">
        <f>IFERROR(IF(X53=0,"",ROUNDUP(X53/H53,0)*0.02175),"")</f>
        <v>0.63074999999999992</v>
      </c>
      <c r="Z53" s="56"/>
      <c r="AA53" s="57"/>
      <c r="AE53" s="64"/>
      <c r="BB53" s="78" t="s">
        <v>1</v>
      </c>
      <c r="BL53" s="64">
        <f>IFERROR(W53*I53/H53,"0")</f>
        <v>317.51111111111106</v>
      </c>
      <c r="BM53" s="64">
        <f>IFERROR(X53*I53/H53,"0")</f>
        <v>327.12</v>
      </c>
      <c r="BN53" s="64">
        <f>IFERROR(1/J53*(W53/H53),"0")</f>
        <v>0.50264550264550256</v>
      </c>
      <c r="BO53" s="64">
        <f>IFERROR(1/J53*(X53/H53),"0")</f>
        <v>0.5178571428571429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18</v>
      </c>
      <c r="X56" s="388">
        <f>IFERROR(IF(W56="",0,CEILING((W56/$H56),1)*$H56),"")</f>
        <v>20</v>
      </c>
      <c r="Y56" s="36">
        <f>IFERROR(IF(X56=0,"",ROUNDUP(X56/H56,0)*0.00937),"")</f>
        <v>4.6850000000000003E-2</v>
      </c>
      <c r="Z56" s="56"/>
      <c r="AA56" s="57"/>
      <c r="AE56" s="64"/>
      <c r="BB56" s="81" t="s">
        <v>1</v>
      </c>
      <c r="BL56" s="64">
        <f>IFERROR(W56*I56/H56,"0")</f>
        <v>19.080000000000002</v>
      </c>
      <c r="BM56" s="64">
        <f>IFERROR(X56*I56/H56,"0")</f>
        <v>21.200000000000003</v>
      </c>
      <c r="BN56" s="64">
        <f>IFERROR(1/J56*(W56/H56),"0")</f>
        <v>3.7499999999999999E-2</v>
      </c>
      <c r="BO56" s="64">
        <f>IFERROR(1/J56*(X56/H56),"0")</f>
        <v>4.1666666666666664E-2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32.648148148148145</v>
      </c>
      <c r="X57" s="389">
        <f>IFERROR(X53/H53,"0")+IFERROR(X54/H54,"0")+IFERROR(X55/H55,"0")+IFERROR(X56/H56,"0")</f>
        <v>34</v>
      </c>
      <c r="Y57" s="389">
        <f>IFERROR(IF(Y53="",0,Y53),"0")+IFERROR(IF(Y54="",0,Y54),"0")+IFERROR(IF(Y55="",0,Y55),"0")+IFERROR(IF(Y56="",0,Y56),"0")</f>
        <v>0.67759999999999998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322</v>
      </c>
      <c r="X58" s="389">
        <f>IFERROR(SUM(X53:X56),"0")</f>
        <v>333.20000000000005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199</v>
      </c>
      <c r="X63" s="388">
        <f t="shared" si="6"/>
        <v>201.6</v>
      </c>
      <c r="Y63" s="36">
        <f t="shared" si="7"/>
        <v>0.39149999999999996</v>
      </c>
      <c r="Z63" s="56"/>
      <c r="AA63" s="57"/>
      <c r="AE63" s="64"/>
      <c r="BB63" s="84" t="s">
        <v>1</v>
      </c>
      <c r="BL63" s="64">
        <f t="shared" si="8"/>
        <v>207.52857142857147</v>
      </c>
      <c r="BM63" s="64">
        <f t="shared" si="9"/>
        <v>210.24</v>
      </c>
      <c r="BN63" s="64">
        <f t="shared" si="10"/>
        <v>0.31728316326530609</v>
      </c>
      <c r="BO63" s="64">
        <f t="shared" si="11"/>
        <v>0.3214285714285714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189</v>
      </c>
      <c r="X64" s="388">
        <f t="shared" si="6"/>
        <v>190.39999999999998</v>
      </c>
      <c r="Y64" s="36">
        <f t="shared" si="7"/>
        <v>0.36974999999999997</v>
      </c>
      <c r="Z64" s="56"/>
      <c r="AA64" s="57"/>
      <c r="AE64" s="64"/>
      <c r="BB64" s="85" t="s">
        <v>1</v>
      </c>
      <c r="BL64" s="64">
        <f t="shared" si="8"/>
        <v>197.10000000000002</v>
      </c>
      <c r="BM64" s="64">
        <f t="shared" si="9"/>
        <v>198.56</v>
      </c>
      <c r="BN64" s="64">
        <f t="shared" si="10"/>
        <v>0.3013392857142857</v>
      </c>
      <c r="BO64" s="64">
        <f t="shared" si="11"/>
        <v>0.30357142857142855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436</v>
      </c>
      <c r="X65" s="388">
        <f t="shared" si="6"/>
        <v>442.8</v>
      </c>
      <c r="Y65" s="36">
        <f t="shared" si="7"/>
        <v>0.89174999999999993</v>
      </c>
      <c r="Z65" s="56"/>
      <c r="AA65" s="57"/>
      <c r="AE65" s="64"/>
      <c r="BB65" s="86" t="s">
        <v>1</v>
      </c>
      <c r="BL65" s="64">
        <f t="shared" si="8"/>
        <v>455.37777777777774</v>
      </c>
      <c r="BM65" s="64">
        <f t="shared" si="9"/>
        <v>462.47999999999996</v>
      </c>
      <c r="BN65" s="64">
        <f t="shared" si="10"/>
        <v>0.72089947089947082</v>
      </c>
      <c r="BO65" s="64">
        <f t="shared" si="11"/>
        <v>0.7321428571428571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631</v>
      </c>
      <c r="X67" s="388">
        <f t="shared" si="6"/>
        <v>638.4</v>
      </c>
      <c r="Y67" s="36">
        <f t="shared" si="7"/>
        <v>1.2397499999999999</v>
      </c>
      <c r="Z67" s="56"/>
      <c r="AA67" s="57"/>
      <c r="AE67" s="64"/>
      <c r="BB67" s="88" t="s">
        <v>1</v>
      </c>
      <c r="BL67" s="64">
        <f t="shared" si="8"/>
        <v>658.0428571428572</v>
      </c>
      <c r="BM67" s="64">
        <f t="shared" si="9"/>
        <v>665.76</v>
      </c>
      <c r="BN67" s="64">
        <f t="shared" si="10"/>
        <v>1.0060586734693877</v>
      </c>
      <c r="BO67" s="64">
        <f t="shared" si="11"/>
        <v>1.0178571428571428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22</v>
      </c>
      <c r="X70" s="388">
        <f t="shared" si="6"/>
        <v>22.200000000000003</v>
      </c>
      <c r="Y70" s="36">
        <f t="shared" si="12"/>
        <v>5.6219999999999999E-2</v>
      </c>
      <c r="Z70" s="56"/>
      <c r="AA70" s="57"/>
      <c r="AE70" s="64"/>
      <c r="BB70" s="91" t="s">
        <v>1</v>
      </c>
      <c r="BL70" s="64">
        <f t="shared" si="8"/>
        <v>23.427027027027023</v>
      </c>
      <c r="BM70" s="64">
        <f t="shared" si="9"/>
        <v>23.64</v>
      </c>
      <c r="BN70" s="64">
        <f t="shared" si="10"/>
        <v>4.9549549549549543E-2</v>
      </c>
      <c r="BO70" s="64">
        <f t="shared" si="11"/>
        <v>5.000000000000001E-2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127</v>
      </c>
      <c r="X74" s="388">
        <f t="shared" si="6"/>
        <v>130.5</v>
      </c>
      <c r="Y74" s="36">
        <f t="shared" si="12"/>
        <v>0.27172999999999997</v>
      </c>
      <c r="Z74" s="56"/>
      <c r="AA74" s="57"/>
      <c r="AE74" s="64"/>
      <c r="BB74" s="95" t="s">
        <v>1</v>
      </c>
      <c r="BL74" s="64">
        <f t="shared" si="8"/>
        <v>132.92666666666665</v>
      </c>
      <c r="BM74" s="64">
        <f t="shared" si="9"/>
        <v>136.59</v>
      </c>
      <c r="BN74" s="64">
        <f t="shared" si="10"/>
        <v>0.23518518518518516</v>
      </c>
      <c r="BO74" s="64">
        <f t="shared" si="11"/>
        <v>0.24166666666666667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114</v>
      </c>
      <c r="X79" s="388">
        <f t="shared" si="6"/>
        <v>117</v>
      </c>
      <c r="Y79" s="36">
        <f>IFERROR(IF(X79=0,"",ROUNDUP(X79/H79,0)*0.00937),"")</f>
        <v>0.24362</v>
      </c>
      <c r="Z79" s="56"/>
      <c r="AA79" s="57"/>
      <c r="AE79" s="64"/>
      <c r="BB79" s="100" t="s">
        <v>1</v>
      </c>
      <c r="BL79" s="64">
        <f t="shared" si="8"/>
        <v>120.08</v>
      </c>
      <c r="BM79" s="64">
        <f t="shared" si="9"/>
        <v>123.24000000000001</v>
      </c>
      <c r="BN79" s="64">
        <f t="shared" si="10"/>
        <v>0.21111111111111111</v>
      </c>
      <c r="BO79" s="64">
        <f t="shared" si="11"/>
        <v>0.21666666666666667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190.85401472901472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194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3.4643199999999998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1718</v>
      </c>
      <c r="X82" s="389">
        <f>IFERROR(SUM(X61:X80),"0")</f>
        <v>1742.8999999999999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165</v>
      </c>
      <c r="X84" s="388">
        <f>IFERROR(IF(W84="",0,CEILING((W84/$H84),1)*$H84),"")</f>
        <v>172.8</v>
      </c>
      <c r="Y84" s="36">
        <f>IFERROR(IF(X84=0,"",ROUNDUP(X84/H84,0)*0.02175),"")</f>
        <v>0.34799999999999998</v>
      </c>
      <c r="Z84" s="56"/>
      <c r="AA84" s="57"/>
      <c r="AE84" s="64"/>
      <c r="BB84" s="102" t="s">
        <v>1</v>
      </c>
      <c r="BL84" s="64">
        <f>IFERROR(W84*I84/H84,"0")</f>
        <v>172.33333333333331</v>
      </c>
      <c r="BM84" s="64">
        <f>IFERROR(X84*I84/H84,"0")</f>
        <v>180.48</v>
      </c>
      <c r="BN84" s="64">
        <f>IFERROR(1/J84*(W84/H84),"0")</f>
        <v>0.31828703703703698</v>
      </c>
      <c r="BO84" s="64">
        <f>IFERROR(1/J84*(X84/H84),"0")</f>
        <v>0.33333333333333331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7</v>
      </c>
      <c r="X87" s="388">
        <f>IFERROR(IF(W87="",0,CEILING((W87/$H87),1)*$H87),"")</f>
        <v>7.1999999999999993</v>
      </c>
      <c r="Y87" s="36">
        <f>IFERROR(IF(X87=0,"",ROUNDUP(X87/H87,0)*0.00753),"")</f>
        <v>2.2589999999999999E-2</v>
      </c>
      <c r="Z87" s="56"/>
      <c r="AA87" s="57"/>
      <c r="AE87" s="64"/>
      <c r="BB87" s="105" t="s">
        <v>1</v>
      </c>
      <c r="BL87" s="64">
        <f>IFERROR(W87*I87/H87,"0")</f>
        <v>7.583333333333333</v>
      </c>
      <c r="BM87" s="64">
        <f>IFERROR(X87*I87/H87,"0")</f>
        <v>7.8</v>
      </c>
      <c r="BN87" s="64">
        <f>IFERROR(1/J87*(W87/H87),"0")</f>
        <v>1.86965811965812E-2</v>
      </c>
      <c r="BO87" s="64">
        <f>IFERROR(1/J87*(X87/H87),"0")</f>
        <v>1.9230769230769232E-2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18.194444444444443</v>
      </c>
      <c r="X88" s="389">
        <f>IFERROR(X84/H84,"0")+IFERROR(X85/H85,"0")+IFERROR(X86/H86,"0")+IFERROR(X87/H87,"0")</f>
        <v>19</v>
      </c>
      <c r="Y88" s="389">
        <f>IFERROR(IF(Y84="",0,Y84),"0")+IFERROR(IF(Y85="",0,Y85),"0")+IFERROR(IF(Y86="",0,Y86),"0")+IFERROR(IF(Y87="",0,Y87),"0")</f>
        <v>0.37058999999999997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172</v>
      </c>
      <c r="X89" s="389">
        <f>IFERROR(SUM(X84:X87),"0")</f>
        <v>180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190</v>
      </c>
      <c r="X103" s="388">
        <f t="shared" si="18"/>
        <v>193.20000000000002</v>
      </c>
      <c r="Y103" s="36">
        <f>IFERROR(IF(X103=0,"",ROUNDUP(X103/H103,0)*0.02175),"")</f>
        <v>0.50024999999999997</v>
      </c>
      <c r="Z103" s="56"/>
      <c r="AA103" s="57"/>
      <c r="AE103" s="64"/>
      <c r="BB103" s="115" t="s">
        <v>1</v>
      </c>
      <c r="BL103" s="64">
        <f t="shared" si="19"/>
        <v>202.75714285714287</v>
      </c>
      <c r="BM103" s="64">
        <f t="shared" si="20"/>
        <v>206.17200000000003</v>
      </c>
      <c r="BN103" s="64">
        <f t="shared" si="21"/>
        <v>0.40391156462585026</v>
      </c>
      <c r="BO103" s="64">
        <f t="shared" si="22"/>
        <v>0.4107142857142857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208</v>
      </c>
      <c r="X104" s="388">
        <f t="shared" si="18"/>
        <v>210</v>
      </c>
      <c r="Y104" s="36">
        <f>IFERROR(IF(X104=0,"",ROUNDUP(X104/H104,0)*0.02175),"")</f>
        <v>0.54374999999999996</v>
      </c>
      <c r="Z104" s="56"/>
      <c r="AA104" s="57"/>
      <c r="AE104" s="64"/>
      <c r="BB104" s="116" t="s">
        <v>1</v>
      </c>
      <c r="BL104" s="64">
        <f t="shared" si="19"/>
        <v>221.96571428571428</v>
      </c>
      <c r="BM104" s="64">
        <f t="shared" si="20"/>
        <v>224.1</v>
      </c>
      <c r="BN104" s="64">
        <f t="shared" si="21"/>
        <v>0.44217687074829926</v>
      </c>
      <c r="BO104" s="64">
        <f t="shared" si="22"/>
        <v>0.4464285714285714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57</v>
      </c>
      <c r="X108" s="388">
        <f t="shared" si="18"/>
        <v>59.400000000000006</v>
      </c>
      <c r="Y108" s="36">
        <f>IFERROR(IF(X108=0,"",ROUNDUP(X108/H108,0)*0.00753),"")</f>
        <v>0.16566</v>
      </c>
      <c r="Z108" s="56"/>
      <c r="AA108" s="57"/>
      <c r="AE108" s="64"/>
      <c r="BB108" s="120" t="s">
        <v>1</v>
      </c>
      <c r="BL108" s="64">
        <f t="shared" si="19"/>
        <v>62.742222222222217</v>
      </c>
      <c r="BM108" s="64">
        <f t="shared" si="20"/>
        <v>65.384</v>
      </c>
      <c r="BN108" s="64">
        <f t="shared" si="21"/>
        <v>0.13532763532763531</v>
      </c>
      <c r="BO108" s="64">
        <f t="shared" si="22"/>
        <v>0.14102564102564102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73.492063492063494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75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1.2347599999999999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461</v>
      </c>
      <c r="X117" s="389">
        <f>IFERROR(SUM(X101:X115),"0")</f>
        <v>468.6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20</v>
      </c>
      <c r="X119" s="388">
        <f t="shared" ref="X119:X125" si="24">IFERROR(IF(W119="",0,CEILING((W119/$H119),1)*$H119),"")</f>
        <v>23.24</v>
      </c>
      <c r="Y119" s="36">
        <f>IFERROR(IF(X119=0,"",ROUNDUP(X119/H119,0)*0.00937),"")</f>
        <v>6.5589999999999996E-2</v>
      </c>
      <c r="Z119" s="56"/>
      <c r="AA119" s="57"/>
      <c r="AE119" s="64"/>
      <c r="BB119" s="128" t="s">
        <v>1</v>
      </c>
      <c r="BL119" s="64">
        <f t="shared" ref="BL119:BL125" si="25">IFERROR(W119*I119/H119,"0")</f>
        <v>21.578313253012048</v>
      </c>
      <c r="BM119" s="64">
        <f t="shared" ref="BM119:BM125" si="26">IFERROR(X119*I119/H119,"0")</f>
        <v>25.073999999999998</v>
      </c>
      <c r="BN119" s="64">
        <f t="shared" ref="BN119:BN125" si="27">IFERROR(1/J119*(W119/H119),"0")</f>
        <v>5.0200803212851405E-2</v>
      </c>
      <c r="BO119" s="64">
        <f t="shared" ref="BO119:BO125" si="28">IFERROR(1/J119*(X119/H119),"0")</f>
        <v>5.8333333333333334E-2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41</v>
      </c>
      <c r="X122" s="388">
        <f t="shared" si="24"/>
        <v>42</v>
      </c>
      <c r="Y122" s="36">
        <f>IFERROR(IF(X122=0,"",ROUNDUP(X122/H122,0)*0.02175),"")</f>
        <v>0.10874999999999999</v>
      </c>
      <c r="Z122" s="56"/>
      <c r="AA122" s="57"/>
      <c r="AE122" s="64"/>
      <c r="BB122" s="131" t="s">
        <v>1</v>
      </c>
      <c r="BL122" s="64">
        <f t="shared" si="25"/>
        <v>43.752857142857138</v>
      </c>
      <c r="BM122" s="64">
        <f t="shared" si="26"/>
        <v>44.82</v>
      </c>
      <c r="BN122" s="64">
        <f t="shared" si="27"/>
        <v>8.7159863945578217E-2</v>
      </c>
      <c r="BO122" s="64">
        <f t="shared" si="28"/>
        <v>8.9285714285714274E-2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28</v>
      </c>
      <c r="X125" s="388">
        <f t="shared" si="24"/>
        <v>28.799999999999997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30.333333333333332</v>
      </c>
      <c r="BM125" s="64">
        <f t="shared" si="26"/>
        <v>31.2</v>
      </c>
      <c r="BN125" s="64">
        <f t="shared" si="27"/>
        <v>7.4786324786324798E-2</v>
      </c>
      <c r="BO125" s="64">
        <f t="shared" si="28"/>
        <v>7.6923076923076927E-2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22.571715433161216</v>
      </c>
      <c r="X126" s="389">
        <f>IFERROR(X119/H119,"0")+IFERROR(X120/H120,"0")+IFERROR(X121/H121,"0")+IFERROR(X122/H122,"0")+IFERROR(X123/H123,"0")+IFERROR(X124/H124,"0")+IFERROR(X125/H125,"0")</f>
        <v>24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0.26469999999999999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89</v>
      </c>
      <c r="X127" s="389">
        <f>IFERROR(SUM(X119:X125),"0")</f>
        <v>94.039999999999992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153</v>
      </c>
      <c r="X131" s="388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64"/>
      <c r="BB131" s="136" t="s">
        <v>1</v>
      </c>
      <c r="BL131" s="64">
        <f>IFERROR(W131*I131/H131,"0")</f>
        <v>163.16357142857143</v>
      </c>
      <c r="BM131" s="64">
        <f>IFERROR(X131*I131/H131,"0")</f>
        <v>170.202</v>
      </c>
      <c r="BN131" s="64">
        <f>IFERROR(1/J131*(W131/H131),"0")</f>
        <v>0.32525510204081626</v>
      </c>
      <c r="BO131" s="64">
        <f>IFERROR(1/J131*(X131/H131),"0")</f>
        <v>0.33928571428571425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18.214285714285712</v>
      </c>
      <c r="X135" s="389">
        <f>IFERROR(X130/H130,"0")+IFERROR(X131/H131,"0")+IFERROR(X132/H132,"0")+IFERROR(X133/H133,"0")+IFERROR(X134/H134,"0")</f>
        <v>19</v>
      </c>
      <c r="Y135" s="389">
        <f>IFERROR(IF(Y130="",0,Y130),"0")+IFERROR(IF(Y131="",0,Y131),"0")+IFERROR(IF(Y132="",0,Y132),"0")+IFERROR(IF(Y133="",0,Y133),"0")+IFERROR(IF(Y134="",0,Y134),"0")</f>
        <v>0.41324999999999995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153</v>
      </c>
      <c r="X136" s="389">
        <f>IFERROR(SUM(X130:X134),"0")</f>
        <v>159.6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130</v>
      </c>
      <c r="X148" s="388">
        <f t="shared" ref="X148:X156" si="29">IFERROR(IF(W148="",0,CEILING((W148/$H148),1)*$H148),"")</f>
        <v>130.20000000000002</v>
      </c>
      <c r="Y148" s="36">
        <f>IFERROR(IF(X148=0,"",ROUNDUP(X148/H148,0)*0.00753),"")</f>
        <v>0.23343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138.04761904761904</v>
      </c>
      <c r="BM148" s="64">
        <f t="shared" ref="BM148:BM156" si="31">IFERROR(X148*I148/H148,"0")</f>
        <v>138.26000000000002</v>
      </c>
      <c r="BN148" s="64">
        <f t="shared" ref="BN148:BN156" si="32">IFERROR(1/J148*(W148/H148),"0")</f>
        <v>0.1984126984126984</v>
      </c>
      <c r="BO148" s="64">
        <f t="shared" ref="BO148:BO156" si="33">IFERROR(1/J148*(X148/H148),"0")</f>
        <v>0.19871794871794873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173</v>
      </c>
      <c r="X150" s="388">
        <f t="shared" si="29"/>
        <v>176.4</v>
      </c>
      <c r="Y150" s="36">
        <f>IFERROR(IF(X150=0,"",ROUNDUP(X150/H150,0)*0.00753),"")</f>
        <v>0.31625999999999999</v>
      </c>
      <c r="Z150" s="56"/>
      <c r="AA150" s="57"/>
      <c r="AE150" s="64"/>
      <c r="BB150" s="146" t="s">
        <v>1</v>
      </c>
      <c r="BL150" s="64">
        <f t="shared" si="30"/>
        <v>181.23809523809524</v>
      </c>
      <c r="BM150" s="64">
        <f t="shared" si="31"/>
        <v>184.8</v>
      </c>
      <c r="BN150" s="64">
        <f t="shared" si="32"/>
        <v>0.26404151404151405</v>
      </c>
      <c r="BO150" s="64">
        <f t="shared" si="33"/>
        <v>0.26923076923076922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72</v>
      </c>
      <c r="X151" s="388">
        <f t="shared" si="29"/>
        <v>73.5</v>
      </c>
      <c r="Y151" s="36">
        <f>IFERROR(IF(X151=0,"",ROUNDUP(X151/H151,0)*0.00502),"")</f>
        <v>0.1757</v>
      </c>
      <c r="Z151" s="56"/>
      <c r="AA151" s="57"/>
      <c r="AE151" s="64"/>
      <c r="BB151" s="147" t="s">
        <v>1</v>
      </c>
      <c r="BL151" s="64">
        <f t="shared" si="30"/>
        <v>76.457142857142856</v>
      </c>
      <c r="BM151" s="64">
        <f t="shared" si="31"/>
        <v>78.05</v>
      </c>
      <c r="BN151" s="64">
        <f t="shared" si="32"/>
        <v>0.14652014652014653</v>
      </c>
      <c r="BO151" s="64">
        <f t="shared" si="33"/>
        <v>0.1495726495726496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80</v>
      </c>
      <c r="X154" s="388">
        <f t="shared" si="29"/>
        <v>81.900000000000006</v>
      </c>
      <c r="Y154" s="36">
        <f>IFERROR(IF(X154=0,"",ROUNDUP(X154/H154,0)*0.00502),"")</f>
        <v>0.19578000000000001</v>
      </c>
      <c r="Z154" s="56"/>
      <c r="AA154" s="57"/>
      <c r="AE154" s="64"/>
      <c r="BB154" s="150" t="s">
        <v>1</v>
      </c>
      <c r="BL154" s="64">
        <f t="shared" si="30"/>
        <v>83.80952380952381</v>
      </c>
      <c r="BM154" s="64">
        <f t="shared" si="31"/>
        <v>85.800000000000011</v>
      </c>
      <c r="BN154" s="64">
        <f t="shared" si="32"/>
        <v>0.16280016280016282</v>
      </c>
      <c r="BO154" s="64">
        <f t="shared" si="33"/>
        <v>0.16666666666666669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144.52380952380952</v>
      </c>
      <c r="X157" s="389">
        <f>IFERROR(X148/H148,"0")+IFERROR(X149/H149,"0")+IFERROR(X150/H150,"0")+IFERROR(X151/H151,"0")+IFERROR(X152/H152,"0")+IFERROR(X153/H153,"0")+IFERROR(X154/H154,"0")+IFERROR(X155/H155,"0")+IFERROR(X156/H156,"0")</f>
        <v>147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0.92117000000000004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455</v>
      </c>
      <c r="X158" s="389">
        <f>IFERROR(SUM(X148:X156),"0")</f>
        <v>462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202</v>
      </c>
      <c r="X173" s="388">
        <f t="shared" si="34"/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si="35"/>
        <v>209.85555555555555</v>
      </c>
      <c r="BM173" s="64">
        <f t="shared" si="36"/>
        <v>213.18000000000004</v>
      </c>
      <c r="BN173" s="64">
        <f t="shared" si="37"/>
        <v>0.31172839506172839</v>
      </c>
      <c r="BO173" s="64">
        <f t="shared" si="38"/>
        <v>0.31666666666666665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17</v>
      </c>
      <c r="X174" s="388">
        <f t="shared" si="34"/>
        <v>21.6</v>
      </c>
      <c r="Y174" s="36">
        <f>IFERROR(IF(X174=0,"",ROUNDUP(X174/H174,0)*0.00937),"")</f>
        <v>3.7479999999999999E-2</v>
      </c>
      <c r="Z174" s="56"/>
      <c r="AA174" s="57"/>
      <c r="AE174" s="64"/>
      <c r="BB174" s="160" t="s">
        <v>1</v>
      </c>
      <c r="BL174" s="64">
        <f t="shared" si="35"/>
        <v>17.661111111111111</v>
      </c>
      <c r="BM174" s="64">
        <f t="shared" si="36"/>
        <v>22.44</v>
      </c>
      <c r="BN174" s="64">
        <f t="shared" si="37"/>
        <v>2.6234567901234566E-2</v>
      </c>
      <c r="BO174" s="64">
        <f t="shared" si="38"/>
        <v>3.3333333333333333E-2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212</v>
      </c>
      <c r="X176" s="388">
        <f t="shared" si="34"/>
        <v>216</v>
      </c>
      <c r="Y176" s="36">
        <f>IFERROR(IF(X176=0,"",ROUNDUP(X176/H176,0)*0.00937),"")</f>
        <v>0.37480000000000002</v>
      </c>
      <c r="Z176" s="56"/>
      <c r="AA176" s="57"/>
      <c r="AE176" s="64"/>
      <c r="BB176" s="162" t="s">
        <v>1</v>
      </c>
      <c r="BL176" s="64">
        <f t="shared" si="35"/>
        <v>220.24444444444447</v>
      </c>
      <c r="BM176" s="64">
        <f t="shared" si="36"/>
        <v>224.39999999999998</v>
      </c>
      <c r="BN176" s="64">
        <f t="shared" si="37"/>
        <v>0.3271604938271605</v>
      </c>
      <c r="BO176" s="64">
        <f t="shared" si="38"/>
        <v>0.33333333333333331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79.81481481481481</v>
      </c>
      <c r="X179" s="389">
        <f>IFERROR(X171/H171,"0")+IFERROR(X172/H172,"0")+IFERROR(X173/H173,"0")+IFERROR(X174/H174,"0")+IFERROR(X175/H175,"0")+IFERROR(X176/H176,"0")+IFERROR(X177/H177,"0")+IFERROR(X178/H178,"0")</f>
        <v>82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0.76834000000000002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431</v>
      </c>
      <c r="X180" s="389">
        <f>IFERROR(SUM(X171:X178),"0")</f>
        <v>442.8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156</v>
      </c>
      <c r="X185" s="388">
        <f t="shared" si="39"/>
        <v>156</v>
      </c>
      <c r="Y185" s="36">
        <f>IFERROR(IF(X185=0,"",ROUNDUP(X185/H185,0)*0.02175),"")</f>
        <v>0.43499999999999994</v>
      </c>
      <c r="Z185" s="56"/>
      <c r="AA185" s="57"/>
      <c r="AE185" s="64"/>
      <c r="BB185" s="168" t="s">
        <v>1</v>
      </c>
      <c r="BL185" s="64">
        <f t="shared" si="40"/>
        <v>167.28000000000003</v>
      </c>
      <c r="BM185" s="64">
        <f t="shared" si="41"/>
        <v>167.28000000000003</v>
      </c>
      <c r="BN185" s="64">
        <f t="shared" si="42"/>
        <v>0.3571428571428571</v>
      </c>
      <c r="BO185" s="64">
        <f t="shared" si="43"/>
        <v>0.3571428571428571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503</v>
      </c>
      <c r="X188" s="388">
        <f t="shared" si="39"/>
        <v>504.59999999999997</v>
      </c>
      <c r="Y188" s="36">
        <f>IFERROR(IF(X188=0,"",ROUNDUP(X188/H188,0)*0.02175),"")</f>
        <v>1.2614999999999998</v>
      </c>
      <c r="Z188" s="56"/>
      <c r="AA188" s="57"/>
      <c r="AE188" s="64"/>
      <c r="BB188" s="171" t="s">
        <v>1</v>
      </c>
      <c r="BL188" s="64">
        <f t="shared" si="40"/>
        <v>535.60827586206892</v>
      </c>
      <c r="BM188" s="64">
        <f t="shared" si="41"/>
        <v>537.31200000000001</v>
      </c>
      <c r="BN188" s="64">
        <f t="shared" si="42"/>
        <v>1.0324302134646963</v>
      </c>
      <c r="BO188" s="64">
        <f t="shared" si="43"/>
        <v>1.0357142857142856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87</v>
      </c>
      <c r="X190" s="388">
        <f t="shared" si="39"/>
        <v>88.8</v>
      </c>
      <c r="Y190" s="36">
        <f>IFERROR(IF(X190=0,"",ROUNDUP(X190/H190,0)*0.00753),"")</f>
        <v>0.27861000000000002</v>
      </c>
      <c r="Z190" s="56"/>
      <c r="AA190" s="57"/>
      <c r="AE190" s="64"/>
      <c r="BB190" s="173" t="s">
        <v>1</v>
      </c>
      <c r="BL190" s="64">
        <f t="shared" si="40"/>
        <v>96.860000000000014</v>
      </c>
      <c r="BM190" s="64">
        <f t="shared" si="41"/>
        <v>98.864000000000004</v>
      </c>
      <c r="BN190" s="64">
        <f t="shared" si="42"/>
        <v>0.23237179487179485</v>
      </c>
      <c r="BO190" s="64">
        <f t="shared" si="43"/>
        <v>0.23717948717948717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87</v>
      </c>
      <c r="X192" s="388">
        <f t="shared" si="39"/>
        <v>88.8</v>
      </c>
      <c r="Y192" s="36">
        <f>IFERROR(IF(X192=0,"",ROUNDUP(X192/H192,0)*0.00753),"")</f>
        <v>0.27861000000000002</v>
      </c>
      <c r="Z192" s="56"/>
      <c r="AA192" s="57"/>
      <c r="AE192" s="64"/>
      <c r="BB192" s="175" t="s">
        <v>1</v>
      </c>
      <c r="BL192" s="64">
        <f t="shared" si="40"/>
        <v>94.250000000000014</v>
      </c>
      <c r="BM192" s="64">
        <f t="shared" si="41"/>
        <v>96.2</v>
      </c>
      <c r="BN192" s="64">
        <f t="shared" si="42"/>
        <v>0.23237179487179485</v>
      </c>
      <c r="BO192" s="64">
        <f t="shared" si="43"/>
        <v>0.23717948717948717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303</v>
      </c>
      <c r="X194" s="388">
        <f t="shared" si="39"/>
        <v>304.8</v>
      </c>
      <c r="Y194" s="36">
        <f t="shared" ref="Y194:Y200" si="44">IFERROR(IF(X194=0,"",ROUNDUP(X194/H194,0)*0.00753),"")</f>
        <v>0.95630999999999999</v>
      </c>
      <c r="Z194" s="56"/>
      <c r="AA194" s="57"/>
      <c r="AE194" s="64"/>
      <c r="BB194" s="177" t="s">
        <v>1</v>
      </c>
      <c r="BL194" s="64">
        <f t="shared" si="40"/>
        <v>339.61250000000001</v>
      </c>
      <c r="BM194" s="64">
        <f t="shared" si="41"/>
        <v>341.63000000000005</v>
      </c>
      <c r="BN194" s="64">
        <f t="shared" si="42"/>
        <v>0.80929487179487181</v>
      </c>
      <c r="BO194" s="64">
        <f t="shared" si="43"/>
        <v>0.81410256410256421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171</v>
      </c>
      <c r="X195" s="388">
        <f t="shared" si="39"/>
        <v>172.79999999999998</v>
      </c>
      <c r="Y195" s="36">
        <f t="shared" si="44"/>
        <v>0.54215999999999998</v>
      </c>
      <c r="Z195" s="56"/>
      <c r="AA195" s="57"/>
      <c r="AE195" s="64"/>
      <c r="BB195" s="178" t="s">
        <v>1</v>
      </c>
      <c r="BL195" s="64">
        <f t="shared" si="40"/>
        <v>190.38000000000002</v>
      </c>
      <c r="BM195" s="64">
        <f t="shared" si="41"/>
        <v>192.38399999999999</v>
      </c>
      <c r="BN195" s="64">
        <f t="shared" si="42"/>
        <v>0.45673076923076922</v>
      </c>
      <c r="BO195" s="64">
        <f t="shared" si="43"/>
        <v>0.46153846153846151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125</v>
      </c>
      <c r="X197" s="388">
        <f t="shared" si="39"/>
        <v>127.19999999999999</v>
      </c>
      <c r="Y197" s="36">
        <f t="shared" si="44"/>
        <v>0.39909</v>
      </c>
      <c r="Z197" s="56"/>
      <c r="AA197" s="57"/>
      <c r="AE197" s="64"/>
      <c r="BB197" s="180" t="s">
        <v>1</v>
      </c>
      <c r="BL197" s="64">
        <f t="shared" si="40"/>
        <v>139.16666666666669</v>
      </c>
      <c r="BM197" s="64">
        <f t="shared" si="41"/>
        <v>141.61600000000001</v>
      </c>
      <c r="BN197" s="64">
        <f t="shared" si="42"/>
        <v>0.33386752136752135</v>
      </c>
      <c r="BO197" s="64">
        <f t="shared" si="43"/>
        <v>0.33974358974358976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195</v>
      </c>
      <c r="X199" s="388">
        <f t="shared" si="39"/>
        <v>196.79999999999998</v>
      </c>
      <c r="Y199" s="36">
        <f t="shared" si="44"/>
        <v>0.61746000000000001</v>
      </c>
      <c r="Z199" s="56"/>
      <c r="AA199" s="57"/>
      <c r="AE199" s="64"/>
      <c r="BB199" s="182" t="s">
        <v>1</v>
      </c>
      <c r="BL199" s="64">
        <f t="shared" si="40"/>
        <v>217.10000000000005</v>
      </c>
      <c r="BM199" s="64">
        <f t="shared" si="41"/>
        <v>219.10400000000001</v>
      </c>
      <c r="BN199" s="64">
        <f t="shared" si="42"/>
        <v>0.52083333333333337</v>
      </c>
      <c r="BO199" s="64">
        <f t="shared" si="43"/>
        <v>0.52564102564102566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144</v>
      </c>
      <c r="X200" s="388">
        <f t="shared" si="39"/>
        <v>144</v>
      </c>
      <c r="Y200" s="36">
        <f t="shared" si="44"/>
        <v>0.45180000000000003</v>
      </c>
      <c r="Z200" s="56"/>
      <c r="AA200" s="57"/>
      <c r="AE200" s="64"/>
      <c r="BB200" s="183" t="s">
        <v>1</v>
      </c>
      <c r="BL200" s="64">
        <f t="shared" si="40"/>
        <v>160.68</v>
      </c>
      <c r="BM200" s="64">
        <f t="shared" si="41"/>
        <v>160.68</v>
      </c>
      <c r="BN200" s="64">
        <f t="shared" si="42"/>
        <v>0.38461538461538458</v>
      </c>
      <c r="BO200" s="64">
        <f t="shared" si="43"/>
        <v>0.38461538461538458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541.14942528735628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546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5.2205400000000006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1771</v>
      </c>
      <c r="X202" s="389">
        <f>IFERROR(SUM(X182:X200),"0")</f>
        <v>1783.7999999999997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57</v>
      </c>
      <c r="X206" s="388">
        <f>IFERROR(IF(W206="",0,CEILING((W206/$H206),1)*$H206),"")</f>
        <v>57.599999999999994</v>
      </c>
      <c r="Y206" s="36">
        <f>IFERROR(IF(X206=0,"",ROUNDUP(X206/H206,0)*0.00753),"")</f>
        <v>0.18071999999999999</v>
      </c>
      <c r="Z206" s="56"/>
      <c r="AA206" s="57"/>
      <c r="AE206" s="64"/>
      <c r="BB206" s="186" t="s">
        <v>1</v>
      </c>
      <c r="BL206" s="64">
        <f>IFERROR(W206*I206/H206,"0")</f>
        <v>63.46</v>
      </c>
      <c r="BM206" s="64">
        <f>IFERROR(X206*I206/H206,"0")</f>
        <v>64.128</v>
      </c>
      <c r="BN206" s="64">
        <f>IFERROR(1/J206*(W206/H206),"0")</f>
        <v>0.15224358974358973</v>
      </c>
      <c r="BO206" s="64">
        <f>IFERROR(1/J206*(X206/H206),"0")</f>
        <v>0.15384615384615385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8</v>
      </c>
      <c r="X207" s="388">
        <f>IFERROR(IF(W207="",0,CEILING((W207/$H207),1)*$H207),"")</f>
        <v>9.6</v>
      </c>
      <c r="Y207" s="36">
        <f>IFERROR(IF(X207=0,"",ROUNDUP(X207/H207,0)*0.00753),"")</f>
        <v>3.0120000000000001E-2</v>
      </c>
      <c r="Z207" s="56"/>
      <c r="AA207" s="57"/>
      <c r="AE207" s="64"/>
      <c r="BB207" s="187" t="s">
        <v>1</v>
      </c>
      <c r="BL207" s="64">
        <f>IFERROR(W207*I207/H207,"0")</f>
        <v>8.9066666666666681</v>
      </c>
      <c r="BM207" s="64">
        <f>IFERROR(X207*I207/H207,"0")</f>
        <v>10.688000000000001</v>
      </c>
      <c r="BN207" s="64">
        <f>IFERROR(1/J207*(W207/H207),"0")</f>
        <v>2.1367521367521368E-2</v>
      </c>
      <c r="BO207" s="64">
        <f>IFERROR(1/J207*(X207/H207),"0")</f>
        <v>2.564102564102564E-2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27.083333333333332</v>
      </c>
      <c r="X208" s="389">
        <f>IFERROR(X204/H204,"0")+IFERROR(X205/H205,"0")+IFERROR(X206/H206,"0")+IFERROR(X207/H207,"0")</f>
        <v>28</v>
      </c>
      <c r="Y208" s="389">
        <f>IFERROR(IF(Y204="",0,Y204),"0")+IFERROR(IF(Y205="",0,Y205),"0")+IFERROR(IF(Y206="",0,Y206),"0")+IFERROR(IF(Y207="",0,Y207),"0")</f>
        <v>0.21084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65</v>
      </c>
      <c r="X209" s="389">
        <f>IFERROR(SUM(X204:X207),"0")</f>
        <v>67.199999999999989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26</v>
      </c>
      <c r="X214" s="388">
        <f t="shared" si="45"/>
        <v>34.799999999999997</v>
      </c>
      <c r="Y214" s="36">
        <f>IFERROR(IF(X214=0,"",ROUNDUP(X214/H214,0)*0.02175),"")</f>
        <v>6.5250000000000002E-2</v>
      </c>
      <c r="Z214" s="56"/>
      <c r="AA214" s="57"/>
      <c r="AE214" s="64"/>
      <c r="BB214" s="190" t="s">
        <v>1</v>
      </c>
      <c r="BL214" s="64">
        <f t="shared" si="46"/>
        <v>27.075862068965517</v>
      </c>
      <c r="BM214" s="64">
        <f t="shared" si="47"/>
        <v>36.239999999999995</v>
      </c>
      <c r="BN214" s="64">
        <f t="shared" si="48"/>
        <v>4.0024630541871921E-2</v>
      </c>
      <c r="BO214" s="64">
        <f t="shared" si="49"/>
        <v>5.3571428571428568E-2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4.2413793103448274</v>
      </c>
      <c r="X219" s="389">
        <f>IFERROR(X212/H212,"0")+IFERROR(X213/H213,"0")+IFERROR(X214/H214,"0")+IFERROR(X215/H215,"0")+IFERROR(X216/H216,"0")+IFERROR(X217/H217,"0")+IFERROR(X218/H218,"0")</f>
        <v>5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8.3990000000000009E-2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34</v>
      </c>
      <c r="X220" s="389">
        <f>IFERROR(SUM(X212:X218),"0")</f>
        <v>42.8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100</v>
      </c>
      <c r="X229" s="388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20</v>
      </c>
      <c r="X232" s="388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201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13.620689655172415</v>
      </c>
      <c r="X235" s="389">
        <f>IFERROR(X229/H229,"0")+IFERROR(X230/H230,"0")+IFERROR(X231/H231,"0")+IFERROR(X232/H232,"0")+IFERROR(X233/H233,"0")+IFERROR(X234/H234,"0")</f>
        <v>14</v>
      </c>
      <c r="Y235" s="389">
        <f>IFERROR(IF(Y229="",0,Y229),"0")+IFERROR(IF(Y230="",0,Y230),"0")+IFERROR(IF(Y231="",0,Y231),"0")+IFERROR(IF(Y232="",0,Y232),"0")+IFERROR(IF(Y233="",0,Y233),"0")+IFERROR(IF(Y234="",0,Y234),"0")</f>
        <v>0.24259999999999998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120</v>
      </c>
      <c r="X236" s="389">
        <f>IFERROR(SUM(X229:X234),"0")</f>
        <v>124.39999999999999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50</v>
      </c>
      <c r="X255" s="388">
        <f>IFERROR(IF(W255="",0,CEILING((W255/$H255),1)*$H255),"")</f>
        <v>50.400000000000006</v>
      </c>
      <c r="Y255" s="36">
        <f>IFERROR(IF(X255=0,"",ROUNDUP(X255/H255,0)*0.00753),"")</f>
        <v>9.0359999999999996E-2</v>
      </c>
      <c r="Z255" s="56"/>
      <c r="AA255" s="57"/>
      <c r="AE255" s="64"/>
      <c r="BB255" s="217" t="s">
        <v>1</v>
      </c>
      <c r="BL255" s="64">
        <f>IFERROR(W255*I255/H255,"0")</f>
        <v>53.095238095238095</v>
      </c>
      <c r="BM255" s="64">
        <f>IFERROR(X255*I255/H255,"0")</f>
        <v>53.52</v>
      </c>
      <c r="BN255" s="64">
        <f>IFERROR(1/J255*(W255/H255),"0")</f>
        <v>7.6312576312576319E-2</v>
      </c>
      <c r="BO255" s="64">
        <f>IFERROR(1/J255*(X255/H255),"0")</f>
        <v>7.6923076923076927E-2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11.904761904761905</v>
      </c>
      <c r="X259" s="389">
        <f>IFERROR(X255/H255,"0")+IFERROR(X256/H256,"0")+IFERROR(X257/H257,"0")+IFERROR(X258/H258,"0")</f>
        <v>12</v>
      </c>
      <c r="Y259" s="389">
        <f>IFERROR(IF(Y255="",0,Y255),"0")+IFERROR(IF(Y256="",0,Y256),"0")+IFERROR(IF(Y257="",0,Y257),"0")+IFERROR(IF(Y258="",0,Y258),"0")</f>
        <v>9.0359999999999996E-2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50</v>
      </c>
      <c r="X260" s="389">
        <f>IFERROR(SUM(X255:X258),"0")</f>
        <v>50.400000000000006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172</v>
      </c>
      <c r="X275" s="388">
        <f>IFERROR(IF(W275="",0,CEILING((W275/$H275),1)*$H275),"")</f>
        <v>176.4</v>
      </c>
      <c r="Y275" s="36">
        <f>IFERROR(IF(X275=0,"",ROUNDUP(X275/H275,0)*0.02175),"")</f>
        <v>0.45674999999999999</v>
      </c>
      <c r="Z275" s="56"/>
      <c r="AA275" s="57"/>
      <c r="AE275" s="64"/>
      <c r="BB275" s="231" t="s">
        <v>1</v>
      </c>
      <c r="BL275" s="64">
        <f>IFERROR(W275*I275/H275,"0")</f>
        <v>183.54857142857142</v>
      </c>
      <c r="BM275" s="64">
        <f>IFERROR(X275*I275/H275,"0")</f>
        <v>188.244</v>
      </c>
      <c r="BN275" s="64">
        <f>IFERROR(1/J275*(W275/H275),"0")</f>
        <v>0.36564625850340132</v>
      </c>
      <c r="BO275" s="64">
        <f>IFERROR(1/J275*(X275/H275),"0")</f>
        <v>0.375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200</v>
      </c>
      <c r="X276" s="388">
        <f>IFERROR(IF(W276="",0,CEILING((W276/$H276),1)*$H276),"")</f>
        <v>202.79999999999998</v>
      </c>
      <c r="Y276" s="36">
        <f>IFERROR(IF(X276=0,"",ROUNDUP(X276/H276,0)*0.02175),"")</f>
        <v>0.5655</v>
      </c>
      <c r="Z276" s="56"/>
      <c r="AA276" s="57"/>
      <c r="AE276" s="64"/>
      <c r="BB276" s="232" t="s">
        <v>1</v>
      </c>
      <c r="BL276" s="64">
        <f>IFERROR(W276*I276/H276,"0")</f>
        <v>214.46153846153848</v>
      </c>
      <c r="BM276" s="64">
        <f>IFERROR(X276*I276/H276,"0")</f>
        <v>217.464</v>
      </c>
      <c r="BN276" s="64">
        <f>IFERROR(1/J276*(W276/H276),"0")</f>
        <v>0.45787545787545786</v>
      </c>
      <c r="BO276" s="64">
        <f>IFERROR(1/J276*(X276/H276),"0")</f>
        <v>0.46428571428571425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114</v>
      </c>
      <c r="X277" s="388">
        <f>IFERROR(IF(W277="",0,CEILING((W277/$H277),1)*$H277),"")</f>
        <v>117.60000000000001</v>
      </c>
      <c r="Y277" s="36">
        <f>IFERROR(IF(X277=0,"",ROUNDUP(X277/H277,0)*0.02175),"")</f>
        <v>0.30449999999999999</v>
      </c>
      <c r="Z277" s="56"/>
      <c r="AA277" s="57"/>
      <c r="AE277" s="64"/>
      <c r="BB277" s="233" t="s">
        <v>1</v>
      </c>
      <c r="BL277" s="64">
        <f>IFERROR(W277*I277/H277,"0")</f>
        <v>121.65428571428572</v>
      </c>
      <c r="BM277" s="64">
        <f>IFERROR(X277*I277/H277,"0")</f>
        <v>125.49600000000001</v>
      </c>
      <c r="BN277" s="64">
        <f>IFERROR(1/J277*(W277/H277),"0")</f>
        <v>0.2423469387755102</v>
      </c>
      <c r="BO277" s="64">
        <f>IFERROR(1/J277*(X277/H277),"0")</f>
        <v>0.25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59.688644688644686</v>
      </c>
      <c r="X278" s="389">
        <f>IFERROR(X274/H274,"0")+IFERROR(X275/H275,"0")+IFERROR(X276/H276,"0")+IFERROR(X277/H277,"0")</f>
        <v>61</v>
      </c>
      <c r="Y278" s="389">
        <f>IFERROR(IF(Y274="",0,Y274),"0")+IFERROR(IF(Y275="",0,Y275),"0")+IFERROR(IF(Y276="",0,Y276),"0")+IFERROR(IF(Y277="",0,Y277),"0")</f>
        <v>1.3267500000000001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486</v>
      </c>
      <c r="X279" s="389">
        <f>IFERROR(SUM(X274:X277),"0")</f>
        <v>496.8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122</v>
      </c>
      <c r="X314" s="388">
        <f>IFERROR(IF(W314="",0,CEILING((W314/$H314),1)*$H314),"")</f>
        <v>129.6</v>
      </c>
      <c r="Y314" s="36">
        <f>IFERROR(IF(X314=0,"",ROUNDUP(X314/H314,0)*0.02175),"")</f>
        <v>0.34799999999999998</v>
      </c>
      <c r="Z314" s="56"/>
      <c r="AA314" s="57"/>
      <c r="AE314" s="64"/>
      <c r="BB314" s="250" t="s">
        <v>1</v>
      </c>
      <c r="BL314" s="64">
        <f>IFERROR(W314*I314/H314,"0")</f>
        <v>130.49481481481482</v>
      </c>
      <c r="BM314" s="64">
        <f>IFERROR(X314*I314/H314,"0")</f>
        <v>138.624</v>
      </c>
      <c r="BN314" s="64">
        <f>IFERROR(1/J314*(W314/H314),"0")</f>
        <v>0.26895943562610231</v>
      </c>
      <c r="BO314" s="64">
        <f>IFERROR(1/J314*(X314/H314),"0")</f>
        <v>0.2857142857142857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15.06172839506173</v>
      </c>
      <c r="X317" s="389">
        <f>IFERROR(X314/H314,"0")+IFERROR(X315/H315,"0")+IFERROR(X316/H316,"0")</f>
        <v>16</v>
      </c>
      <c r="Y317" s="389">
        <f>IFERROR(IF(Y314="",0,Y314),"0")+IFERROR(IF(Y315="",0,Y315),"0")+IFERROR(IF(Y316="",0,Y316),"0")</f>
        <v>0.34799999999999998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122</v>
      </c>
      <c r="X318" s="389">
        <f>IFERROR(SUM(X314:X316),"0")</f>
        <v>129.6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17</v>
      </c>
      <c r="X324" s="388">
        <f>IFERROR(IF(W324="",0,CEILING((W324/$H324),1)*$H324),"")</f>
        <v>17.849999999999998</v>
      </c>
      <c r="Y324" s="36">
        <f>IFERROR(IF(X324=0,"",ROUNDUP(X324/H324,0)*0.00753),"")</f>
        <v>5.271E-2</v>
      </c>
      <c r="Z324" s="56"/>
      <c r="AA324" s="57"/>
      <c r="AE324" s="64"/>
      <c r="BB324" s="254" t="s">
        <v>1</v>
      </c>
      <c r="BL324" s="64">
        <f>IFERROR(W324*I324/H324,"0")</f>
        <v>19.833333333333336</v>
      </c>
      <c r="BM324" s="64">
        <f>IFERROR(X324*I324/H324,"0")</f>
        <v>20.824999999999999</v>
      </c>
      <c r="BN324" s="64">
        <f>IFERROR(1/J324*(W324/H324),"0")</f>
        <v>4.2735042735042736E-2</v>
      </c>
      <c r="BO324" s="64">
        <f>IFERROR(1/J324*(X324/H324),"0")</f>
        <v>4.4871794871794872E-2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6.666666666666667</v>
      </c>
      <c r="X325" s="389">
        <f>IFERROR(X324/H324,"0")</f>
        <v>7</v>
      </c>
      <c r="Y325" s="389">
        <f>IFERROR(IF(Y324="",0,Y324),"0")</f>
        <v>5.271E-2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17</v>
      </c>
      <c r="X326" s="389">
        <f>IFERROR(SUM(X324:X324),"0")</f>
        <v>17.849999999999998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209</v>
      </c>
      <c r="X333" s="388">
        <f t="shared" si="71"/>
        <v>210</v>
      </c>
      <c r="Y333" s="36">
        <f>IFERROR(IF(X333=0,"",ROUNDUP(X333/H333,0)*0.02175),"")</f>
        <v>0.30449999999999999</v>
      </c>
      <c r="Z333" s="56"/>
      <c r="AA333" s="57"/>
      <c r="AE333" s="64"/>
      <c r="BB333" s="258" t="s">
        <v>1</v>
      </c>
      <c r="BL333" s="64">
        <f t="shared" si="72"/>
        <v>215.68800000000002</v>
      </c>
      <c r="BM333" s="64">
        <f t="shared" si="73"/>
        <v>216.72</v>
      </c>
      <c r="BN333" s="64">
        <f t="shared" si="74"/>
        <v>0.29027777777777775</v>
      </c>
      <c r="BO333" s="64">
        <f t="shared" si="75"/>
        <v>0.29166666666666663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1163</v>
      </c>
      <c r="X335" s="388">
        <f t="shared" si="71"/>
        <v>1170</v>
      </c>
      <c r="Y335" s="36">
        <f>IFERROR(IF(X335=0,"",ROUNDUP(X335/H335,0)*0.02175),"")</f>
        <v>1.6964999999999999</v>
      </c>
      <c r="Z335" s="56"/>
      <c r="AA335" s="57"/>
      <c r="AE335" s="64"/>
      <c r="BB335" s="260" t="s">
        <v>1</v>
      </c>
      <c r="BL335" s="64">
        <f t="shared" si="72"/>
        <v>1200.2160000000001</v>
      </c>
      <c r="BM335" s="64">
        <f t="shared" si="73"/>
        <v>1207.44</v>
      </c>
      <c r="BN335" s="64">
        <f t="shared" si="74"/>
        <v>1.6152777777777776</v>
      </c>
      <c r="BO335" s="64">
        <f t="shared" si="75"/>
        <v>1.625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1059</v>
      </c>
      <c r="X337" s="388">
        <f t="shared" si="71"/>
        <v>1065</v>
      </c>
      <c r="Y337" s="36">
        <f>IFERROR(IF(X337=0,"",ROUNDUP(X337/H337,0)*0.02175),"")</f>
        <v>1.5442499999999999</v>
      </c>
      <c r="Z337" s="56"/>
      <c r="AA337" s="57"/>
      <c r="AE337" s="64"/>
      <c r="BB337" s="262" t="s">
        <v>1</v>
      </c>
      <c r="BL337" s="64">
        <f t="shared" si="72"/>
        <v>1092.8879999999999</v>
      </c>
      <c r="BM337" s="64">
        <f t="shared" si="73"/>
        <v>1099.0800000000002</v>
      </c>
      <c r="BN337" s="64">
        <f t="shared" si="74"/>
        <v>1.4708333333333332</v>
      </c>
      <c r="BO337" s="64">
        <f t="shared" si="75"/>
        <v>1.4791666666666665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162.06666666666666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163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3.5452499999999998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2431</v>
      </c>
      <c r="X342" s="389">
        <f>IFERROR(SUM(X330:X340),"0")</f>
        <v>2445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960</v>
      </c>
      <c r="X344" s="388">
        <f>IFERROR(IF(W344="",0,CEILING((W344/$H344),1)*$H344),"")</f>
        <v>960</v>
      </c>
      <c r="Y344" s="36">
        <f>IFERROR(IF(X344=0,"",ROUNDUP(X344/H344,0)*0.02175),"")</f>
        <v>1.3919999999999999</v>
      </c>
      <c r="Z344" s="56"/>
      <c r="AA344" s="57"/>
      <c r="AE344" s="64"/>
      <c r="BB344" s="266" t="s">
        <v>1</v>
      </c>
      <c r="BL344" s="64">
        <f>IFERROR(W344*I344/H344,"0")</f>
        <v>990.72</v>
      </c>
      <c r="BM344" s="64">
        <f>IFERROR(X344*I344/H344,"0")</f>
        <v>990.72</v>
      </c>
      <c r="BN344" s="64">
        <f>IFERROR(1/J344*(W344/H344),"0")</f>
        <v>1.3333333333333333</v>
      </c>
      <c r="BO344" s="64">
        <f>IFERROR(1/J344*(X344/H344),"0")</f>
        <v>1.3333333333333333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64</v>
      </c>
      <c r="X348" s="389">
        <f>IFERROR(X344/H344,"0")+IFERROR(X345/H345,"0")+IFERROR(X346/H346,"0")+IFERROR(X347/H347,"0")</f>
        <v>64</v>
      </c>
      <c r="Y348" s="389">
        <f>IFERROR(IF(Y344="",0,Y344),"0")+IFERROR(IF(Y345="",0,Y345),"0")+IFERROR(IF(Y346="",0,Y346),"0")+IFERROR(IF(Y347="",0,Y347),"0")</f>
        <v>1.3919999999999999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960</v>
      </c>
      <c r="X349" s="389">
        <f>IFERROR(SUM(X344:X347),"0")</f>
        <v>960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139</v>
      </c>
      <c r="X353" s="388">
        <f>IFERROR(IF(W353="",0,CEILING((W353/$H353),1)*$H353),"")</f>
        <v>140.4</v>
      </c>
      <c r="Y353" s="36">
        <f>IFERROR(IF(X353=0,"",ROUNDUP(X353/H353,0)*0.02175),"")</f>
        <v>0.39149999999999996</v>
      </c>
      <c r="Z353" s="56"/>
      <c r="AA353" s="57"/>
      <c r="AE353" s="64"/>
      <c r="BB353" s="272" t="s">
        <v>1</v>
      </c>
      <c r="BL353" s="64">
        <f>IFERROR(W353*I353/H353,"0")</f>
        <v>149.05076923076925</v>
      </c>
      <c r="BM353" s="64">
        <f>IFERROR(X353*I353/H353,"0")</f>
        <v>150.55200000000002</v>
      </c>
      <c r="BN353" s="64">
        <f>IFERROR(1/J353*(W353/H353),"0")</f>
        <v>0.3182234432234432</v>
      </c>
      <c r="BO353" s="64">
        <f>IFERROR(1/J353*(X353/H353),"0")</f>
        <v>0.3214285714285714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17.820512820512821</v>
      </c>
      <c r="X354" s="389">
        <f>IFERROR(X351/H351,"0")+IFERROR(X352/H352,"0")+IFERROR(X353/H353,"0")</f>
        <v>18</v>
      </c>
      <c r="Y354" s="389">
        <f>IFERROR(IF(Y351="",0,Y351),"0")+IFERROR(IF(Y352="",0,Y352),"0")+IFERROR(IF(Y353="",0,Y353),"0")</f>
        <v>0.39149999999999996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139</v>
      </c>
      <c r="X355" s="389">
        <f>IFERROR(SUM(X351:X353),"0")</f>
        <v>140.4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178</v>
      </c>
      <c r="X357" s="388">
        <f>IFERROR(IF(W357="",0,CEILING((W357/$H357),1)*$H357),"")</f>
        <v>179.4</v>
      </c>
      <c r="Y357" s="36">
        <f>IFERROR(IF(X357=0,"",ROUNDUP(X357/H357,0)*0.02175),"")</f>
        <v>0.50024999999999997</v>
      </c>
      <c r="Z357" s="56"/>
      <c r="AA357" s="57"/>
      <c r="AE357" s="64"/>
      <c r="BB357" s="273" t="s">
        <v>1</v>
      </c>
      <c r="BL357" s="64">
        <f>IFERROR(W357*I357/H357,"0")</f>
        <v>190.87076923076924</v>
      </c>
      <c r="BM357" s="64">
        <f>IFERROR(X357*I357/H357,"0")</f>
        <v>192.37200000000004</v>
      </c>
      <c r="BN357" s="64">
        <f>IFERROR(1/J357*(W357/H357),"0")</f>
        <v>0.4075091575091575</v>
      </c>
      <c r="BO357" s="64">
        <f>IFERROR(1/J357*(X357/H357),"0")</f>
        <v>0.4107142857142857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22.820512820512821</v>
      </c>
      <c r="X358" s="389">
        <f>IFERROR(X357/H357,"0")</f>
        <v>23</v>
      </c>
      <c r="Y358" s="389">
        <f>IFERROR(IF(Y357="",0,Y357),"0")</f>
        <v>0.50024999999999997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178</v>
      </c>
      <c r="X359" s="389">
        <f>IFERROR(SUM(X357:X357),"0")</f>
        <v>179.4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18</v>
      </c>
      <c r="X362" s="388">
        <f>IFERROR(IF(W362="",0,CEILING((W362/$H362),1)*$H362),"")</f>
        <v>24</v>
      </c>
      <c r="Y362" s="36">
        <f>IFERROR(IF(X362=0,"",ROUNDUP(X362/H362,0)*0.02175),"")</f>
        <v>4.3499999999999997E-2</v>
      </c>
      <c r="Z362" s="56"/>
      <c r="AA362" s="57"/>
      <c r="AE362" s="64"/>
      <c r="BB362" s="274" t="s">
        <v>1</v>
      </c>
      <c r="BL362" s="64">
        <f>IFERROR(W362*I362/H362,"0")</f>
        <v>18.720000000000002</v>
      </c>
      <c r="BM362" s="64">
        <f>IFERROR(X362*I362/H362,"0")</f>
        <v>24.959999999999997</v>
      </c>
      <c r="BN362" s="64">
        <f>IFERROR(1/J362*(W362/H362),"0")</f>
        <v>2.6785714285714284E-2</v>
      </c>
      <c r="BO362" s="64">
        <f>IFERROR(1/J362*(X362/H362),"0")</f>
        <v>3.5714285714285712E-2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1.5</v>
      </c>
      <c r="X367" s="389">
        <f>IFERROR(X362/H362,"0")+IFERROR(X363/H363,"0")+IFERROR(X364/H364,"0")+IFERROR(X365/H365,"0")+IFERROR(X366/H366,"0")</f>
        <v>2</v>
      </c>
      <c r="Y367" s="389">
        <f>IFERROR(IF(Y362="",0,Y362),"0")+IFERROR(IF(Y363="",0,Y363),"0")+IFERROR(IF(Y364="",0,Y364),"0")+IFERROR(IF(Y365="",0,Y365),"0")+IFERROR(IF(Y366="",0,Y366),"0")</f>
        <v>4.3499999999999997E-2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18</v>
      </c>
      <c r="X368" s="389">
        <f>IFERROR(SUM(X362:X366),"0")</f>
        <v>24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922</v>
      </c>
      <c r="X375" s="388">
        <f>IFERROR(IF(W375="",0,CEILING((W375/$H375),1)*$H375),"")</f>
        <v>928.19999999999993</v>
      </c>
      <c r="Y375" s="36">
        <f>IFERROR(IF(X375=0,"",ROUNDUP(X375/H375,0)*0.02175),"")</f>
        <v>2.5882499999999999</v>
      </c>
      <c r="Z375" s="56"/>
      <c r="AA375" s="57"/>
      <c r="AE375" s="64"/>
      <c r="BB375" s="281" t="s">
        <v>1</v>
      </c>
      <c r="BL375" s="64">
        <f>IFERROR(W375*I375/H375,"0")</f>
        <v>988.6676923076925</v>
      </c>
      <c r="BM375" s="64">
        <f>IFERROR(X375*I375/H375,"0")</f>
        <v>995.31600000000003</v>
      </c>
      <c r="BN375" s="64">
        <f>IFERROR(1/J375*(W375/H375),"0")</f>
        <v>2.1108058608058609</v>
      </c>
      <c r="BO375" s="64">
        <f>IFERROR(1/J375*(X375/H375),"0")</f>
        <v>2.125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118.2051282051282</v>
      </c>
      <c r="X379" s="389">
        <f>IFERROR(X375/H375,"0")+IFERROR(X376/H376,"0")+IFERROR(X377/H377,"0")+IFERROR(X378/H378,"0")</f>
        <v>119</v>
      </c>
      <c r="Y379" s="389">
        <f>IFERROR(IF(Y375="",0,Y375),"0")+IFERROR(IF(Y376="",0,Y376),"0")+IFERROR(IF(Y377="",0,Y377),"0")+IFERROR(IF(Y378="",0,Y378),"0")</f>
        <v>2.5882499999999999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922</v>
      </c>
      <c r="X380" s="389">
        <f>IFERROR(SUM(X375:X378),"0")</f>
        <v>928.19999999999993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37</v>
      </c>
      <c r="X393" s="388">
        <f t="shared" ref="X393:X405" si="76">IFERROR(IF(W393="",0,CEILING((W393/$H393),1)*$H393),"")</f>
        <v>37.800000000000004</v>
      </c>
      <c r="Y393" s="36">
        <f>IFERROR(IF(X393=0,"",ROUNDUP(X393/H393,0)*0.00753),"")</f>
        <v>6.7769999999999997E-2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39.026190476190472</v>
      </c>
      <c r="BM393" s="64">
        <f t="shared" ref="BM393:BM405" si="78">IFERROR(X393*I393/H393,"0")</f>
        <v>39.869999999999997</v>
      </c>
      <c r="BN393" s="64">
        <f t="shared" ref="BN393:BN405" si="79">IFERROR(1/J393*(W393/H393),"0")</f>
        <v>5.6471306471306465E-2</v>
      </c>
      <c r="BO393" s="64">
        <f t="shared" ref="BO393:BO405" si="80">IFERROR(1/J393*(X393/H393),"0")</f>
        <v>5.7692307692307689E-2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52</v>
      </c>
      <c r="X395" s="388">
        <f t="shared" si="76"/>
        <v>54.6</v>
      </c>
      <c r="Y395" s="36">
        <f>IFERROR(IF(X395=0,"",ROUNDUP(X395/H395,0)*0.00753),"")</f>
        <v>9.7890000000000005E-2</v>
      </c>
      <c r="Z395" s="56"/>
      <c r="AA395" s="57"/>
      <c r="AE395" s="64"/>
      <c r="BB395" s="290" t="s">
        <v>1</v>
      </c>
      <c r="BL395" s="64">
        <f t="shared" si="77"/>
        <v>54.847619047619041</v>
      </c>
      <c r="BM395" s="64">
        <f t="shared" si="78"/>
        <v>57.589999999999996</v>
      </c>
      <c r="BN395" s="64">
        <f t="shared" si="79"/>
        <v>7.9365079365079347E-2</v>
      </c>
      <c r="BO395" s="64">
        <f t="shared" si="80"/>
        <v>8.3333333333333329E-2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48</v>
      </c>
      <c r="X400" s="388">
        <f t="shared" si="76"/>
        <v>48.300000000000004</v>
      </c>
      <c r="Y400" s="36">
        <f t="shared" si="81"/>
        <v>0.11546000000000001</v>
      </c>
      <c r="Z400" s="56"/>
      <c r="AA400" s="57"/>
      <c r="AE400" s="64"/>
      <c r="BB400" s="295" t="s">
        <v>1</v>
      </c>
      <c r="BL400" s="64">
        <f t="shared" si="77"/>
        <v>50.971428571428568</v>
      </c>
      <c r="BM400" s="64">
        <f t="shared" si="78"/>
        <v>51.29</v>
      </c>
      <c r="BN400" s="64">
        <f t="shared" si="79"/>
        <v>9.7680097680097694E-2</v>
      </c>
      <c r="BO400" s="64">
        <f t="shared" si="80"/>
        <v>9.8290598290598302E-2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27</v>
      </c>
      <c r="X404" s="388">
        <f t="shared" si="76"/>
        <v>27.3</v>
      </c>
      <c r="Y404" s="36">
        <f t="shared" si="81"/>
        <v>6.5259999999999999E-2</v>
      </c>
      <c r="Z404" s="56"/>
      <c r="AA404" s="57"/>
      <c r="AE404" s="64"/>
      <c r="BB404" s="299" t="s">
        <v>1</v>
      </c>
      <c r="BL404" s="64">
        <f t="shared" si="77"/>
        <v>28.671428571428571</v>
      </c>
      <c r="BM404" s="64">
        <f t="shared" si="78"/>
        <v>28.99</v>
      </c>
      <c r="BN404" s="64">
        <f t="shared" si="79"/>
        <v>5.4945054945054944E-2</v>
      </c>
      <c r="BO404" s="64">
        <f t="shared" si="80"/>
        <v>5.5555555555555559E-2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56.904761904761905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58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0.34638000000000002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164</v>
      </c>
      <c r="X407" s="389">
        <f>IFERROR(SUM(X393:X405),"0")</f>
        <v>168.00000000000003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71</v>
      </c>
      <c r="X431" s="388">
        <f t="shared" ref="X431:X436" si="82">IFERROR(IF(W431="",0,CEILING((W431/$H431),1)*$H431),"")</f>
        <v>71.400000000000006</v>
      </c>
      <c r="Y431" s="36">
        <f>IFERROR(IF(X431=0,"",ROUNDUP(X431/H431,0)*0.00753),"")</f>
        <v>0.12801000000000001</v>
      </c>
      <c r="Z431" s="56"/>
      <c r="AA431" s="57"/>
      <c r="AE431" s="64"/>
      <c r="BB431" s="310" t="s">
        <v>1</v>
      </c>
      <c r="BL431" s="64">
        <f t="shared" ref="BL431:BL436" si="83">IFERROR(W431*I431/H431,"0")</f>
        <v>74.888095238095232</v>
      </c>
      <c r="BM431" s="64">
        <f t="shared" ref="BM431:BM436" si="84">IFERROR(X431*I431/H431,"0")</f>
        <v>75.31</v>
      </c>
      <c r="BN431" s="64">
        <f t="shared" ref="BN431:BN436" si="85">IFERROR(1/J431*(W431/H431),"0")</f>
        <v>0.10836385836385837</v>
      </c>
      <c r="BO431" s="64">
        <f t="shared" ref="BO431:BO436" si="86">IFERROR(1/J431*(X431/H431),"0")</f>
        <v>0.10897435897435898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16.904761904761905</v>
      </c>
      <c r="X437" s="389">
        <f>IFERROR(X431/H431,"0")+IFERROR(X432/H432,"0")+IFERROR(X433/H433,"0")+IFERROR(X434/H434,"0")+IFERROR(X435/H435,"0")+IFERROR(X436/H436,"0")</f>
        <v>17</v>
      </c>
      <c r="Y437" s="389">
        <f>IFERROR(IF(Y431="",0,Y431),"0")+IFERROR(IF(Y432="",0,Y432),"0")+IFERROR(IF(Y433="",0,Y433),"0")+IFERROR(IF(Y434="",0,Y434),"0")+IFERROR(IF(Y435="",0,Y435),"0")+IFERROR(IF(Y436="",0,Y436),"0")</f>
        <v>0.12801000000000001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71</v>
      </c>
      <c r="X438" s="389">
        <f>IFERROR(SUM(X431:X436),"0")</f>
        <v>71.400000000000006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2</v>
      </c>
      <c r="X441" s="388">
        <f>IFERROR(IF(W441="",0,CEILING((W441/$H441),1)*$H441),"")</f>
        <v>2</v>
      </c>
      <c r="Y441" s="36">
        <f>IFERROR(IF(X441=0,"",ROUNDUP(X441/H441,0)*0.00627),"")</f>
        <v>6.2700000000000004E-3</v>
      </c>
      <c r="Z441" s="56"/>
      <c r="AA441" s="57"/>
      <c r="AE441" s="64"/>
      <c r="BB441" s="317" t="s">
        <v>1</v>
      </c>
      <c r="BL441" s="64">
        <f>IFERROR(W441*I441/H441,"0")</f>
        <v>2.6</v>
      </c>
      <c r="BM441" s="64">
        <f>IFERROR(X441*I441/H441,"0")</f>
        <v>2.6</v>
      </c>
      <c r="BN441" s="64">
        <f>IFERROR(1/J441*(W441/H441),"0")</f>
        <v>5.0000000000000001E-3</v>
      </c>
      <c r="BO441" s="64">
        <f>IFERROR(1/J441*(X441/H441),"0")</f>
        <v>5.0000000000000001E-3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1</v>
      </c>
      <c r="X442" s="389">
        <f>IFERROR(X440/H440,"0")+IFERROR(X441/H441,"0")</f>
        <v>1</v>
      </c>
      <c r="Y442" s="389">
        <f>IFERROR(IF(Y440="",0,Y440),"0")+IFERROR(IF(Y441="",0,Y441),"0")</f>
        <v>6.2700000000000004E-3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2</v>
      </c>
      <c r="X443" s="389">
        <f>IFERROR(SUM(X440:X441),"0")</f>
        <v>2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9</v>
      </c>
      <c r="X445" s="388">
        <f>IFERROR(IF(W445="",0,CEILING((W445/$H445),1)*$H445),"")</f>
        <v>9.24</v>
      </c>
      <c r="Y445" s="36">
        <f>IFERROR(IF(X445=0,"",ROUNDUP(X445/H445,0)*0.00627),"")</f>
        <v>4.3890000000000005E-2</v>
      </c>
      <c r="Z445" s="56"/>
      <c r="AA445" s="57"/>
      <c r="AE445" s="64"/>
      <c r="BB445" s="318" t="s">
        <v>1</v>
      </c>
      <c r="BL445" s="64">
        <f>IFERROR(W445*I445/H445,"0")</f>
        <v>12.818181818181817</v>
      </c>
      <c r="BM445" s="64">
        <f>IFERROR(X445*I445/H445,"0")</f>
        <v>13.159999999999998</v>
      </c>
      <c r="BN445" s="64">
        <f>IFERROR(1/J445*(W445/H445),"0")</f>
        <v>3.4090909090909088E-2</v>
      </c>
      <c r="BO445" s="64">
        <f>IFERROR(1/J445*(X445/H445),"0")</f>
        <v>3.5000000000000003E-2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6.8181818181818175</v>
      </c>
      <c r="X446" s="389">
        <f>IFERROR(X445/H445,"0")</f>
        <v>7</v>
      </c>
      <c r="Y446" s="389">
        <f>IFERROR(IF(Y445="",0,Y445),"0")</f>
        <v>4.3890000000000005E-2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9</v>
      </c>
      <c r="X447" s="389">
        <f>IFERROR(SUM(X445:X445),"0")</f>
        <v>9.24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891</v>
      </c>
      <c r="X473" s="388">
        <f t="shared" si="87"/>
        <v>892.32</v>
      </c>
      <c r="Y473" s="36">
        <f t="shared" si="88"/>
        <v>2.0212400000000001</v>
      </c>
      <c r="Z473" s="56"/>
      <c r="AA473" s="57"/>
      <c r="AE473" s="64"/>
      <c r="BB473" s="327" t="s">
        <v>1</v>
      </c>
      <c r="BL473" s="64">
        <f t="shared" si="89"/>
        <v>951.74999999999989</v>
      </c>
      <c r="BM473" s="64">
        <f t="shared" si="90"/>
        <v>953.16</v>
      </c>
      <c r="BN473" s="64">
        <f t="shared" si="91"/>
        <v>1.622596153846154</v>
      </c>
      <c r="BO473" s="64">
        <f t="shared" si="92"/>
        <v>1.625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148</v>
      </c>
      <c r="X474" s="388">
        <f t="shared" si="87"/>
        <v>153.12</v>
      </c>
      <c r="Y474" s="36">
        <f t="shared" si="88"/>
        <v>0.34683999999999998</v>
      </c>
      <c r="Z474" s="56"/>
      <c r="AA474" s="57"/>
      <c r="AE474" s="64"/>
      <c r="BB474" s="328" t="s">
        <v>1</v>
      </c>
      <c r="BL474" s="64">
        <f t="shared" si="89"/>
        <v>158.09090909090907</v>
      </c>
      <c r="BM474" s="64">
        <f t="shared" si="90"/>
        <v>163.56</v>
      </c>
      <c r="BN474" s="64">
        <f t="shared" si="91"/>
        <v>0.26952214452214451</v>
      </c>
      <c r="BO474" s="64">
        <f t="shared" si="92"/>
        <v>0.27884615384615385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615</v>
      </c>
      <c r="X476" s="388">
        <f t="shared" si="87"/>
        <v>617.76</v>
      </c>
      <c r="Y476" s="36">
        <f t="shared" si="88"/>
        <v>1.3993200000000001</v>
      </c>
      <c r="Z476" s="56"/>
      <c r="AA476" s="57"/>
      <c r="AE476" s="64"/>
      <c r="BB476" s="330" t="s">
        <v>1</v>
      </c>
      <c r="BL476" s="64">
        <f t="shared" si="89"/>
        <v>656.93181818181813</v>
      </c>
      <c r="BM476" s="64">
        <f t="shared" si="90"/>
        <v>659.87999999999988</v>
      </c>
      <c r="BN476" s="64">
        <f t="shared" si="91"/>
        <v>1.1199737762237763</v>
      </c>
      <c r="BO476" s="64">
        <f t="shared" si="92"/>
        <v>1.125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313.25757575757575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315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3.7674000000000003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1654</v>
      </c>
      <c r="X484" s="389">
        <f>IFERROR(SUM(X471:X482),"0")</f>
        <v>1663.2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472</v>
      </c>
      <c r="X486" s="388">
        <f>IFERROR(IF(W486="",0,CEILING((W486/$H486),1)*$H486),"")</f>
        <v>475.20000000000005</v>
      </c>
      <c r="Y486" s="36">
        <f>IFERROR(IF(X486=0,"",ROUNDUP(X486/H486,0)*0.01196),"")</f>
        <v>1.0764</v>
      </c>
      <c r="Z486" s="56"/>
      <c r="AA486" s="57"/>
      <c r="AE486" s="64"/>
      <c r="BB486" s="337" t="s">
        <v>1</v>
      </c>
      <c r="BL486" s="64">
        <f>IFERROR(W486*I486/H486,"0")</f>
        <v>504.18181818181813</v>
      </c>
      <c r="BM486" s="64">
        <f>IFERROR(X486*I486/H486,"0")</f>
        <v>507.6</v>
      </c>
      <c r="BN486" s="64">
        <f>IFERROR(1/J486*(W486/H486),"0")</f>
        <v>0.85955710955710962</v>
      </c>
      <c r="BO486" s="64">
        <f>IFERROR(1/J486*(X486/H486),"0")</f>
        <v>0.86538461538461542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61</v>
      </c>
      <c r="X487" s="388">
        <f>IFERROR(IF(W487="",0,CEILING((W487/$H487),1)*$H487),"")</f>
        <v>61.2</v>
      </c>
      <c r="Y487" s="36">
        <f>IFERROR(IF(X487=0,"",ROUNDUP(X487/H487,0)*0.00937),"")</f>
        <v>0.15928999999999999</v>
      </c>
      <c r="Z487" s="56"/>
      <c r="AA487" s="57"/>
      <c r="AE487" s="64"/>
      <c r="BB487" s="338" t="s">
        <v>1</v>
      </c>
      <c r="BL487" s="64">
        <f>IFERROR(W487*I487/H487,"0")</f>
        <v>65.066666666666663</v>
      </c>
      <c r="BM487" s="64">
        <f>IFERROR(X487*I487/H487,"0")</f>
        <v>65.28</v>
      </c>
      <c r="BN487" s="64">
        <f>IFERROR(1/J487*(W487/H487),"0")</f>
        <v>0.14120370370370369</v>
      </c>
      <c r="BO487" s="64">
        <f>IFERROR(1/J487*(X487/H487),"0")</f>
        <v>0.14166666666666666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106.33838383838383</v>
      </c>
      <c r="X488" s="389">
        <f>IFERROR(X486/H486,"0")+IFERROR(X487/H487,"0")</f>
        <v>107</v>
      </c>
      <c r="Y488" s="389">
        <f>IFERROR(IF(Y486="",0,Y486),"0")+IFERROR(IF(Y487="",0,Y487),"0")</f>
        <v>1.23569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533</v>
      </c>
      <c r="X489" s="389">
        <f>IFERROR(SUM(X486:X487),"0")</f>
        <v>536.40000000000009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220</v>
      </c>
      <c r="X491" s="388">
        <f t="shared" ref="X491:X496" si="93">IFERROR(IF(W491="",0,CEILING((W491/$H491),1)*$H491),"")</f>
        <v>221.76000000000002</v>
      </c>
      <c r="Y491" s="36">
        <f>IFERROR(IF(X491=0,"",ROUNDUP(X491/H491,0)*0.01196),"")</f>
        <v>0.50231999999999999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234.99999999999997</v>
      </c>
      <c r="BM491" s="64">
        <f t="shared" ref="BM491:BM496" si="95">IFERROR(X491*I491/H491,"0")</f>
        <v>236.88</v>
      </c>
      <c r="BN491" s="64">
        <f t="shared" ref="BN491:BN496" si="96">IFERROR(1/J491*(W491/H491),"0")</f>
        <v>0.40064102564102566</v>
      </c>
      <c r="BO491" s="64">
        <f t="shared" ref="BO491:BO496" si="97">IFERROR(1/J491*(X491/H491),"0")</f>
        <v>0.40384615384615385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217</v>
      </c>
      <c r="X492" s="388">
        <f t="shared" si="93"/>
        <v>221.76000000000002</v>
      </c>
      <c r="Y492" s="36">
        <f>IFERROR(IF(X492=0,"",ROUNDUP(X492/H492,0)*0.01196),"")</f>
        <v>0.50231999999999999</v>
      </c>
      <c r="Z492" s="56"/>
      <c r="AA492" s="57"/>
      <c r="AE492" s="64"/>
      <c r="BB492" s="340" t="s">
        <v>1</v>
      </c>
      <c r="BL492" s="64">
        <f t="shared" si="94"/>
        <v>231.7954545454545</v>
      </c>
      <c r="BM492" s="64">
        <f t="shared" si="95"/>
        <v>236.88</v>
      </c>
      <c r="BN492" s="64">
        <f t="shared" si="96"/>
        <v>0.39517773892773889</v>
      </c>
      <c r="BO492" s="64">
        <f t="shared" si="97"/>
        <v>0.40384615384615385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194</v>
      </c>
      <c r="X493" s="388">
        <f t="shared" si="93"/>
        <v>195.36</v>
      </c>
      <c r="Y493" s="36">
        <f>IFERROR(IF(X493=0,"",ROUNDUP(X493/H493,0)*0.01196),"")</f>
        <v>0.44252000000000002</v>
      </c>
      <c r="Z493" s="56"/>
      <c r="AA493" s="57"/>
      <c r="AE493" s="64"/>
      <c r="BB493" s="341" t="s">
        <v>1</v>
      </c>
      <c r="BL493" s="64">
        <f t="shared" si="94"/>
        <v>207.22727272727269</v>
      </c>
      <c r="BM493" s="64">
        <f t="shared" si="95"/>
        <v>208.68</v>
      </c>
      <c r="BN493" s="64">
        <f t="shared" si="96"/>
        <v>0.3532925407925408</v>
      </c>
      <c r="BO493" s="64">
        <f t="shared" si="97"/>
        <v>0.35576923076923078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119.50757575757575</v>
      </c>
      <c r="X497" s="389">
        <f>IFERROR(X491/H491,"0")+IFERROR(X492/H492,"0")+IFERROR(X493/H493,"0")+IFERROR(X494/H494,"0")+IFERROR(X495/H495,"0")+IFERROR(X496/H496,"0")</f>
        <v>121</v>
      </c>
      <c r="Y497" s="389">
        <f>IFERROR(IF(Y491="",0,Y491),"0")+IFERROR(IF(Y492="",0,Y492),"0")+IFERROR(IF(Y493="",0,Y493),"0")+IFERROR(IF(Y494="",0,Y494),"0")+IFERROR(IF(Y495="",0,Y495),"0")+IFERROR(IF(Y496="",0,Y496),"0")</f>
        <v>1.44716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631</v>
      </c>
      <c r="X498" s="389">
        <f>IFERROR(SUM(X491:X496),"0")</f>
        <v>638.88000000000011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14307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14491.71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15143.804455773101</v>
      </c>
      <c r="X556" s="389">
        <f>IFERROR(SUM(BM22:BM552),"0")</f>
        <v>15339.440999999997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27</v>
      </c>
      <c r="X557" s="38">
        <f>ROUNDUP(SUM(BO22:BO552),0)</f>
        <v>27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15818.804455773101</v>
      </c>
      <c r="X558" s="389">
        <f>GrossWeightTotalR+PalletQtyTotalR*25</f>
        <v>16014.440999999997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2278.8184314795899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2310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31.387070000000005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129.60000000000002</v>
      </c>
      <c r="D565" s="46">
        <f>IFERROR(X53*1,"0")+IFERROR(X54*1,"0")+IFERROR(X55*1,"0")+IFERROR(X56*1,"0")</f>
        <v>333.20000000000005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2485.54</v>
      </c>
      <c r="F565" s="46">
        <f>IFERROR(X130*1,"0")+IFERROR(X131*1,"0")+IFERROR(X132*1,"0")+IFERROR(X133*1,"0")+IFERROR(X134*1,"0")</f>
        <v>159.6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462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2293.7999999999997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42.8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547.20000000000005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547.20000000000005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147.44999999999999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3724.8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952.19999999999993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168.00000000000003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82.64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2838.4800000000005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9,00"/>
        <filter val="1 163,00"/>
        <filter val="1 654,00"/>
        <filter val="1 718,00"/>
        <filter val="1 771,00"/>
        <filter val="1,00"/>
        <filter val="1,50"/>
        <filter val="100,00"/>
        <filter val="106,34"/>
        <filter val="11,90"/>
        <filter val="11,94"/>
        <filter val="114,00"/>
        <filter val="118,21"/>
        <filter val="119,51"/>
        <filter val="120,00"/>
        <filter val="122,00"/>
        <filter val="125,00"/>
        <filter val="127,00"/>
        <filter val="129,00"/>
        <filter val="13,62"/>
        <filter val="130,00"/>
        <filter val="139,00"/>
        <filter val="14 307,00"/>
        <filter val="144,00"/>
        <filter val="144,52"/>
        <filter val="148,00"/>
        <filter val="15 143,80"/>
        <filter val="15 818,80"/>
        <filter val="15,06"/>
        <filter val="153,00"/>
        <filter val="156,00"/>
        <filter val="16,90"/>
        <filter val="162,07"/>
        <filter val="164,00"/>
        <filter val="165,00"/>
        <filter val="17,00"/>
        <filter val="17,82"/>
        <filter val="171,00"/>
        <filter val="172,00"/>
        <filter val="173,00"/>
        <filter val="178,00"/>
        <filter val="18,00"/>
        <filter val="18,19"/>
        <filter val="18,21"/>
        <filter val="189,00"/>
        <filter val="190,00"/>
        <filter val="190,85"/>
        <filter val="194,00"/>
        <filter val="195,00"/>
        <filter val="199,00"/>
        <filter val="2 278,82"/>
        <filter val="2 431,00"/>
        <filter val="2,00"/>
        <filter val="20,00"/>
        <filter val="200,00"/>
        <filter val="202,00"/>
        <filter val="208,00"/>
        <filter val="209,00"/>
        <filter val="212,00"/>
        <filter val="217,00"/>
        <filter val="22,00"/>
        <filter val="22,57"/>
        <filter val="22,82"/>
        <filter val="220,00"/>
        <filter val="26,00"/>
        <filter val="27"/>
        <filter val="27,00"/>
        <filter val="27,08"/>
        <filter val="28,00"/>
        <filter val="303,00"/>
        <filter val="304,00"/>
        <filter val="313,26"/>
        <filter val="32,65"/>
        <filter val="322,00"/>
        <filter val="34,00"/>
        <filter val="37,00"/>
        <filter val="4,24"/>
        <filter val="41,00"/>
        <filter val="431,00"/>
        <filter val="436,00"/>
        <filter val="455,00"/>
        <filter val="461,00"/>
        <filter val="472,00"/>
        <filter val="48,00"/>
        <filter val="486,00"/>
        <filter val="50,00"/>
        <filter val="503,00"/>
        <filter val="52,00"/>
        <filter val="533,00"/>
        <filter val="541,15"/>
        <filter val="56,90"/>
        <filter val="57,00"/>
        <filter val="59,69"/>
        <filter val="6,00"/>
        <filter val="6,67"/>
        <filter val="6,82"/>
        <filter val="61,00"/>
        <filter val="615,00"/>
        <filter val="631,00"/>
        <filter val="64,00"/>
        <filter val="65,00"/>
        <filter val="7,00"/>
        <filter val="71,00"/>
        <filter val="72,00"/>
        <filter val="73,49"/>
        <filter val="79,81"/>
        <filter val="8,00"/>
        <filter val="80,00"/>
        <filter val="87,00"/>
        <filter val="89,00"/>
        <filter val="891,00"/>
        <filter val="9,00"/>
        <filter val="922,00"/>
        <filter val="960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