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K_Sch\"/>
    </mc:Choice>
  </mc:AlternateContent>
  <xr:revisionPtr revIDLastSave="0" documentId="13_ncr:1_{177F003A-E95B-4B22-A54B-447C7B8C79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1" i="1"/>
  <c r="AB13" i="1"/>
  <c r="AB14" i="1"/>
  <c r="AB16" i="1"/>
  <c r="AB17" i="1"/>
  <c r="AB18" i="1"/>
  <c r="AB20" i="1"/>
  <c r="AB21" i="1"/>
  <c r="AB22" i="1"/>
  <c r="AB23" i="1"/>
  <c r="AB24" i="1"/>
  <c r="AB25" i="1"/>
  <c r="AB26" i="1"/>
  <c r="AB28" i="1"/>
  <c r="AB30" i="1"/>
  <c r="AB31" i="1"/>
  <c r="AB33" i="1"/>
  <c r="AB37" i="1"/>
  <c r="AB41" i="1"/>
  <c r="AB45" i="1"/>
  <c r="AB46" i="1"/>
  <c r="AB47" i="1"/>
  <c r="AB50" i="1"/>
  <c r="AB53" i="1"/>
  <c r="AB54" i="1"/>
  <c r="AB55" i="1"/>
  <c r="AB56" i="1"/>
  <c r="AB58" i="1"/>
  <c r="AB59" i="1"/>
  <c r="AB62" i="1"/>
  <c r="AB63" i="1"/>
  <c r="AB66" i="1"/>
  <c r="AB68" i="1"/>
  <c r="AB70" i="1"/>
  <c r="AB74" i="1"/>
  <c r="AB78" i="1"/>
  <c r="AB79" i="1"/>
  <c r="AB82" i="1"/>
  <c r="AB84" i="1"/>
  <c r="AB85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F99" i="1"/>
  <c r="E99" i="1"/>
  <c r="E34" i="1"/>
  <c r="E35" i="1"/>
  <c r="F31" i="1"/>
  <c r="E11" i="1"/>
  <c r="F28" i="1" l="1"/>
  <c r="E28" i="1"/>
  <c r="O28" i="1" s="1"/>
  <c r="F27" i="1"/>
  <c r="E27" i="1"/>
  <c r="F77" i="1"/>
  <c r="E77" i="1"/>
  <c r="E5" i="1" s="1"/>
  <c r="F53" i="1"/>
  <c r="O7" i="1"/>
  <c r="O8" i="1"/>
  <c r="S8" i="1" s="1"/>
  <c r="O9" i="1"/>
  <c r="O10" i="1"/>
  <c r="P10" i="1" s="1"/>
  <c r="O11" i="1"/>
  <c r="O12" i="1"/>
  <c r="P12" i="1" s="1"/>
  <c r="O13" i="1"/>
  <c r="O14" i="1"/>
  <c r="S14" i="1" s="1"/>
  <c r="O15" i="1"/>
  <c r="P15" i="1" s="1"/>
  <c r="O16" i="1"/>
  <c r="S16" i="1" s="1"/>
  <c r="O17" i="1"/>
  <c r="S17" i="1" s="1"/>
  <c r="O18" i="1"/>
  <c r="S18" i="1" s="1"/>
  <c r="O19" i="1"/>
  <c r="P19" i="1" s="1"/>
  <c r="O20" i="1"/>
  <c r="O21" i="1"/>
  <c r="O22" i="1"/>
  <c r="O23" i="1"/>
  <c r="O24" i="1"/>
  <c r="O25" i="1"/>
  <c r="O26" i="1"/>
  <c r="O27" i="1"/>
  <c r="P27" i="1" s="1"/>
  <c r="AB27" i="1" s="1"/>
  <c r="O29" i="1"/>
  <c r="P29" i="1" s="1"/>
  <c r="O30" i="1"/>
  <c r="S30" i="1" s="1"/>
  <c r="O31" i="1"/>
  <c r="O32" i="1"/>
  <c r="P32" i="1" s="1"/>
  <c r="O33" i="1"/>
  <c r="O34" i="1"/>
  <c r="P34" i="1" s="1"/>
  <c r="O35" i="1"/>
  <c r="P35" i="1" s="1"/>
  <c r="O36" i="1"/>
  <c r="P36" i="1" s="1"/>
  <c r="O37" i="1"/>
  <c r="O38" i="1"/>
  <c r="P38" i="1" s="1"/>
  <c r="O39" i="1"/>
  <c r="P39" i="1" s="1"/>
  <c r="O40" i="1"/>
  <c r="P40" i="1" s="1"/>
  <c r="O41" i="1"/>
  <c r="O42" i="1"/>
  <c r="P42" i="1" s="1"/>
  <c r="O43" i="1"/>
  <c r="O44" i="1"/>
  <c r="O45" i="1"/>
  <c r="S45" i="1" s="1"/>
  <c r="O46" i="1"/>
  <c r="S46" i="1" s="1"/>
  <c r="O47" i="1"/>
  <c r="O48" i="1"/>
  <c r="P48" i="1" s="1"/>
  <c r="O49" i="1"/>
  <c r="P49" i="1" s="1"/>
  <c r="O50" i="1"/>
  <c r="S50" i="1" s="1"/>
  <c r="O51" i="1"/>
  <c r="P51" i="1" s="1"/>
  <c r="O52" i="1"/>
  <c r="P52" i="1" s="1"/>
  <c r="O53" i="1"/>
  <c r="O54" i="1"/>
  <c r="O55" i="1"/>
  <c r="S55" i="1" s="1"/>
  <c r="O56" i="1"/>
  <c r="O57" i="1"/>
  <c r="P57" i="1" s="1"/>
  <c r="AB57" i="1" s="1"/>
  <c r="O58" i="1"/>
  <c r="O59" i="1"/>
  <c r="S59" i="1" s="1"/>
  <c r="O60" i="1"/>
  <c r="P60" i="1" s="1"/>
  <c r="O61" i="1"/>
  <c r="P61" i="1" s="1"/>
  <c r="AB61" i="1" s="1"/>
  <c r="O62" i="1"/>
  <c r="O63" i="1"/>
  <c r="O64" i="1"/>
  <c r="P64" i="1" s="1"/>
  <c r="O65" i="1"/>
  <c r="P65" i="1" s="1"/>
  <c r="O66" i="1"/>
  <c r="O67" i="1"/>
  <c r="P67" i="1" s="1"/>
  <c r="O68" i="1"/>
  <c r="O69" i="1"/>
  <c r="P69" i="1" s="1"/>
  <c r="O70" i="1"/>
  <c r="O71" i="1"/>
  <c r="P71" i="1" s="1"/>
  <c r="O72" i="1"/>
  <c r="P72" i="1" s="1"/>
  <c r="O73" i="1"/>
  <c r="P73" i="1" s="1"/>
  <c r="O74" i="1"/>
  <c r="O75" i="1"/>
  <c r="P75" i="1" s="1"/>
  <c r="O76" i="1"/>
  <c r="P76" i="1" s="1"/>
  <c r="O78" i="1"/>
  <c r="O79" i="1"/>
  <c r="S79" i="1" s="1"/>
  <c r="O80" i="1"/>
  <c r="P80" i="1" s="1"/>
  <c r="O81" i="1"/>
  <c r="P81" i="1" s="1"/>
  <c r="O82" i="1"/>
  <c r="S82" i="1" s="1"/>
  <c r="O83" i="1"/>
  <c r="P83" i="1" s="1"/>
  <c r="O84" i="1"/>
  <c r="O85" i="1"/>
  <c r="S85" i="1" s="1"/>
  <c r="O86" i="1"/>
  <c r="P86" i="1" s="1"/>
  <c r="O87" i="1"/>
  <c r="P87" i="1" s="1"/>
  <c r="O88" i="1"/>
  <c r="P88" i="1" s="1"/>
  <c r="O89" i="1"/>
  <c r="S89" i="1" s="1"/>
  <c r="O90" i="1"/>
  <c r="S90" i="1" s="1"/>
  <c r="O91" i="1"/>
  <c r="T91" i="1" s="1"/>
  <c r="O92" i="1"/>
  <c r="T92" i="1" s="1"/>
  <c r="O93" i="1"/>
  <c r="T93" i="1" s="1"/>
  <c r="O94" i="1"/>
  <c r="T94" i="1" s="1"/>
  <c r="O95" i="1"/>
  <c r="O96" i="1"/>
  <c r="T96" i="1" s="1"/>
  <c r="O97" i="1"/>
  <c r="T97" i="1" s="1"/>
  <c r="O98" i="1"/>
  <c r="O99" i="1"/>
  <c r="O100" i="1"/>
  <c r="O101" i="1"/>
  <c r="O102" i="1"/>
  <c r="T102" i="1" s="1"/>
  <c r="O103" i="1"/>
  <c r="T103" i="1" s="1"/>
  <c r="O104" i="1"/>
  <c r="T104" i="1" s="1"/>
  <c r="O105" i="1"/>
  <c r="T105" i="1" s="1"/>
  <c r="O106" i="1"/>
  <c r="T106" i="1" s="1"/>
  <c r="O107" i="1"/>
  <c r="T107" i="1" s="1"/>
  <c r="O6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AB6" i="1" l="1"/>
  <c r="T100" i="1"/>
  <c r="T98" i="1"/>
  <c r="AB88" i="1"/>
  <c r="AB86" i="1"/>
  <c r="AB80" i="1"/>
  <c r="AB75" i="1"/>
  <c r="AB73" i="1"/>
  <c r="AB71" i="1"/>
  <c r="AB69" i="1"/>
  <c r="AB67" i="1"/>
  <c r="AB65" i="1"/>
  <c r="AB51" i="1"/>
  <c r="AB49" i="1"/>
  <c r="AB43" i="1"/>
  <c r="AB39" i="1"/>
  <c r="AB35" i="1"/>
  <c r="AB29" i="1"/>
  <c r="AB12" i="1"/>
  <c r="AB10" i="1"/>
  <c r="T101" i="1"/>
  <c r="T99" i="1"/>
  <c r="T95" i="1"/>
  <c r="AB87" i="1"/>
  <c r="AB83" i="1"/>
  <c r="AB81" i="1"/>
  <c r="AB76" i="1"/>
  <c r="AB72" i="1"/>
  <c r="AB64" i="1"/>
  <c r="AB60" i="1"/>
  <c r="AB52" i="1"/>
  <c r="AB48" i="1"/>
  <c r="AB44" i="1"/>
  <c r="AB42" i="1"/>
  <c r="AB40" i="1"/>
  <c r="AB38" i="1"/>
  <c r="AB36" i="1"/>
  <c r="AB34" i="1"/>
  <c r="AB32" i="1"/>
  <c r="S25" i="1"/>
  <c r="S21" i="1"/>
  <c r="AB19" i="1"/>
  <c r="AB15" i="1"/>
  <c r="S13" i="1"/>
  <c r="S11" i="1"/>
  <c r="AB7" i="1"/>
  <c r="K28" i="1"/>
  <c r="S101" i="1"/>
  <c r="T85" i="1"/>
  <c r="T70" i="1"/>
  <c r="T54" i="1"/>
  <c r="T38" i="1"/>
  <c r="T22" i="1"/>
  <c r="K77" i="1"/>
  <c r="O77" i="1"/>
  <c r="P77" i="1" s="1"/>
  <c r="S93" i="1"/>
  <c r="T78" i="1"/>
  <c r="T62" i="1"/>
  <c r="T46" i="1"/>
  <c r="T30" i="1"/>
  <c r="T14" i="1"/>
  <c r="S105" i="1"/>
  <c r="S97" i="1"/>
  <c r="T89" i="1"/>
  <c r="T81" i="1"/>
  <c r="T74" i="1"/>
  <c r="T66" i="1"/>
  <c r="T58" i="1"/>
  <c r="T50" i="1"/>
  <c r="T42" i="1"/>
  <c r="T34" i="1"/>
  <c r="T26" i="1"/>
  <c r="T18" i="1"/>
  <c r="T10" i="1"/>
  <c r="S107" i="1"/>
  <c r="S103" i="1"/>
  <c r="S95" i="1"/>
  <c r="S91" i="1"/>
  <c r="T87" i="1"/>
  <c r="T83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F5" i="1"/>
  <c r="S53" i="1"/>
  <c r="T6" i="1"/>
  <c r="S106" i="1"/>
  <c r="S104" i="1"/>
  <c r="S102" i="1"/>
  <c r="S100" i="1"/>
  <c r="S96" i="1"/>
  <c r="S94" i="1"/>
  <c r="S92" i="1"/>
  <c r="T90" i="1"/>
  <c r="T88" i="1"/>
  <c r="T86" i="1"/>
  <c r="T84" i="1"/>
  <c r="T82" i="1"/>
  <c r="T80" i="1"/>
  <c r="T79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5" i="1" l="1"/>
  <c r="S27" i="1"/>
  <c r="S7" i="1"/>
  <c r="S9" i="1"/>
  <c r="S15" i="1"/>
  <c r="S19" i="1"/>
  <c r="S23" i="1"/>
  <c r="S98" i="1"/>
  <c r="S99" i="1"/>
  <c r="AB77" i="1"/>
  <c r="S28" i="1"/>
  <c r="S32" i="1"/>
  <c r="S34" i="1"/>
  <c r="S36" i="1"/>
  <c r="S38" i="1"/>
  <c r="S40" i="1"/>
  <c r="S42" i="1"/>
  <c r="S44" i="1"/>
  <c r="S48" i="1"/>
  <c r="S52" i="1"/>
  <c r="S54" i="1"/>
  <c r="S56" i="1"/>
  <c r="S58" i="1"/>
  <c r="S60" i="1"/>
  <c r="S62" i="1"/>
  <c r="S64" i="1"/>
  <c r="S66" i="1"/>
  <c r="S68" i="1"/>
  <c r="S70" i="1"/>
  <c r="S72" i="1"/>
  <c r="S74" i="1"/>
  <c r="S76" i="1"/>
  <c r="S81" i="1"/>
  <c r="S83" i="1"/>
  <c r="S87" i="1"/>
  <c r="S10" i="1"/>
  <c r="S12" i="1"/>
  <c r="S20" i="1"/>
  <c r="S22" i="1"/>
  <c r="S24" i="1"/>
  <c r="S26" i="1"/>
  <c r="S29" i="1"/>
  <c r="S31" i="1"/>
  <c r="S33" i="1"/>
  <c r="S35" i="1"/>
  <c r="S37" i="1"/>
  <c r="S39" i="1"/>
  <c r="S41" i="1"/>
  <c r="S43" i="1"/>
  <c r="S47" i="1"/>
  <c r="S49" i="1"/>
  <c r="S51" i="1"/>
  <c r="S57" i="1"/>
  <c r="S61" i="1"/>
  <c r="S63" i="1"/>
  <c r="S65" i="1"/>
  <c r="S67" i="1"/>
  <c r="S69" i="1"/>
  <c r="S71" i="1"/>
  <c r="S73" i="1"/>
  <c r="S75" i="1"/>
  <c r="S78" i="1"/>
  <c r="S80" i="1"/>
  <c r="S84" i="1"/>
  <c r="S86" i="1"/>
  <c r="S88" i="1"/>
  <c r="S6" i="1"/>
  <c r="O5" i="1"/>
  <c r="T77" i="1"/>
  <c r="P5" i="1" l="1"/>
  <c r="S77" i="1"/>
  <c r="AB5" i="1"/>
</calcChain>
</file>

<file path=xl/sharedStrings.xml><?xml version="1.0" encoding="utf-8"?>
<sst xmlns="http://schemas.openxmlformats.org/spreadsheetml/2006/main" count="375" uniqueCount="152">
  <si>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</si>
  <si>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</si>
  <si>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</si>
  <si>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</si>
  <si>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</si>
  <si>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</si>
  <si>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</si>
  <si>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</si>
  <si>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</si>
  <si>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</si>
  <si>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</si>
  <si>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</si>
  <si>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</si>
  <si>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</si>
  <si>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</si>
  <si>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</si>
  <si>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</si>
  <si>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</si>
  <si>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</si>
  <si>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</si>
  <si>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</si>
  <si>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</si>
  <si>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</t>
  </si>
  <si>
    <t>06,06,</t>
  </si>
  <si>
    <t>05,06,</t>
  </si>
  <si>
    <t>30,05,</t>
  </si>
  <si>
    <t>29,05,</t>
  </si>
  <si>
    <t>23,05,</t>
  </si>
  <si>
    <t>22,05,</t>
  </si>
  <si>
    <t>16,05,</t>
  </si>
  <si>
    <t xml:space="preserve"> 284  Сосиски Молокуши миникушай ТМ Вязанка, 0.45кг, ПОКОМ</t>
  </si>
  <si>
    <t>шт</t>
  </si>
  <si>
    <t>в матрице</t>
  </si>
  <si>
    <t xml:space="preserve"> 312  Ветчина Филейская ТМ Вязанка ТС Столичная ВЕС  ПОКОМ</t>
  </si>
  <si>
    <t>кг</t>
  </si>
  <si>
    <t xml:space="preserve"> 313  Колбаса Сервелат Запекуша с говядиной, Вязанка ВЕС,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</si>
  <si>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</si>
  <si>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</si>
  <si>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</si>
  <si>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</si>
  <si>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</si>
  <si>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</si>
  <si>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</si>
  <si>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необходимо увеличить продажи</t>
  </si>
  <si>
    <t xml:space="preserve"> 347  Колбаса Сочинка рубленая с сочным окороком ТМ Стародворье ВЕС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</si>
  <si>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</si>
  <si>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</si>
  <si>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395  Колбаса Докторская ГОСТ ТМ Вязанка в оболочке полиамид 0,37 кг. ПОКОМ</t>
  </si>
  <si>
    <t xml:space="preserve"> 397  Ветчина Дугушка ТМ Стародворье ТС Дугушка в полиамидной оболочке 0,6 кг.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</si>
  <si>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</si>
  <si>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</si>
  <si>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</si>
  <si>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</si>
  <si>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</si>
  <si>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</si>
  <si>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</si>
  <si>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</si>
  <si>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ротация ОР</t>
  </si>
  <si>
    <t xml:space="preserve"> 453  Колбаса Докторская Филейная ВЕС большой батон ТМ Особый рецепт  ПОКОМ</t>
  </si>
  <si>
    <t>задача Фомин</t>
  </si>
  <si>
    <t>нет потребности</t>
  </si>
  <si>
    <t>вывод (Савельев)</t>
  </si>
  <si>
    <t>блок (Савельев)</t>
  </si>
  <si>
    <t>нужно увеличить продажи!!!</t>
  </si>
  <si>
    <t>новинка</t>
  </si>
  <si>
    <t>дубль на 322</t>
  </si>
  <si>
    <t>не правильно поставлен приход ==&gt; 242</t>
  </si>
  <si>
    <t>пересорт ==&gt; 309</t>
  </si>
  <si>
    <r>
      <t xml:space="preserve">блок (Савельев)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</si>
  <si>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r>
      <t>вывод (Савельев)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</t>
    </r>
  </si>
  <si>
    <r>
      <t xml:space="preserve">новинка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</si>
  <si>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заказ</t>
  </si>
  <si>
    <t>10,06,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</si>
  <si>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</si>
  <si>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</si>
  <si>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</si>
  <si>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</si>
  <si>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</si>
  <si>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</si>
  <si>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</si>
  <si>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</si>
  <si>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</si>
  <si>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</si>
  <si>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</si>
  <si>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</si>
  <si>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</si>
  <si>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</si>
  <si>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</si>
  <si>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</si>
  <si>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</si>
  <si>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</si>
  <si>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</si>
  <si>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</si>
  <si>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</si>
  <si>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</si>
  <si>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</si>
  <si>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</si>
  <si>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</si>
  <si>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</si>
  <si>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</si>
  <si>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</si>
  <si>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</si>
  <si>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</si>
  <si>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</si>
  <si>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</si>
  <si>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</si>
  <si>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</si>
  <si>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</si>
  <si>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</si>
  <si>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</si>
  <si>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</si>
  <si>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</si>
  <si>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</si>
  <si>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</si>
  <si>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</si>
  <si>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</si>
  <si>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</si>
  <si>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</si>
  <si>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</si>
  <si>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</si>
  <si>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</si>
  <si>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</si>
  <si>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315 Колбаса вареная Молокуша ТМ Вязанка в оболочке полиамид. ВЕС  ПОКОМ</t>
  </si>
  <si>
    <t xml:space="preserve"> 316 Колбаса варенокоиз мяса птицы Сервелат Пражский ТМ Зареченские ТС Зареченские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</si>
  <si>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</si>
  <si>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</si>
  <si>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</si>
  <si>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</t>
  </si>
  <si>
    <t xml:space="preserve"> 339  Колбаса вареная Филейская ТМ Вязанка ТС Классическая, 0,40 кг.  ПОКОМ</t>
  </si>
  <si>
    <t xml:space="preserve"> 342 Колбаса вареная Филейбургская ТМ Баварушка ТС Баварушка в оболочке вектор 0,45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</si>
  <si>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</si>
  <si>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</si>
  <si>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345  Колбаса Сочинка по-фински с сочным окроком ТМ Стародворье ВЕС ПОКОМ</t>
  </si>
  <si>
    <t xml:space="preserve"> 364  Сардельки Филейские Вязанка ВЕС NDX ТМ Вязанка  ПОКОМ</t>
  </si>
  <si>
    <t xml:space="preserve"> 376  Сардельки Сочинки с сочным окороком ТМ Стародворье полиамид мгс ф/в 0,4 кг СК3</t>
  </si>
  <si>
    <t xml:space="preserve"> 383 Колбаса Сочинка по-европейски с сочной грудиной ТМ Стародворье в оболочке фиброуз в ва  Поком</t>
  </si>
  <si>
    <t xml:space="preserve"> 393 Ветчины Сливушка с индейкой Вязанка Фикс.вес 0,4 П/а Вязанка  Поком</t>
  </si>
  <si>
    <t xml:space="preserve"> 394 Ветчина Сочинка с сочным окороком ТМ Стародворье полиамид ф/в 0,35 кг  Поком</t>
  </si>
  <si>
    <t xml:space="preserve"> 396 Сардельки «Филейские» Фикс.вес 0,4 NDX мгс ТМ «Вязанка»</t>
  </si>
  <si>
    <t xml:space="preserve"> 397 Сосиски Сливочные по-стародворски Бордо Фикс.вес 0,45 П/а мгс Стародворье  Поком</t>
  </si>
  <si>
    <t xml:space="preserve"> 398 Сосиски Молочные Дугушки Дугушка Весовые П/а мгс Дугушка  Поком</t>
  </si>
  <si>
    <t xml:space="preserve"> 425 Сосиски Сливочные Вязанка Сливушки Весовые П/а мгс Вязанка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</si>
  <si>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</si>
  <si>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</si>
  <si>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</si>
  <si>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вакуумн упаковке 0,1 кг нарезка.  Поком</t>
  </si>
  <si>
    <t xml:space="preserve"> ДУБЛЬ  Колбаса вареная Молокуша ТМ Вязанка в оболочке полиамид 0,45 кг</t>
  </si>
  <si>
    <t xml:space="preserve"> ДУБЛЬ 016 Сосиски Вязанка Молокуши вес  Поком</t>
  </si>
  <si>
    <t xml:space="preserve"> ДУБЛЬ 032 Сосиски Вязанка 450г Сливушки Сливочные газ/ср  Поком</t>
  </si>
  <si>
    <t xml:space="preserve"> ДУБЛЬ 255 Сосиски Молочные для завтрака ТМ Особый рецепт в оболочке полиам  ПОКОМ</t>
  </si>
  <si>
    <t xml:space="preserve"> ДУБЛЬ 30 Сосиски Вязанка 450г Молокуши Молочные газ/ср  Поком</t>
  </si>
  <si>
    <t xml:space="preserve"> ДУБЛЬ 440  Колбаса Любительская ТМ Вязанка в оболочке полиамид.ВЕС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</si>
</sst>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7" fillId="8" borderId="1" xfId="1" applyNumberFormat="1" applyFont="1" applyFill="1"/>
    <xf numFmtId="164" fontId="6" fillId="6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3" sqref="R13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9" customWidth="1"/>
    <col min="8" max="8" width="5.28515625" customWidth="1"/>
    <col min="9" max="9" width="12.42578125" customWidth="1"/>
    <col min="10" max="11" width="6.42578125" customWidth="1"/>
    <col min="12" max="13" width="0.7109375" customWidth="1"/>
    <col min="14" max="17" width="6.42578125" customWidth="1"/>
    <col min="18" max="18" width="21.85546875" customWidth="1"/>
    <col min="19" max="20" width="5" customWidth="1"/>
    <col min="21" max="26" width="5.85546875" customWidth="1"/>
    <col min="27" max="27" width="48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71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72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17155.075000000001</v>
      </c>
      <c r="F5" s="4">
        <f>SUM(F6:F499)</f>
        <v>22208.65</v>
      </c>
      <c r="G5" s="7"/>
      <c r="H5" s="1"/>
      <c r="I5" s="1"/>
      <c r="J5" s="4">
        <f t="shared" ref="J5:Q5" si="0">SUM(J6:J499)</f>
        <v>16068.112999999996</v>
      </c>
      <c r="K5" s="4">
        <f t="shared" si="0"/>
        <v>1086.9620000000004</v>
      </c>
      <c r="L5" s="4">
        <f t="shared" si="0"/>
        <v>0</v>
      </c>
      <c r="M5" s="4">
        <f t="shared" si="0"/>
        <v>0</v>
      </c>
      <c r="N5" s="4">
        <f t="shared" si="0"/>
        <v>7745.8248000000003</v>
      </c>
      <c r="O5" s="4">
        <f t="shared" si="0"/>
        <v>3431.0150000000008</v>
      </c>
      <c r="P5" s="4">
        <f t="shared" si="0"/>
        <v>4828.2353999999996</v>
      </c>
      <c r="Q5" s="4">
        <f t="shared" si="0"/>
        <v>0</v>
      </c>
      <c r="R5" s="1"/>
      <c r="S5" s="1"/>
      <c r="T5" s="1"/>
      <c r="U5" s="4">
        <f t="shared" ref="U5:Z5" si="1">SUM(U6:U499)</f>
        <v>3457.9862000000026</v>
      </c>
      <c r="V5" s="4">
        <f t="shared" si="1"/>
        <v>3246.107</v>
      </c>
      <c r="W5" s="4">
        <f t="shared" si="1"/>
        <v>3366.4013999999993</v>
      </c>
      <c r="X5" s="4">
        <f t="shared" si="1"/>
        <v>2856.7062000000001</v>
      </c>
      <c r="Y5" s="4">
        <f t="shared" si="1"/>
        <v>2749.1328000000003</v>
      </c>
      <c r="Z5" s="4">
        <f t="shared" si="1"/>
        <v>2293.6157999999996</v>
      </c>
      <c r="AA5" s="1"/>
      <c r="AB5" s="4">
        <f>SUM(AB6:AB499)</f>
        <v>3507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51</v>
      </c>
      <c r="D6" s="1">
        <v>59</v>
      </c>
      <c r="E6" s="1">
        <v>39</v>
      </c>
      <c r="F6" s="1">
        <v>58</v>
      </c>
      <c r="G6" s="7">
        <v>0.45</v>
      </c>
      <c r="H6" s="1">
        <v>45</v>
      </c>
      <c r="I6" s="1" t="s">
        <v>32</v>
      </c>
      <c r="J6" s="1">
        <v>42</v>
      </c>
      <c r="K6" s="1">
        <f t="shared" ref="K6:K37" si="2">E6-J6</f>
        <v>-3</v>
      </c>
      <c r="L6" s="1"/>
      <c r="M6" s="1"/>
      <c r="N6" s="1">
        <v>17.599999999999991</v>
      </c>
      <c r="O6" s="1">
        <f>E6/5</f>
        <v>7.8</v>
      </c>
      <c r="P6" s="5">
        <v>10</v>
      </c>
      <c r="Q6" s="5"/>
      <c r="R6" s="1"/>
      <c r="S6" s="1">
        <f>(F6+N6+P6)/O6</f>
        <v>10.974358974358974</v>
      </c>
      <c r="T6" s="1">
        <f>(F6+N6)/O6</f>
        <v>9.6923076923076916</v>
      </c>
      <c r="U6" s="1">
        <v>7.8</v>
      </c>
      <c r="V6" s="1">
        <v>8.4</v>
      </c>
      <c r="W6" s="1">
        <v>7.8</v>
      </c>
      <c r="X6" s="1">
        <v>7.8</v>
      </c>
      <c r="Y6" s="1">
        <v>9.4</v>
      </c>
      <c r="Z6" s="1">
        <v>3.4</v>
      </c>
      <c r="AA6" s="1"/>
      <c r="AB6" s="1">
        <f>ROUND(P6*G6,0)</f>
        <v>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34</v>
      </c>
      <c r="C7" s="1">
        <v>126.2</v>
      </c>
      <c r="D7" s="1">
        <v>54.16</v>
      </c>
      <c r="E7" s="1">
        <v>82.71</v>
      </c>
      <c r="F7" s="1">
        <v>71.33</v>
      </c>
      <c r="G7" s="7">
        <v>1</v>
      </c>
      <c r="H7" s="1">
        <v>50</v>
      </c>
      <c r="I7" s="1" t="s">
        <v>32</v>
      </c>
      <c r="J7" s="1">
        <v>81.05</v>
      </c>
      <c r="K7" s="1">
        <f t="shared" si="2"/>
        <v>1.6599999999999966</v>
      </c>
      <c r="L7" s="1"/>
      <c r="M7" s="1"/>
      <c r="N7" s="1">
        <v>100</v>
      </c>
      <c r="O7" s="1">
        <f t="shared" ref="O7:O70" si="3">E7/5</f>
        <v>16.541999999999998</v>
      </c>
      <c r="P7" s="5">
        <v>10</v>
      </c>
      <c r="Q7" s="5"/>
      <c r="R7" s="1"/>
      <c r="S7" s="1">
        <f t="shared" ref="S7:S70" si="4">(F7+N7+P7)/O7</f>
        <v>10.96179422077137</v>
      </c>
      <c r="T7" s="1">
        <f t="shared" ref="T7:T70" si="5">(F7+N7)/O7</f>
        <v>10.357272397533551</v>
      </c>
      <c r="U7" s="1">
        <v>18.158799999999999</v>
      </c>
      <c r="V7" s="1">
        <v>3.2063999999999999</v>
      </c>
      <c r="W7" s="1">
        <v>0.26679999999999998</v>
      </c>
      <c r="X7" s="1">
        <v>14.214600000000001</v>
      </c>
      <c r="Y7" s="1">
        <v>16.110199999999999</v>
      </c>
      <c r="Z7" s="1">
        <v>9.1875999999999998</v>
      </c>
      <c r="AA7" s="1"/>
      <c r="AB7" s="1">
        <f t="shared" ref="AB7:AB70" si="6">ROUND(P7*G7,0)</f>
        <v>10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4" t="s">
        <v>35</v>
      </c>
      <c r="B8" s="14" t="s">
        <v>34</v>
      </c>
      <c r="C8" s="14"/>
      <c r="D8" s="18">
        <v>73.697000000000003</v>
      </c>
      <c r="E8" s="14"/>
      <c r="F8" s="13">
        <v>73.697000000000003</v>
      </c>
      <c r="G8" s="15">
        <v>0</v>
      </c>
      <c r="H8" s="14" t="e">
        <v>#N/A</v>
      </c>
      <c r="I8" s="14" t="s">
        <v>42</v>
      </c>
      <c r="J8" s="14"/>
      <c r="K8" s="14">
        <f t="shared" si="2"/>
        <v>0</v>
      </c>
      <c r="L8" s="14"/>
      <c r="M8" s="14"/>
      <c r="N8" s="14"/>
      <c r="O8" s="14">
        <f t="shared" si="3"/>
        <v>0</v>
      </c>
      <c r="P8" s="16"/>
      <c r="Q8" s="16"/>
      <c r="R8" s="14"/>
      <c r="S8" s="14" t="e">
        <f t="shared" si="4"/>
        <v>#DIV/0!</v>
      </c>
      <c r="T8" s="14" t="e">
        <f t="shared" si="5"/>
        <v>#DIV/0!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8" t="s">
        <v>66</v>
      </c>
      <c r="AB8" s="14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34</v>
      </c>
      <c r="C9" s="1">
        <v>13.686999999999999</v>
      </c>
      <c r="D9" s="1">
        <v>1E-3</v>
      </c>
      <c r="E9" s="1">
        <v>7.6109999999999998</v>
      </c>
      <c r="F9" s="1">
        <v>-1.367</v>
      </c>
      <c r="G9" s="7">
        <v>1</v>
      </c>
      <c r="H9" s="1">
        <v>40</v>
      </c>
      <c r="I9" s="1" t="s">
        <v>32</v>
      </c>
      <c r="J9" s="1">
        <v>8.4</v>
      </c>
      <c r="K9" s="1">
        <f t="shared" si="2"/>
        <v>-0.78900000000000059</v>
      </c>
      <c r="L9" s="1"/>
      <c r="M9" s="1"/>
      <c r="N9" s="1">
        <v>11.720599999999999</v>
      </c>
      <c r="O9" s="1">
        <f t="shared" si="3"/>
        <v>1.5222</v>
      </c>
      <c r="P9" s="5">
        <v>10</v>
      </c>
      <c r="Q9" s="5"/>
      <c r="R9" s="1"/>
      <c r="S9" s="1">
        <f t="shared" si="4"/>
        <v>13.371173301800026</v>
      </c>
      <c r="T9" s="1">
        <f t="shared" si="5"/>
        <v>6.8017343318880572</v>
      </c>
      <c r="U9" s="1">
        <v>1.9825999999999999</v>
      </c>
      <c r="V9" s="1">
        <v>0.76879999999999993</v>
      </c>
      <c r="W9" s="1">
        <v>0</v>
      </c>
      <c r="X9" s="1">
        <v>0</v>
      </c>
      <c r="Y9" s="1">
        <v>0</v>
      </c>
      <c r="Z9" s="1">
        <v>0</v>
      </c>
      <c r="AA9" s="1"/>
      <c r="AB9" s="1">
        <f t="shared" si="6"/>
        <v>10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34</v>
      </c>
      <c r="C10" s="1">
        <v>215.92</v>
      </c>
      <c r="D10" s="1">
        <v>361.387</v>
      </c>
      <c r="E10" s="1">
        <v>196.49700000000001</v>
      </c>
      <c r="F10" s="1">
        <v>371.22899999999998</v>
      </c>
      <c r="G10" s="7">
        <v>1</v>
      </c>
      <c r="H10" s="1">
        <v>40</v>
      </c>
      <c r="I10" s="1" t="s">
        <v>32</v>
      </c>
      <c r="J10" s="1">
        <v>194.2</v>
      </c>
      <c r="K10" s="1">
        <f t="shared" si="2"/>
        <v>2.2970000000000255</v>
      </c>
      <c r="L10" s="1"/>
      <c r="M10" s="1"/>
      <c r="N10" s="1">
        <v>22.302000000000021</v>
      </c>
      <c r="O10" s="1">
        <f t="shared" si="3"/>
        <v>39.299400000000006</v>
      </c>
      <c r="P10" s="5">
        <f>10.5*O10-N10-F10</f>
        <v>19.112700000000075</v>
      </c>
      <c r="Q10" s="5"/>
      <c r="R10" s="1"/>
      <c r="S10" s="1">
        <f t="shared" si="4"/>
        <v>10.5</v>
      </c>
      <c r="T10" s="1">
        <f t="shared" si="5"/>
        <v>10.013664330753141</v>
      </c>
      <c r="U10" s="1">
        <v>39.320999999999998</v>
      </c>
      <c r="V10" s="1">
        <v>49.962000000000003</v>
      </c>
      <c r="W10" s="1">
        <v>48.0458</v>
      </c>
      <c r="X10" s="1">
        <v>38.380200000000002</v>
      </c>
      <c r="Y10" s="1">
        <v>43.555199999999999</v>
      </c>
      <c r="Z10" s="1">
        <v>36.557400000000001</v>
      </c>
      <c r="AA10" s="1"/>
      <c r="AB10" s="1">
        <f t="shared" si="6"/>
        <v>19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31</v>
      </c>
      <c r="C11" s="1"/>
      <c r="D11" s="1">
        <v>89</v>
      </c>
      <c r="E11" s="13">
        <f>9+E102</f>
        <v>20</v>
      </c>
      <c r="F11" s="1">
        <v>80</v>
      </c>
      <c r="G11" s="7">
        <v>0.45</v>
      </c>
      <c r="H11" s="1">
        <v>50</v>
      </c>
      <c r="I11" s="1" t="s">
        <v>32</v>
      </c>
      <c r="J11" s="1">
        <v>9</v>
      </c>
      <c r="K11" s="1">
        <f t="shared" si="2"/>
        <v>11</v>
      </c>
      <c r="L11" s="1"/>
      <c r="M11" s="1"/>
      <c r="N11" s="1">
        <v>20</v>
      </c>
      <c r="O11" s="1">
        <f t="shared" si="3"/>
        <v>4</v>
      </c>
      <c r="P11" s="5"/>
      <c r="Q11" s="5"/>
      <c r="R11" s="1"/>
      <c r="S11" s="1">
        <f t="shared" si="4"/>
        <v>25</v>
      </c>
      <c r="T11" s="1">
        <f t="shared" si="5"/>
        <v>25</v>
      </c>
      <c r="U11" s="1">
        <v>4.4000000000000004</v>
      </c>
      <c r="V11" s="1">
        <v>9</v>
      </c>
      <c r="W11" s="1">
        <v>9.1999999999999993</v>
      </c>
      <c r="X11" s="1">
        <v>3.4</v>
      </c>
      <c r="Y11" s="1">
        <v>2.8</v>
      </c>
      <c r="Z11" s="1">
        <v>3.6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34</v>
      </c>
      <c r="C12" s="1">
        <v>62.241999999999997</v>
      </c>
      <c r="D12" s="1">
        <v>2.2269999999999999</v>
      </c>
      <c r="E12" s="1">
        <v>31.866</v>
      </c>
      <c r="F12" s="1">
        <v>32.603000000000002</v>
      </c>
      <c r="G12" s="7">
        <v>1</v>
      </c>
      <c r="H12" s="1">
        <v>40</v>
      </c>
      <c r="I12" s="1" t="s">
        <v>32</v>
      </c>
      <c r="J12" s="1">
        <v>30.38</v>
      </c>
      <c r="K12" s="1">
        <f t="shared" si="2"/>
        <v>1.4860000000000007</v>
      </c>
      <c r="L12" s="1"/>
      <c r="M12" s="1"/>
      <c r="N12" s="1">
        <v>10</v>
      </c>
      <c r="O12" s="1">
        <f t="shared" si="3"/>
        <v>6.3731999999999998</v>
      </c>
      <c r="P12" s="5">
        <f>10.5*O12-N12-F12</f>
        <v>24.315599999999996</v>
      </c>
      <c r="Q12" s="5"/>
      <c r="R12" s="1"/>
      <c r="S12" s="1">
        <f t="shared" si="4"/>
        <v>10.5</v>
      </c>
      <c r="T12" s="1">
        <f t="shared" si="5"/>
        <v>6.6847109772170974</v>
      </c>
      <c r="U12" s="1">
        <v>5.2988</v>
      </c>
      <c r="V12" s="1">
        <v>0</v>
      </c>
      <c r="W12" s="1">
        <v>0.80180000000000007</v>
      </c>
      <c r="X12" s="1">
        <v>2.9493999999999998</v>
      </c>
      <c r="Y12" s="1">
        <v>5.6486000000000001</v>
      </c>
      <c r="Z12" s="1">
        <v>3.7604000000000002</v>
      </c>
      <c r="AA12" s="1"/>
      <c r="AB12" s="1">
        <f t="shared" si="6"/>
        <v>24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40</v>
      </c>
      <c r="B13" s="1" t="s">
        <v>34</v>
      </c>
      <c r="C13" s="1">
        <v>25.141999999999999</v>
      </c>
      <c r="D13" s="1">
        <v>45.725999999999999</v>
      </c>
      <c r="E13" s="1">
        <v>25.738</v>
      </c>
      <c r="F13" s="1">
        <v>42.384999999999998</v>
      </c>
      <c r="G13" s="7">
        <v>1</v>
      </c>
      <c r="H13" s="1">
        <v>50</v>
      </c>
      <c r="I13" s="1" t="s">
        <v>32</v>
      </c>
      <c r="J13" s="1">
        <v>88.3</v>
      </c>
      <c r="K13" s="1">
        <f t="shared" si="2"/>
        <v>-62.561999999999998</v>
      </c>
      <c r="L13" s="1"/>
      <c r="M13" s="1"/>
      <c r="N13" s="1">
        <v>15.1592</v>
      </c>
      <c r="O13" s="1">
        <f t="shared" si="3"/>
        <v>5.1475999999999997</v>
      </c>
      <c r="P13" s="5"/>
      <c r="Q13" s="5"/>
      <c r="R13" s="1"/>
      <c r="S13" s="1">
        <f t="shared" si="4"/>
        <v>11.178840624757168</v>
      </c>
      <c r="T13" s="1">
        <f t="shared" si="5"/>
        <v>11.178840624757168</v>
      </c>
      <c r="U13" s="1">
        <v>5.6966000000000001</v>
      </c>
      <c r="V13" s="1">
        <v>4.6768000000000001</v>
      </c>
      <c r="W13" s="1">
        <v>4.4020000000000001</v>
      </c>
      <c r="X13" s="1">
        <v>4.3317999999999994</v>
      </c>
      <c r="Y13" s="1">
        <v>4.5923999999999996</v>
      </c>
      <c r="Z13" s="1">
        <v>1.6128</v>
      </c>
      <c r="AA13" s="1"/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41</v>
      </c>
      <c r="B14" s="14" t="s">
        <v>31</v>
      </c>
      <c r="C14" s="14">
        <v>66</v>
      </c>
      <c r="D14" s="14"/>
      <c r="E14" s="14"/>
      <c r="F14" s="14">
        <v>61</v>
      </c>
      <c r="G14" s="15">
        <v>0</v>
      </c>
      <c r="H14" s="14" t="e">
        <v>#N/A</v>
      </c>
      <c r="I14" s="14" t="s">
        <v>42</v>
      </c>
      <c r="J14" s="14"/>
      <c r="K14" s="14">
        <f t="shared" si="2"/>
        <v>0</v>
      </c>
      <c r="L14" s="14"/>
      <c r="M14" s="14"/>
      <c r="N14" s="14"/>
      <c r="O14" s="14">
        <f t="shared" si="3"/>
        <v>0</v>
      </c>
      <c r="P14" s="16"/>
      <c r="Q14" s="16"/>
      <c r="R14" s="14"/>
      <c r="S14" s="14" t="e">
        <f t="shared" si="4"/>
        <v>#DIV/0!</v>
      </c>
      <c r="T14" s="14" t="e">
        <f t="shared" si="5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9" t="s">
        <v>43</v>
      </c>
      <c r="AB14" s="14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34</v>
      </c>
      <c r="C15" s="1">
        <v>201.44399999999999</v>
      </c>
      <c r="D15" s="1">
        <v>126.583</v>
      </c>
      <c r="E15" s="1">
        <v>169.154</v>
      </c>
      <c r="F15" s="1">
        <v>121.732</v>
      </c>
      <c r="G15" s="7">
        <v>1</v>
      </c>
      <c r="H15" s="1">
        <v>40</v>
      </c>
      <c r="I15" s="1" t="s">
        <v>32</v>
      </c>
      <c r="J15" s="1">
        <v>159.6</v>
      </c>
      <c r="K15" s="1">
        <f t="shared" si="2"/>
        <v>9.554000000000002</v>
      </c>
      <c r="L15" s="1"/>
      <c r="M15" s="1"/>
      <c r="N15" s="1">
        <v>180</v>
      </c>
      <c r="O15" s="1">
        <f t="shared" si="3"/>
        <v>33.830799999999996</v>
      </c>
      <c r="P15" s="5">
        <f>10.5*O15-N15-F15</f>
        <v>53.49139999999997</v>
      </c>
      <c r="Q15" s="5"/>
      <c r="R15" s="1"/>
      <c r="S15" s="1">
        <f t="shared" si="4"/>
        <v>10.5</v>
      </c>
      <c r="T15" s="1">
        <f t="shared" si="5"/>
        <v>8.9188550078626569</v>
      </c>
      <c r="U15" s="1">
        <v>33.434800000000003</v>
      </c>
      <c r="V15" s="1">
        <v>16.075600000000001</v>
      </c>
      <c r="W15" s="1">
        <v>14.019399999999999</v>
      </c>
      <c r="X15" s="1">
        <v>33.0092</v>
      </c>
      <c r="Y15" s="1">
        <v>32.696399999999997</v>
      </c>
      <c r="Z15" s="1">
        <v>21.582599999999999</v>
      </c>
      <c r="AA15" s="1"/>
      <c r="AB15" s="1">
        <f t="shared" si="6"/>
        <v>53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45</v>
      </c>
      <c r="B16" s="14" t="s">
        <v>31</v>
      </c>
      <c r="C16" s="14"/>
      <c r="D16" s="14">
        <v>12</v>
      </c>
      <c r="E16" s="14">
        <v>10</v>
      </c>
      <c r="F16" s="14">
        <v>2</v>
      </c>
      <c r="G16" s="15">
        <v>0</v>
      </c>
      <c r="H16" s="14" t="e">
        <v>#N/A</v>
      </c>
      <c r="I16" s="14" t="s">
        <v>42</v>
      </c>
      <c r="J16" s="14">
        <v>10</v>
      </c>
      <c r="K16" s="14">
        <f t="shared" si="2"/>
        <v>0</v>
      </c>
      <c r="L16" s="14"/>
      <c r="M16" s="14"/>
      <c r="N16" s="14"/>
      <c r="O16" s="14">
        <f t="shared" si="3"/>
        <v>2</v>
      </c>
      <c r="P16" s="16"/>
      <c r="Q16" s="16"/>
      <c r="R16" s="14"/>
      <c r="S16" s="14">
        <f t="shared" si="4"/>
        <v>1</v>
      </c>
      <c r="T16" s="14">
        <f t="shared" si="5"/>
        <v>1</v>
      </c>
      <c r="U16" s="14">
        <v>0.2</v>
      </c>
      <c r="V16" s="14">
        <v>1</v>
      </c>
      <c r="W16" s="14">
        <v>1</v>
      </c>
      <c r="X16" s="14">
        <v>0</v>
      </c>
      <c r="Y16" s="14">
        <v>0</v>
      </c>
      <c r="Z16" s="14">
        <v>0.8</v>
      </c>
      <c r="AA16" s="14"/>
      <c r="AB16" s="14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46</v>
      </c>
      <c r="B17" s="14" t="s">
        <v>31</v>
      </c>
      <c r="C17" s="14"/>
      <c r="D17" s="14"/>
      <c r="E17" s="13">
        <v>24</v>
      </c>
      <c r="F17" s="13">
        <v>-24</v>
      </c>
      <c r="G17" s="15">
        <v>0</v>
      </c>
      <c r="H17" s="14" t="e">
        <v>#N/A</v>
      </c>
      <c r="I17" s="14" t="s">
        <v>42</v>
      </c>
      <c r="J17" s="14">
        <v>24</v>
      </c>
      <c r="K17" s="14">
        <f t="shared" si="2"/>
        <v>0</v>
      </c>
      <c r="L17" s="14"/>
      <c r="M17" s="14"/>
      <c r="N17" s="14"/>
      <c r="O17" s="14">
        <f t="shared" si="3"/>
        <v>4.8</v>
      </c>
      <c r="P17" s="16"/>
      <c r="Q17" s="16"/>
      <c r="R17" s="14"/>
      <c r="S17" s="14">
        <f t="shared" si="4"/>
        <v>-5</v>
      </c>
      <c r="T17" s="14">
        <f t="shared" si="5"/>
        <v>-5</v>
      </c>
      <c r="U17" s="14">
        <v>0.2</v>
      </c>
      <c r="V17" s="14">
        <v>0.2</v>
      </c>
      <c r="W17" s="14">
        <v>0.2</v>
      </c>
      <c r="X17" s="14">
        <v>0.2</v>
      </c>
      <c r="Y17" s="14">
        <v>0.2</v>
      </c>
      <c r="Z17" s="14">
        <v>0.2</v>
      </c>
      <c r="AA17" s="17" t="s">
        <v>67</v>
      </c>
      <c r="AB17" s="14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0" t="s">
        <v>47</v>
      </c>
      <c r="B18" s="20" t="s">
        <v>31</v>
      </c>
      <c r="C18" s="20">
        <v>81</v>
      </c>
      <c r="D18" s="20">
        <v>50</v>
      </c>
      <c r="E18" s="20">
        <v>23</v>
      </c>
      <c r="F18" s="20">
        <v>108</v>
      </c>
      <c r="G18" s="21">
        <v>0</v>
      </c>
      <c r="H18" s="20">
        <v>50</v>
      </c>
      <c r="I18" s="20" t="s">
        <v>32</v>
      </c>
      <c r="J18" s="20">
        <v>23</v>
      </c>
      <c r="K18" s="20">
        <f t="shared" si="2"/>
        <v>0</v>
      </c>
      <c r="L18" s="20"/>
      <c r="M18" s="20"/>
      <c r="N18" s="20"/>
      <c r="O18" s="20">
        <f t="shared" si="3"/>
        <v>4.5999999999999996</v>
      </c>
      <c r="P18" s="22"/>
      <c r="Q18" s="22"/>
      <c r="R18" s="20"/>
      <c r="S18" s="20">
        <f t="shared" si="4"/>
        <v>23.478260869565219</v>
      </c>
      <c r="T18" s="20">
        <f t="shared" si="5"/>
        <v>23.478260869565219</v>
      </c>
      <c r="U18" s="20">
        <v>4</v>
      </c>
      <c r="V18" s="20">
        <v>1.4</v>
      </c>
      <c r="W18" s="20">
        <v>1.4</v>
      </c>
      <c r="X18" s="20">
        <v>0.6</v>
      </c>
      <c r="Y18" s="20">
        <v>0.6</v>
      </c>
      <c r="Z18" s="20">
        <v>0</v>
      </c>
      <c r="AA18" s="23" t="s">
        <v>68</v>
      </c>
      <c r="AB18" s="20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31</v>
      </c>
      <c r="C19" s="1">
        <v>43</v>
      </c>
      <c r="D19" s="1"/>
      <c r="E19" s="1">
        <v>12</v>
      </c>
      <c r="F19" s="1">
        <v>13</v>
      </c>
      <c r="G19" s="7">
        <v>0.6</v>
      </c>
      <c r="H19" s="1">
        <v>55</v>
      </c>
      <c r="I19" s="1" t="s">
        <v>32</v>
      </c>
      <c r="J19" s="1">
        <v>15</v>
      </c>
      <c r="K19" s="1">
        <f t="shared" si="2"/>
        <v>-3</v>
      </c>
      <c r="L19" s="1"/>
      <c r="M19" s="1"/>
      <c r="N19" s="1"/>
      <c r="O19" s="1">
        <f t="shared" si="3"/>
        <v>2.4</v>
      </c>
      <c r="P19" s="5">
        <f>10.5*O19-N19-F19</f>
        <v>12.2</v>
      </c>
      <c r="Q19" s="5"/>
      <c r="R19" s="1"/>
      <c r="S19" s="1">
        <f t="shared" si="4"/>
        <v>10.5</v>
      </c>
      <c r="T19" s="1">
        <f t="shared" si="5"/>
        <v>5.416666666666667</v>
      </c>
      <c r="U19" s="1">
        <v>1</v>
      </c>
      <c r="V19" s="1">
        <v>0.6</v>
      </c>
      <c r="W19" s="1">
        <v>0.6</v>
      </c>
      <c r="X19" s="1">
        <v>0.2</v>
      </c>
      <c r="Y19" s="1">
        <v>0</v>
      </c>
      <c r="Z19" s="1">
        <v>1.8</v>
      </c>
      <c r="AA19" s="1"/>
      <c r="AB19" s="1">
        <f t="shared" si="6"/>
        <v>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49</v>
      </c>
      <c r="B20" s="1" t="s">
        <v>31</v>
      </c>
      <c r="C20" s="1">
        <v>149</v>
      </c>
      <c r="D20" s="1"/>
      <c r="E20" s="1">
        <v>9</v>
      </c>
      <c r="F20" s="1">
        <v>140</v>
      </c>
      <c r="G20" s="7">
        <v>0.06</v>
      </c>
      <c r="H20" s="1">
        <v>60</v>
      </c>
      <c r="I20" s="1" t="s">
        <v>32</v>
      </c>
      <c r="J20" s="1">
        <v>9</v>
      </c>
      <c r="K20" s="1">
        <f t="shared" si="2"/>
        <v>0</v>
      </c>
      <c r="L20" s="1"/>
      <c r="M20" s="1"/>
      <c r="N20" s="1"/>
      <c r="O20" s="1">
        <f t="shared" si="3"/>
        <v>1.8</v>
      </c>
      <c r="P20" s="5"/>
      <c r="Q20" s="5"/>
      <c r="R20" s="1"/>
      <c r="S20" s="1">
        <f t="shared" si="4"/>
        <v>77.777777777777771</v>
      </c>
      <c r="T20" s="1">
        <f t="shared" si="5"/>
        <v>77.777777777777771</v>
      </c>
      <c r="U20" s="1">
        <v>0.8</v>
      </c>
      <c r="V20" s="1">
        <v>0.2</v>
      </c>
      <c r="W20" s="1">
        <v>0.2</v>
      </c>
      <c r="X20" s="1">
        <v>1.4</v>
      </c>
      <c r="Y20" s="1">
        <v>1.6</v>
      </c>
      <c r="Z20" s="1">
        <v>0.8</v>
      </c>
      <c r="AA20" s="23" t="s">
        <v>70</v>
      </c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31</v>
      </c>
      <c r="C21" s="1">
        <v>170</v>
      </c>
      <c r="D21" s="1"/>
      <c r="E21" s="1">
        <v>26</v>
      </c>
      <c r="F21" s="1">
        <v>136</v>
      </c>
      <c r="G21" s="7">
        <v>0.15</v>
      </c>
      <c r="H21" s="1">
        <v>60</v>
      </c>
      <c r="I21" s="1" t="s">
        <v>32</v>
      </c>
      <c r="J21" s="1">
        <v>26</v>
      </c>
      <c r="K21" s="1">
        <f t="shared" si="2"/>
        <v>0</v>
      </c>
      <c r="L21" s="1"/>
      <c r="M21" s="1"/>
      <c r="N21" s="1"/>
      <c r="O21" s="1">
        <f t="shared" si="3"/>
        <v>5.2</v>
      </c>
      <c r="P21" s="5"/>
      <c r="Q21" s="5"/>
      <c r="R21" s="1"/>
      <c r="S21" s="1">
        <f t="shared" si="4"/>
        <v>26.153846153846153</v>
      </c>
      <c r="T21" s="1">
        <f t="shared" si="5"/>
        <v>26.153846153846153</v>
      </c>
      <c r="U21" s="1">
        <v>2</v>
      </c>
      <c r="V21" s="1">
        <v>2.8</v>
      </c>
      <c r="W21" s="1">
        <v>1.6</v>
      </c>
      <c r="X21" s="1">
        <v>3.6</v>
      </c>
      <c r="Y21" s="1">
        <v>4.2</v>
      </c>
      <c r="Z21" s="1">
        <v>0.6</v>
      </c>
      <c r="AA21" s="23" t="s">
        <v>70</v>
      </c>
      <c r="AB21" s="1">
        <f t="shared" si="6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34</v>
      </c>
      <c r="C22" s="1">
        <v>63.231999999999999</v>
      </c>
      <c r="D22" s="1">
        <v>104.08</v>
      </c>
      <c r="E22" s="1">
        <v>40.35</v>
      </c>
      <c r="F22" s="1">
        <v>108.768</v>
      </c>
      <c r="G22" s="7">
        <v>1</v>
      </c>
      <c r="H22" s="1">
        <v>55</v>
      </c>
      <c r="I22" s="1" t="s">
        <v>32</v>
      </c>
      <c r="J22" s="1">
        <v>37.049999999999997</v>
      </c>
      <c r="K22" s="1">
        <f t="shared" si="2"/>
        <v>3.3000000000000043</v>
      </c>
      <c r="L22" s="1"/>
      <c r="M22" s="1"/>
      <c r="N22" s="1"/>
      <c r="O22" s="1">
        <f t="shared" si="3"/>
        <v>8.07</v>
      </c>
      <c r="P22" s="5"/>
      <c r="Q22" s="5"/>
      <c r="R22" s="1"/>
      <c r="S22" s="1">
        <f t="shared" si="4"/>
        <v>13.478066914498141</v>
      </c>
      <c r="T22" s="1">
        <f t="shared" si="5"/>
        <v>13.478066914498141</v>
      </c>
      <c r="U22" s="1">
        <v>9.2296000000000014</v>
      </c>
      <c r="V22" s="1">
        <v>11.260400000000001</v>
      </c>
      <c r="W22" s="1">
        <v>9.5207999999999995</v>
      </c>
      <c r="X22" s="1">
        <v>8.9651999999999994</v>
      </c>
      <c r="Y22" s="1">
        <v>9.5284000000000013</v>
      </c>
      <c r="Z22" s="1">
        <v>6.3255999999999997</v>
      </c>
      <c r="AA22" s="1"/>
      <c r="AB22" s="1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31</v>
      </c>
      <c r="C23" s="1">
        <v>35</v>
      </c>
      <c r="D23" s="1">
        <v>1</v>
      </c>
      <c r="E23" s="1">
        <v>12</v>
      </c>
      <c r="F23" s="1">
        <v>23</v>
      </c>
      <c r="G23" s="7">
        <v>0.4</v>
      </c>
      <c r="H23" s="1">
        <v>55</v>
      </c>
      <c r="I23" s="1" t="s">
        <v>32</v>
      </c>
      <c r="J23" s="1">
        <v>12</v>
      </c>
      <c r="K23" s="1">
        <f t="shared" si="2"/>
        <v>0</v>
      </c>
      <c r="L23" s="1"/>
      <c r="M23" s="1"/>
      <c r="N23" s="1"/>
      <c r="O23" s="1">
        <f t="shared" si="3"/>
        <v>2.4</v>
      </c>
      <c r="P23" s="5"/>
      <c r="Q23" s="5"/>
      <c r="R23" s="1"/>
      <c r="S23" s="1">
        <f t="shared" si="4"/>
        <v>9.5833333333333339</v>
      </c>
      <c r="T23" s="1">
        <f t="shared" si="5"/>
        <v>9.5833333333333339</v>
      </c>
      <c r="U23" s="1">
        <v>1.6</v>
      </c>
      <c r="V23" s="1">
        <v>2.2000000000000002</v>
      </c>
      <c r="W23" s="1">
        <v>2.6</v>
      </c>
      <c r="X23" s="1">
        <v>1.6</v>
      </c>
      <c r="Y23" s="1">
        <v>3.2</v>
      </c>
      <c r="Z23" s="1">
        <v>5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34</v>
      </c>
      <c r="C24" s="1">
        <v>86.849000000000004</v>
      </c>
      <c r="D24" s="1">
        <v>34.534999999999997</v>
      </c>
      <c r="E24" s="1">
        <v>41.19</v>
      </c>
      <c r="F24" s="1">
        <v>66.736000000000004</v>
      </c>
      <c r="G24" s="7">
        <v>1</v>
      </c>
      <c r="H24" s="1">
        <v>55</v>
      </c>
      <c r="I24" s="1" t="s">
        <v>32</v>
      </c>
      <c r="J24" s="1">
        <v>38.75</v>
      </c>
      <c r="K24" s="1">
        <f t="shared" si="2"/>
        <v>2.4399999999999977</v>
      </c>
      <c r="L24" s="1"/>
      <c r="M24" s="1"/>
      <c r="N24" s="1">
        <v>27.8704</v>
      </c>
      <c r="O24" s="1">
        <f t="shared" si="3"/>
        <v>8.2379999999999995</v>
      </c>
      <c r="P24" s="5"/>
      <c r="Q24" s="5"/>
      <c r="R24" s="1"/>
      <c r="S24" s="1">
        <f t="shared" si="4"/>
        <v>11.484146637533383</v>
      </c>
      <c r="T24" s="1">
        <f t="shared" si="5"/>
        <v>11.484146637533383</v>
      </c>
      <c r="U24" s="1">
        <v>8.91</v>
      </c>
      <c r="V24" s="1">
        <v>8.4375999999999998</v>
      </c>
      <c r="W24" s="1">
        <v>8.4304000000000006</v>
      </c>
      <c r="X24" s="1">
        <v>10.646000000000001</v>
      </c>
      <c r="Y24" s="1">
        <v>10.0852</v>
      </c>
      <c r="Z24" s="1">
        <v>11.002800000000001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31</v>
      </c>
      <c r="C25" s="1">
        <v>68</v>
      </c>
      <c r="D25" s="1">
        <v>2</v>
      </c>
      <c r="E25" s="1">
        <v>8</v>
      </c>
      <c r="F25" s="1">
        <v>62</v>
      </c>
      <c r="G25" s="7">
        <v>0.3</v>
      </c>
      <c r="H25" s="1">
        <v>30</v>
      </c>
      <c r="I25" s="1" t="s">
        <v>32</v>
      </c>
      <c r="J25" s="1">
        <v>8</v>
      </c>
      <c r="K25" s="1">
        <f t="shared" si="2"/>
        <v>0</v>
      </c>
      <c r="L25" s="1"/>
      <c r="M25" s="1"/>
      <c r="N25" s="1"/>
      <c r="O25" s="1">
        <f t="shared" si="3"/>
        <v>1.6</v>
      </c>
      <c r="P25" s="5"/>
      <c r="Q25" s="5"/>
      <c r="R25" s="1"/>
      <c r="S25" s="1">
        <f t="shared" si="4"/>
        <v>38.75</v>
      </c>
      <c r="T25" s="1">
        <f t="shared" si="5"/>
        <v>38.75</v>
      </c>
      <c r="U25" s="1">
        <v>1.6</v>
      </c>
      <c r="V25" s="1">
        <v>2.4</v>
      </c>
      <c r="W25" s="1">
        <v>2.8</v>
      </c>
      <c r="X25" s="1">
        <v>0.4</v>
      </c>
      <c r="Y25" s="1">
        <v>0.4</v>
      </c>
      <c r="Z25" s="1">
        <v>0</v>
      </c>
      <c r="AA25" s="23" t="s">
        <v>70</v>
      </c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31</v>
      </c>
      <c r="C26" s="1">
        <v>60</v>
      </c>
      <c r="D26" s="1"/>
      <c r="E26" s="1">
        <v>7</v>
      </c>
      <c r="F26" s="1">
        <v>51</v>
      </c>
      <c r="G26" s="7">
        <v>0.3</v>
      </c>
      <c r="H26" s="1">
        <v>30</v>
      </c>
      <c r="I26" s="1" t="s">
        <v>32</v>
      </c>
      <c r="J26" s="1">
        <v>10</v>
      </c>
      <c r="K26" s="1">
        <f t="shared" si="2"/>
        <v>-3</v>
      </c>
      <c r="L26" s="1"/>
      <c r="M26" s="1"/>
      <c r="N26" s="1"/>
      <c r="O26" s="1">
        <f t="shared" si="3"/>
        <v>1.4</v>
      </c>
      <c r="P26" s="5"/>
      <c r="Q26" s="5"/>
      <c r="R26" s="1"/>
      <c r="S26" s="1">
        <f t="shared" si="4"/>
        <v>36.428571428571431</v>
      </c>
      <c r="T26" s="1">
        <f t="shared" si="5"/>
        <v>36.428571428571431</v>
      </c>
      <c r="U26" s="1">
        <v>1.8</v>
      </c>
      <c r="V26" s="1">
        <v>2.4</v>
      </c>
      <c r="W26" s="1">
        <v>2</v>
      </c>
      <c r="X26" s="1">
        <v>2</v>
      </c>
      <c r="Y26" s="1">
        <v>2</v>
      </c>
      <c r="Z26" s="1">
        <v>0.4</v>
      </c>
      <c r="AA26" s="23" t="s">
        <v>70</v>
      </c>
      <c r="AB26" s="1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34</v>
      </c>
      <c r="C27" s="1">
        <v>1578.56</v>
      </c>
      <c r="D27" s="1">
        <v>1434.088</v>
      </c>
      <c r="E27" s="13">
        <f>1035.107+E50</f>
        <v>1207.854</v>
      </c>
      <c r="F27" s="13">
        <f>1803.697+F50</f>
        <v>1702.453</v>
      </c>
      <c r="G27" s="7">
        <v>1</v>
      </c>
      <c r="H27" s="1">
        <v>60</v>
      </c>
      <c r="I27" s="1" t="s">
        <v>32</v>
      </c>
      <c r="J27" s="1">
        <v>985.05200000000002</v>
      </c>
      <c r="K27" s="1">
        <f t="shared" si="2"/>
        <v>222.80200000000002</v>
      </c>
      <c r="L27" s="1"/>
      <c r="M27" s="1"/>
      <c r="N27" s="1">
        <v>500</v>
      </c>
      <c r="O27" s="1">
        <f t="shared" si="3"/>
        <v>241.57080000000002</v>
      </c>
      <c r="P27" s="5">
        <f>10.5*O27-N27-F27</f>
        <v>334.04040000000032</v>
      </c>
      <c r="Q27" s="5"/>
      <c r="R27" s="1"/>
      <c r="S27" s="1">
        <f t="shared" si="4"/>
        <v>10.5</v>
      </c>
      <c r="T27" s="1">
        <f t="shared" si="5"/>
        <v>9.117215325693337</v>
      </c>
      <c r="U27" s="1">
        <v>239.47559999999999</v>
      </c>
      <c r="V27" s="1">
        <v>236.71180000000001</v>
      </c>
      <c r="W27" s="1">
        <v>253.3588</v>
      </c>
      <c r="X27" s="1">
        <v>0</v>
      </c>
      <c r="Y27" s="1">
        <v>0</v>
      </c>
      <c r="Z27" s="1">
        <v>0</v>
      </c>
      <c r="AA27" s="1" t="s">
        <v>57</v>
      </c>
      <c r="AB27" s="1">
        <f t="shared" si="6"/>
        <v>334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34</v>
      </c>
      <c r="C28" s="1"/>
      <c r="D28" s="1">
        <v>3247.1950000000002</v>
      </c>
      <c r="E28" s="13">
        <f>195.901+E46</f>
        <v>1484.8980000000001</v>
      </c>
      <c r="F28" s="13">
        <f>3051.294+F46</f>
        <v>2997.3589999999999</v>
      </c>
      <c r="G28" s="7">
        <v>1</v>
      </c>
      <c r="H28" s="1">
        <v>60</v>
      </c>
      <c r="I28" s="1" t="s">
        <v>32</v>
      </c>
      <c r="J28" s="1">
        <v>157.5</v>
      </c>
      <c r="K28" s="1">
        <f t="shared" si="2"/>
        <v>1327.3980000000001</v>
      </c>
      <c r="L28" s="1"/>
      <c r="M28" s="1"/>
      <c r="N28" s="1">
        <v>700</v>
      </c>
      <c r="O28" s="1">
        <f t="shared" si="3"/>
        <v>296.9796</v>
      </c>
      <c r="P28" s="5"/>
      <c r="Q28" s="5"/>
      <c r="R28" s="1"/>
      <c r="S28" s="1">
        <f t="shared" si="4"/>
        <v>12.44987534497319</v>
      </c>
      <c r="T28" s="1">
        <f t="shared" si="5"/>
        <v>12.44987534497319</v>
      </c>
      <c r="U28" s="1">
        <v>319.79419999999999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57</v>
      </c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73</v>
      </c>
      <c r="B29" s="1" t="s">
        <v>34</v>
      </c>
      <c r="C29" s="1">
        <v>199.96</v>
      </c>
      <c r="D29" s="1">
        <v>34.423999999999999</v>
      </c>
      <c r="E29" s="1">
        <v>127.672</v>
      </c>
      <c r="F29" s="1">
        <v>84.94</v>
      </c>
      <c r="G29" s="7">
        <v>1</v>
      </c>
      <c r="H29" s="1">
        <v>50</v>
      </c>
      <c r="I29" s="1" t="s">
        <v>32</v>
      </c>
      <c r="J29" s="1">
        <v>117.5</v>
      </c>
      <c r="K29" s="1">
        <f t="shared" si="2"/>
        <v>10.171999999999997</v>
      </c>
      <c r="L29" s="1"/>
      <c r="M29" s="1"/>
      <c r="N29" s="1">
        <v>150</v>
      </c>
      <c r="O29" s="1">
        <f t="shared" si="3"/>
        <v>25.534399999999998</v>
      </c>
      <c r="P29" s="5">
        <f>10.5*O29-N29-F29</f>
        <v>33.171199999999999</v>
      </c>
      <c r="Q29" s="5"/>
      <c r="R29" s="1"/>
      <c r="S29" s="1">
        <f t="shared" si="4"/>
        <v>10.5</v>
      </c>
      <c r="T29" s="1">
        <f t="shared" si="5"/>
        <v>9.2009211103452611</v>
      </c>
      <c r="U29" s="1">
        <v>27.584</v>
      </c>
      <c r="V29" s="1">
        <v>11.7788</v>
      </c>
      <c r="W29" s="1">
        <v>10.586</v>
      </c>
      <c r="X29" s="1">
        <v>22.383199999999999</v>
      </c>
      <c r="Y29" s="1">
        <v>23.829799999999999</v>
      </c>
      <c r="Z29" s="1">
        <v>17.224599999999999</v>
      </c>
      <c r="AA29" s="1"/>
      <c r="AB29" s="1">
        <f t="shared" si="6"/>
        <v>33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0" t="s">
        <v>74</v>
      </c>
      <c r="B30" s="20" t="s">
        <v>34</v>
      </c>
      <c r="C30" s="20">
        <v>40.594000000000001</v>
      </c>
      <c r="D30" s="20"/>
      <c r="E30" s="20">
        <v>3.0539999999999998</v>
      </c>
      <c r="F30" s="20">
        <v>37.54</v>
      </c>
      <c r="G30" s="21">
        <v>0</v>
      </c>
      <c r="H30" s="20">
        <v>30</v>
      </c>
      <c r="I30" s="20" t="s">
        <v>59</v>
      </c>
      <c r="J30" s="20">
        <v>2.65</v>
      </c>
      <c r="K30" s="20">
        <f t="shared" si="2"/>
        <v>0.40399999999999991</v>
      </c>
      <c r="L30" s="20"/>
      <c r="M30" s="20"/>
      <c r="N30" s="20"/>
      <c r="O30" s="20">
        <f t="shared" si="3"/>
        <v>0.61080000000000001</v>
      </c>
      <c r="P30" s="22"/>
      <c r="Q30" s="22"/>
      <c r="R30" s="20"/>
      <c r="S30" s="20">
        <f t="shared" si="4"/>
        <v>61.460379829731494</v>
      </c>
      <c r="T30" s="20">
        <f t="shared" si="5"/>
        <v>61.460379829731494</v>
      </c>
      <c r="U30" s="20">
        <v>0.61080000000000001</v>
      </c>
      <c r="V30" s="20">
        <v>2.0284</v>
      </c>
      <c r="W30" s="20">
        <v>2.3683999999999998</v>
      </c>
      <c r="X30" s="20">
        <v>0.68559999999999999</v>
      </c>
      <c r="Y30" s="20">
        <v>0.34560000000000002</v>
      </c>
      <c r="Z30" s="20">
        <v>0</v>
      </c>
      <c r="AA30" s="23" t="s">
        <v>69</v>
      </c>
      <c r="AB30" s="20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75</v>
      </c>
      <c r="B31" s="1" t="s">
        <v>34</v>
      </c>
      <c r="C31" s="1">
        <v>65.406999999999996</v>
      </c>
      <c r="D31" s="1">
        <v>167.352</v>
      </c>
      <c r="E31" s="1">
        <v>70.706000000000003</v>
      </c>
      <c r="F31" s="13">
        <f>126.087+F103</f>
        <v>132.857</v>
      </c>
      <c r="G31" s="7">
        <v>1</v>
      </c>
      <c r="H31" s="1">
        <v>45</v>
      </c>
      <c r="I31" s="1" t="s">
        <v>32</v>
      </c>
      <c r="J31" s="1">
        <v>67.13</v>
      </c>
      <c r="K31" s="1">
        <f t="shared" si="2"/>
        <v>3.5760000000000076</v>
      </c>
      <c r="L31" s="1"/>
      <c r="M31" s="1"/>
      <c r="N31" s="1">
        <v>19.553000000000011</v>
      </c>
      <c r="O31" s="1">
        <f t="shared" si="3"/>
        <v>14.141200000000001</v>
      </c>
      <c r="P31" s="5"/>
      <c r="Q31" s="5"/>
      <c r="R31" s="1"/>
      <c r="S31" s="1">
        <f t="shared" si="4"/>
        <v>10.777727491302011</v>
      </c>
      <c r="T31" s="1">
        <f t="shared" si="5"/>
        <v>10.777727491302011</v>
      </c>
      <c r="U31" s="1">
        <v>14.8994</v>
      </c>
      <c r="V31" s="1">
        <v>17.815000000000001</v>
      </c>
      <c r="W31" s="1">
        <v>16.902799999999999</v>
      </c>
      <c r="X31" s="1">
        <v>14.2722</v>
      </c>
      <c r="Y31" s="1">
        <v>14.3224</v>
      </c>
      <c r="Z31" s="1">
        <v>9.9713999999999992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76</v>
      </c>
      <c r="B32" s="1" t="s">
        <v>34</v>
      </c>
      <c r="C32" s="1">
        <v>130.91399999999999</v>
      </c>
      <c r="D32" s="1">
        <v>98.515000000000001</v>
      </c>
      <c r="E32" s="1">
        <v>97.822999999999993</v>
      </c>
      <c r="F32" s="1">
        <v>90.992000000000004</v>
      </c>
      <c r="G32" s="7">
        <v>1</v>
      </c>
      <c r="H32" s="1">
        <v>45</v>
      </c>
      <c r="I32" s="1" t="s">
        <v>32</v>
      </c>
      <c r="J32" s="1">
        <v>99.15</v>
      </c>
      <c r="K32" s="1">
        <f t="shared" si="2"/>
        <v>-1.3270000000000124</v>
      </c>
      <c r="L32" s="1"/>
      <c r="M32" s="1"/>
      <c r="N32" s="1">
        <v>100</v>
      </c>
      <c r="O32" s="1">
        <f t="shared" si="3"/>
        <v>19.564599999999999</v>
      </c>
      <c r="P32" s="5">
        <f>10.5*O32-N32-F32</f>
        <v>14.436299999999974</v>
      </c>
      <c r="Q32" s="5"/>
      <c r="R32" s="1"/>
      <c r="S32" s="1">
        <f t="shared" si="4"/>
        <v>10.5</v>
      </c>
      <c r="T32" s="1">
        <f t="shared" si="5"/>
        <v>9.7621213824969608</v>
      </c>
      <c r="U32" s="1">
        <v>20.196999999999999</v>
      </c>
      <c r="V32" s="1">
        <v>15.757999999999999</v>
      </c>
      <c r="W32" s="1">
        <v>15.538600000000001</v>
      </c>
      <c r="X32" s="1">
        <v>18.706600000000002</v>
      </c>
      <c r="Y32" s="1">
        <v>20.277200000000001</v>
      </c>
      <c r="Z32" s="1">
        <v>18.440000000000001</v>
      </c>
      <c r="AA32" s="1"/>
      <c r="AB32" s="1">
        <f t="shared" si="6"/>
        <v>14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77</v>
      </c>
      <c r="B33" s="1" t="s">
        <v>34</v>
      </c>
      <c r="C33" s="1">
        <v>67.153000000000006</v>
      </c>
      <c r="D33" s="1"/>
      <c r="E33" s="1">
        <v>19.03</v>
      </c>
      <c r="F33" s="1">
        <v>48.122999999999998</v>
      </c>
      <c r="G33" s="7">
        <v>1</v>
      </c>
      <c r="H33" s="1">
        <v>40</v>
      </c>
      <c r="I33" s="1" t="s">
        <v>32</v>
      </c>
      <c r="J33" s="1">
        <v>17.95</v>
      </c>
      <c r="K33" s="1">
        <f t="shared" si="2"/>
        <v>1.0800000000000018</v>
      </c>
      <c r="L33" s="1"/>
      <c r="M33" s="1"/>
      <c r="N33" s="1"/>
      <c r="O33" s="1">
        <f t="shared" si="3"/>
        <v>3.806</v>
      </c>
      <c r="P33" s="5"/>
      <c r="Q33" s="5"/>
      <c r="R33" s="1"/>
      <c r="S33" s="1">
        <f t="shared" si="4"/>
        <v>12.643983184445611</v>
      </c>
      <c r="T33" s="1">
        <f t="shared" si="5"/>
        <v>12.643983184445611</v>
      </c>
      <c r="U33" s="1">
        <v>2.8</v>
      </c>
      <c r="V33" s="1">
        <v>2.5968</v>
      </c>
      <c r="W33" s="1">
        <v>2.5968</v>
      </c>
      <c r="X33" s="1">
        <v>3.3014000000000001</v>
      </c>
      <c r="Y33" s="1">
        <v>6.7099999999999991</v>
      </c>
      <c r="Z33" s="1">
        <v>5.6867999999999999</v>
      </c>
      <c r="AA33" s="12" t="s">
        <v>43</v>
      </c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78</v>
      </c>
      <c r="B34" s="1" t="s">
        <v>31</v>
      </c>
      <c r="C34" s="1">
        <v>94</v>
      </c>
      <c r="D34" s="1">
        <v>114</v>
      </c>
      <c r="E34" s="13">
        <f>120+E106</f>
        <v>144</v>
      </c>
      <c r="F34" s="1">
        <v>57</v>
      </c>
      <c r="G34" s="7">
        <v>0.45</v>
      </c>
      <c r="H34" s="1">
        <v>45</v>
      </c>
      <c r="I34" s="1" t="s">
        <v>32</v>
      </c>
      <c r="J34" s="1">
        <v>134</v>
      </c>
      <c r="K34" s="1">
        <f t="shared" si="2"/>
        <v>10</v>
      </c>
      <c r="L34" s="1"/>
      <c r="M34" s="1"/>
      <c r="N34" s="1">
        <v>190</v>
      </c>
      <c r="O34" s="1">
        <f t="shared" si="3"/>
        <v>28.8</v>
      </c>
      <c r="P34" s="5">
        <f t="shared" ref="P34:P36" si="7">10.5*O34-N34-F34</f>
        <v>55.400000000000034</v>
      </c>
      <c r="Q34" s="5"/>
      <c r="R34" s="1"/>
      <c r="S34" s="1">
        <f t="shared" si="4"/>
        <v>10.500000000000002</v>
      </c>
      <c r="T34" s="1">
        <f t="shared" si="5"/>
        <v>8.5763888888888893</v>
      </c>
      <c r="U34" s="1">
        <v>28.8</v>
      </c>
      <c r="V34" s="1">
        <v>16.600000000000001</v>
      </c>
      <c r="W34" s="1">
        <v>18.8</v>
      </c>
      <c r="X34" s="1">
        <v>23.2</v>
      </c>
      <c r="Y34" s="1">
        <v>23.4</v>
      </c>
      <c r="Z34" s="1">
        <v>21</v>
      </c>
      <c r="AA34" s="1"/>
      <c r="AB34" s="1">
        <f t="shared" si="6"/>
        <v>25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31</v>
      </c>
      <c r="C35" s="1">
        <v>126</v>
      </c>
      <c r="D35" s="1">
        <v>313</v>
      </c>
      <c r="E35" s="13">
        <f>155+E104</f>
        <v>185</v>
      </c>
      <c r="F35" s="1">
        <v>209</v>
      </c>
      <c r="G35" s="7">
        <v>0.45</v>
      </c>
      <c r="H35" s="1">
        <v>45</v>
      </c>
      <c r="I35" s="1" t="s">
        <v>32</v>
      </c>
      <c r="J35" s="1">
        <v>193</v>
      </c>
      <c r="K35" s="1">
        <f t="shared" si="2"/>
        <v>-8</v>
      </c>
      <c r="L35" s="1"/>
      <c r="M35" s="1"/>
      <c r="N35" s="1">
        <v>120</v>
      </c>
      <c r="O35" s="1">
        <f t="shared" si="3"/>
        <v>37</v>
      </c>
      <c r="P35" s="5">
        <f t="shared" si="7"/>
        <v>59.5</v>
      </c>
      <c r="Q35" s="5"/>
      <c r="R35" s="1"/>
      <c r="S35" s="1">
        <f t="shared" si="4"/>
        <v>10.5</v>
      </c>
      <c r="T35" s="1">
        <f t="shared" si="5"/>
        <v>8.8918918918918912</v>
      </c>
      <c r="U35" s="1">
        <v>35.200000000000003</v>
      </c>
      <c r="V35" s="1">
        <v>35</v>
      </c>
      <c r="W35" s="1">
        <v>36.200000000000003</v>
      </c>
      <c r="X35" s="1">
        <v>26.6</v>
      </c>
      <c r="Y35" s="1">
        <v>25.4</v>
      </c>
      <c r="Z35" s="1">
        <v>34.200000000000003</v>
      </c>
      <c r="AA35" s="1"/>
      <c r="AB35" s="1">
        <f t="shared" si="6"/>
        <v>27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80</v>
      </c>
      <c r="B36" s="1" t="s">
        <v>31</v>
      </c>
      <c r="C36" s="1">
        <v>30</v>
      </c>
      <c r="D36" s="1">
        <v>30</v>
      </c>
      <c r="E36" s="1">
        <v>28</v>
      </c>
      <c r="F36" s="1">
        <v>15</v>
      </c>
      <c r="G36" s="7">
        <v>0.17</v>
      </c>
      <c r="H36" s="1">
        <v>180</v>
      </c>
      <c r="I36" s="1" t="s">
        <v>32</v>
      </c>
      <c r="J36" s="1">
        <v>48</v>
      </c>
      <c r="K36" s="1">
        <f t="shared" si="2"/>
        <v>-20</v>
      </c>
      <c r="L36" s="1"/>
      <c r="M36" s="1"/>
      <c r="N36" s="1">
        <v>19.600000000000001</v>
      </c>
      <c r="O36" s="1">
        <f t="shared" si="3"/>
        <v>5.6</v>
      </c>
      <c r="P36" s="5">
        <f t="shared" si="7"/>
        <v>24.199999999999996</v>
      </c>
      <c r="Q36" s="5"/>
      <c r="R36" s="1"/>
      <c r="S36" s="1">
        <f t="shared" si="4"/>
        <v>10.5</v>
      </c>
      <c r="T36" s="1">
        <f t="shared" si="5"/>
        <v>6.1785714285714288</v>
      </c>
      <c r="U36" s="1">
        <v>4.2</v>
      </c>
      <c r="V36" s="1">
        <v>4.8</v>
      </c>
      <c r="W36" s="1">
        <v>4.5999999999999996</v>
      </c>
      <c r="X36" s="1">
        <v>1.2</v>
      </c>
      <c r="Y36" s="1">
        <v>1.2</v>
      </c>
      <c r="Z36" s="1">
        <v>3.4</v>
      </c>
      <c r="AA36" s="1"/>
      <c r="AB36" s="1">
        <f t="shared" si="6"/>
        <v>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81</v>
      </c>
      <c r="B37" s="1" t="s">
        <v>31</v>
      </c>
      <c r="C37" s="1">
        <v>50</v>
      </c>
      <c r="D37" s="1">
        <v>48</v>
      </c>
      <c r="E37" s="1">
        <v>28</v>
      </c>
      <c r="F37" s="1">
        <v>48</v>
      </c>
      <c r="G37" s="7">
        <v>0.3</v>
      </c>
      <c r="H37" s="1">
        <v>40</v>
      </c>
      <c r="I37" s="1" t="s">
        <v>32</v>
      </c>
      <c r="J37" s="1">
        <v>31</v>
      </c>
      <c r="K37" s="1">
        <f t="shared" si="2"/>
        <v>-3</v>
      </c>
      <c r="L37" s="1"/>
      <c r="M37" s="1"/>
      <c r="N37" s="1">
        <v>54</v>
      </c>
      <c r="O37" s="1">
        <f t="shared" si="3"/>
        <v>5.6</v>
      </c>
      <c r="P37" s="5"/>
      <c r="Q37" s="5"/>
      <c r="R37" s="1"/>
      <c r="S37" s="1">
        <f t="shared" si="4"/>
        <v>18.214285714285715</v>
      </c>
      <c r="T37" s="1">
        <f t="shared" si="5"/>
        <v>18.214285714285715</v>
      </c>
      <c r="U37" s="1">
        <v>9.8000000000000007</v>
      </c>
      <c r="V37" s="1">
        <v>7</v>
      </c>
      <c r="W37" s="1">
        <v>4</v>
      </c>
      <c r="X37" s="1">
        <v>5.8</v>
      </c>
      <c r="Y37" s="1">
        <v>6</v>
      </c>
      <c r="Z37" s="1">
        <v>8.6</v>
      </c>
      <c r="AA37" s="1"/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82</v>
      </c>
      <c r="B38" s="1" t="s">
        <v>31</v>
      </c>
      <c r="C38" s="1">
        <v>32</v>
      </c>
      <c r="D38" s="1"/>
      <c r="E38" s="1">
        <v>23</v>
      </c>
      <c r="F38" s="1">
        <v>9</v>
      </c>
      <c r="G38" s="7">
        <v>0.4</v>
      </c>
      <c r="H38" s="1">
        <v>50</v>
      </c>
      <c r="I38" s="1" t="s">
        <v>32</v>
      </c>
      <c r="J38" s="1">
        <v>23</v>
      </c>
      <c r="K38" s="1">
        <f t="shared" ref="K38:K69" si="8">E38-J38</f>
        <v>0</v>
      </c>
      <c r="L38" s="1"/>
      <c r="M38" s="1"/>
      <c r="N38" s="1">
        <v>10</v>
      </c>
      <c r="O38" s="1">
        <f t="shared" si="3"/>
        <v>4.5999999999999996</v>
      </c>
      <c r="P38" s="5">
        <f t="shared" ref="P38:P40" si="9">10.5*O38-N38-F38</f>
        <v>29.299999999999997</v>
      </c>
      <c r="Q38" s="5"/>
      <c r="R38" s="1"/>
      <c r="S38" s="1">
        <f t="shared" si="4"/>
        <v>10.5</v>
      </c>
      <c r="T38" s="1">
        <f t="shared" si="5"/>
        <v>4.1304347826086962</v>
      </c>
      <c r="U38" s="1">
        <v>2.6</v>
      </c>
      <c r="V38" s="1">
        <v>0.4</v>
      </c>
      <c r="W38" s="1">
        <v>0.6</v>
      </c>
      <c r="X38" s="1">
        <v>2.8</v>
      </c>
      <c r="Y38" s="1">
        <v>3</v>
      </c>
      <c r="Z38" s="1">
        <v>4.2</v>
      </c>
      <c r="AA38" s="1"/>
      <c r="AB38" s="1">
        <f t="shared" si="6"/>
        <v>12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83</v>
      </c>
      <c r="B39" s="1" t="s">
        <v>31</v>
      </c>
      <c r="C39" s="1">
        <v>64</v>
      </c>
      <c r="D39" s="1">
        <v>31</v>
      </c>
      <c r="E39" s="1">
        <v>34</v>
      </c>
      <c r="F39" s="1">
        <v>48</v>
      </c>
      <c r="G39" s="7">
        <v>0.17</v>
      </c>
      <c r="H39" s="1">
        <v>180</v>
      </c>
      <c r="I39" s="1" t="s">
        <v>32</v>
      </c>
      <c r="J39" s="1">
        <v>35</v>
      </c>
      <c r="K39" s="1">
        <f t="shared" si="8"/>
        <v>-1</v>
      </c>
      <c r="L39" s="1"/>
      <c r="M39" s="1"/>
      <c r="N39" s="1"/>
      <c r="O39" s="1">
        <f t="shared" si="3"/>
        <v>6.8</v>
      </c>
      <c r="P39" s="5">
        <f t="shared" si="9"/>
        <v>23.399999999999991</v>
      </c>
      <c r="Q39" s="5"/>
      <c r="R39" s="1"/>
      <c r="S39" s="1">
        <f t="shared" si="4"/>
        <v>10.499999999999998</v>
      </c>
      <c r="T39" s="1">
        <f t="shared" si="5"/>
        <v>7.0588235294117645</v>
      </c>
      <c r="U39" s="1">
        <v>4.4000000000000004</v>
      </c>
      <c r="V39" s="1">
        <v>7.6</v>
      </c>
      <c r="W39" s="1">
        <v>8.4</v>
      </c>
      <c r="X39" s="1">
        <v>7.8</v>
      </c>
      <c r="Y39" s="1">
        <v>8.6</v>
      </c>
      <c r="Z39" s="1">
        <v>6.2</v>
      </c>
      <c r="AA39" s="1"/>
      <c r="AB39" s="1">
        <f t="shared" si="6"/>
        <v>4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84</v>
      </c>
      <c r="B40" s="1" t="s">
        <v>31</v>
      </c>
      <c r="C40" s="1">
        <v>59</v>
      </c>
      <c r="D40" s="1"/>
      <c r="E40" s="1">
        <v>30</v>
      </c>
      <c r="F40" s="1">
        <v>21</v>
      </c>
      <c r="G40" s="7">
        <v>0.35</v>
      </c>
      <c r="H40" s="1">
        <v>45</v>
      </c>
      <c r="I40" s="1" t="s">
        <v>32</v>
      </c>
      <c r="J40" s="1">
        <v>32</v>
      </c>
      <c r="K40" s="1">
        <f t="shared" si="8"/>
        <v>-2</v>
      </c>
      <c r="L40" s="1"/>
      <c r="M40" s="1"/>
      <c r="N40" s="1">
        <v>24.2</v>
      </c>
      <c r="O40" s="1">
        <f t="shared" si="3"/>
        <v>6</v>
      </c>
      <c r="P40" s="5">
        <f t="shared" si="9"/>
        <v>17.799999999999997</v>
      </c>
      <c r="Q40" s="5"/>
      <c r="R40" s="1"/>
      <c r="S40" s="1">
        <f t="shared" si="4"/>
        <v>10.5</v>
      </c>
      <c r="T40" s="1">
        <f t="shared" si="5"/>
        <v>7.5333333333333341</v>
      </c>
      <c r="U40" s="1">
        <v>5.8</v>
      </c>
      <c r="V40" s="1">
        <v>4</v>
      </c>
      <c r="W40" s="1">
        <v>4</v>
      </c>
      <c r="X40" s="1">
        <v>5.4</v>
      </c>
      <c r="Y40" s="1">
        <v>4.8</v>
      </c>
      <c r="Z40" s="1">
        <v>1.2</v>
      </c>
      <c r="AA40" s="1"/>
      <c r="AB40" s="1">
        <f t="shared" si="6"/>
        <v>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85</v>
      </c>
      <c r="B41" s="1" t="s">
        <v>31</v>
      </c>
      <c r="C41" s="1">
        <v>38</v>
      </c>
      <c r="D41" s="1">
        <v>30</v>
      </c>
      <c r="E41" s="1">
        <v>27</v>
      </c>
      <c r="F41" s="1">
        <v>30</v>
      </c>
      <c r="G41" s="7">
        <v>0.35</v>
      </c>
      <c r="H41" s="1">
        <v>45</v>
      </c>
      <c r="I41" s="1" t="s">
        <v>32</v>
      </c>
      <c r="J41" s="1">
        <v>29</v>
      </c>
      <c r="K41" s="1">
        <f t="shared" si="8"/>
        <v>-2</v>
      </c>
      <c r="L41" s="1"/>
      <c r="M41" s="1"/>
      <c r="N41" s="1">
        <v>26</v>
      </c>
      <c r="O41" s="1">
        <f t="shared" si="3"/>
        <v>5.4</v>
      </c>
      <c r="P41" s="5">
        <v>10</v>
      </c>
      <c r="Q41" s="5"/>
      <c r="R41" s="1"/>
      <c r="S41" s="1">
        <f t="shared" si="4"/>
        <v>12.222222222222221</v>
      </c>
      <c r="T41" s="1">
        <f t="shared" si="5"/>
        <v>10.37037037037037</v>
      </c>
      <c r="U41" s="1">
        <v>6.2</v>
      </c>
      <c r="V41" s="1">
        <v>2.2000000000000002</v>
      </c>
      <c r="W41" s="1">
        <v>2</v>
      </c>
      <c r="X41" s="1">
        <v>5.6</v>
      </c>
      <c r="Y41" s="1">
        <v>4.8</v>
      </c>
      <c r="Z41" s="1">
        <v>4.8</v>
      </c>
      <c r="AA41" s="1"/>
      <c r="AB41" s="1">
        <f t="shared" si="6"/>
        <v>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86</v>
      </c>
      <c r="B42" s="1" t="s">
        <v>34</v>
      </c>
      <c r="C42" s="1">
        <v>259.82799999999997</v>
      </c>
      <c r="D42" s="1">
        <v>408.13499999999999</v>
      </c>
      <c r="E42" s="1">
        <v>258.3</v>
      </c>
      <c r="F42" s="1">
        <v>357.01400000000001</v>
      </c>
      <c r="G42" s="7">
        <v>1</v>
      </c>
      <c r="H42" s="1">
        <v>55</v>
      </c>
      <c r="I42" s="1" t="s">
        <v>32</v>
      </c>
      <c r="J42" s="1">
        <v>242.3</v>
      </c>
      <c r="K42" s="1">
        <f t="shared" si="8"/>
        <v>16</v>
      </c>
      <c r="L42" s="1"/>
      <c r="M42" s="1"/>
      <c r="N42" s="1">
        <v>150.62880000000021</v>
      </c>
      <c r="O42" s="1">
        <f t="shared" si="3"/>
        <v>51.660000000000004</v>
      </c>
      <c r="P42" s="5">
        <f t="shared" ref="P42" si="10">10.5*O42-N42-F42</f>
        <v>34.787199999999871</v>
      </c>
      <c r="Q42" s="5"/>
      <c r="R42" s="1"/>
      <c r="S42" s="1">
        <f t="shared" si="4"/>
        <v>10.5</v>
      </c>
      <c r="T42" s="1">
        <f t="shared" si="5"/>
        <v>9.826612466124665</v>
      </c>
      <c r="U42" s="1">
        <v>54.125800000000012</v>
      </c>
      <c r="V42" s="1">
        <v>50.599600000000002</v>
      </c>
      <c r="W42" s="1">
        <v>49.9724</v>
      </c>
      <c r="X42" s="1">
        <v>46.262599999999999</v>
      </c>
      <c r="Y42" s="1">
        <v>45.271000000000001</v>
      </c>
      <c r="Z42" s="1">
        <v>41.560600000000001</v>
      </c>
      <c r="AA42" s="1"/>
      <c r="AB42" s="1">
        <f t="shared" si="6"/>
        <v>35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87</v>
      </c>
      <c r="B43" s="1" t="s">
        <v>34</v>
      </c>
      <c r="C43" s="1">
        <v>1870.4580000000001</v>
      </c>
      <c r="D43" s="1">
        <v>4264.8270000000002</v>
      </c>
      <c r="E43" s="1">
        <v>2260.1819999999998</v>
      </c>
      <c r="F43" s="1">
        <v>3324.971</v>
      </c>
      <c r="G43" s="7">
        <v>1</v>
      </c>
      <c r="H43" s="1">
        <v>50</v>
      </c>
      <c r="I43" s="1" t="s">
        <v>32</v>
      </c>
      <c r="J43" s="1">
        <v>2260.4140000000002</v>
      </c>
      <c r="K43" s="1">
        <f t="shared" si="8"/>
        <v>-0.23200000000042564</v>
      </c>
      <c r="L43" s="1"/>
      <c r="M43" s="1"/>
      <c r="N43" s="1">
        <v>850</v>
      </c>
      <c r="O43" s="1">
        <f t="shared" si="3"/>
        <v>452.03639999999996</v>
      </c>
      <c r="P43" s="5">
        <v>600</v>
      </c>
      <c r="Q43" s="5"/>
      <c r="R43" s="1"/>
      <c r="S43" s="1">
        <f t="shared" si="4"/>
        <v>10.563244464383841</v>
      </c>
      <c r="T43" s="1">
        <f t="shared" si="5"/>
        <v>9.2359177269795083</v>
      </c>
      <c r="U43" s="1">
        <v>463.25839999999999</v>
      </c>
      <c r="V43" s="1">
        <v>466.02659999999997</v>
      </c>
      <c r="W43" s="1">
        <v>462.46859999999998</v>
      </c>
      <c r="X43" s="1">
        <v>387.32920000000001</v>
      </c>
      <c r="Y43" s="1">
        <v>358.83859999999999</v>
      </c>
      <c r="Z43" s="1">
        <v>294.31259999999997</v>
      </c>
      <c r="AA43" s="1"/>
      <c r="AB43" s="1">
        <f t="shared" si="6"/>
        <v>600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88</v>
      </c>
      <c r="B44" s="1" t="s">
        <v>34</v>
      </c>
      <c r="C44" s="1">
        <v>186.958</v>
      </c>
      <c r="D44" s="1">
        <v>590.39</v>
      </c>
      <c r="E44" s="1">
        <v>241.012</v>
      </c>
      <c r="F44" s="1">
        <v>479.34399999999999</v>
      </c>
      <c r="G44" s="7">
        <v>1</v>
      </c>
      <c r="H44" s="1">
        <v>55</v>
      </c>
      <c r="I44" s="1" t="s">
        <v>32</v>
      </c>
      <c r="J44" s="1">
        <v>226.1</v>
      </c>
      <c r="K44" s="1">
        <f t="shared" si="8"/>
        <v>14.912000000000006</v>
      </c>
      <c r="L44" s="1"/>
      <c r="M44" s="1"/>
      <c r="N44" s="1">
        <v>17.399600000000081</v>
      </c>
      <c r="O44" s="1">
        <f t="shared" si="3"/>
        <v>48.202399999999997</v>
      </c>
      <c r="P44" s="5">
        <v>10</v>
      </c>
      <c r="Q44" s="5"/>
      <c r="R44" s="1"/>
      <c r="S44" s="1">
        <f t="shared" si="4"/>
        <v>10.512829236718506</v>
      </c>
      <c r="T44" s="1">
        <f t="shared" si="5"/>
        <v>10.305370686936753</v>
      </c>
      <c r="U44" s="1">
        <v>52.910400000000003</v>
      </c>
      <c r="V44" s="1">
        <v>59.352200000000003</v>
      </c>
      <c r="W44" s="1">
        <v>59.024999999999999</v>
      </c>
      <c r="X44" s="1">
        <v>44.207999999999998</v>
      </c>
      <c r="Y44" s="1">
        <v>41.084400000000002</v>
      </c>
      <c r="Z44" s="1">
        <v>44.464799999999997</v>
      </c>
      <c r="AA44" s="1"/>
      <c r="AB44" s="1">
        <f t="shared" si="6"/>
        <v>10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0" t="s">
        <v>89</v>
      </c>
      <c r="B45" s="20" t="s">
        <v>34</v>
      </c>
      <c r="C45" s="20">
        <v>-2.5000000000000001E-2</v>
      </c>
      <c r="D45" s="20">
        <v>2.5000000000000001E-2</v>
      </c>
      <c r="E45" s="20"/>
      <c r="F45" s="20"/>
      <c r="G45" s="21">
        <v>0</v>
      </c>
      <c r="H45" s="20">
        <v>60</v>
      </c>
      <c r="I45" s="20" t="s">
        <v>32</v>
      </c>
      <c r="J45" s="20"/>
      <c r="K45" s="20">
        <f t="shared" si="8"/>
        <v>0</v>
      </c>
      <c r="L45" s="20"/>
      <c r="M45" s="20"/>
      <c r="N45" s="20"/>
      <c r="O45" s="20">
        <f t="shared" si="3"/>
        <v>0</v>
      </c>
      <c r="P45" s="22"/>
      <c r="Q45" s="22"/>
      <c r="R45" s="20"/>
      <c r="S45" s="20" t="e">
        <f t="shared" si="4"/>
        <v>#DIV/0!</v>
      </c>
      <c r="T45" s="20" t="e">
        <f t="shared" si="5"/>
        <v>#DIV/0!</v>
      </c>
      <c r="U45" s="20">
        <v>0</v>
      </c>
      <c r="V45" s="20">
        <v>2.1294</v>
      </c>
      <c r="W45" s="20">
        <v>2.6185999999999998</v>
      </c>
      <c r="X45" s="20">
        <v>10.1282</v>
      </c>
      <c r="Y45" s="20">
        <v>11.087400000000001</v>
      </c>
      <c r="Z45" s="20">
        <v>2.4167999999999998</v>
      </c>
      <c r="AA45" s="20" t="s">
        <v>60</v>
      </c>
      <c r="AB45" s="20">
        <f t="shared" si="6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4" t="s">
        <v>90</v>
      </c>
      <c r="B46" s="14" t="s">
        <v>34</v>
      </c>
      <c r="C46" s="14">
        <v>1453.654</v>
      </c>
      <c r="D46" s="14">
        <v>96.683999999999997</v>
      </c>
      <c r="E46" s="13">
        <v>1288.9970000000001</v>
      </c>
      <c r="F46" s="13">
        <v>-53.935000000000002</v>
      </c>
      <c r="G46" s="15">
        <v>0</v>
      </c>
      <c r="H46" s="14">
        <v>60</v>
      </c>
      <c r="I46" s="14" t="s">
        <v>42</v>
      </c>
      <c r="J46" s="14">
        <v>1419.9259999999999</v>
      </c>
      <c r="K46" s="14">
        <f t="shared" si="8"/>
        <v>-130.92899999999986</v>
      </c>
      <c r="L46" s="14"/>
      <c r="M46" s="14"/>
      <c r="N46" s="14"/>
      <c r="O46" s="14">
        <f t="shared" si="3"/>
        <v>257.79939999999999</v>
      </c>
      <c r="P46" s="16"/>
      <c r="Q46" s="16"/>
      <c r="R46" s="14"/>
      <c r="S46" s="14">
        <f t="shared" si="4"/>
        <v>-0.209213054801524</v>
      </c>
      <c r="T46" s="14">
        <f t="shared" si="5"/>
        <v>-0.209213054801524</v>
      </c>
      <c r="U46" s="14">
        <v>311.39319999999998</v>
      </c>
      <c r="V46" s="14">
        <v>360.5428</v>
      </c>
      <c r="W46" s="14">
        <v>356.09219999999999</v>
      </c>
      <c r="X46" s="14">
        <v>297.30419999999998</v>
      </c>
      <c r="Y46" s="14">
        <v>284.40280000000001</v>
      </c>
      <c r="Z46" s="14">
        <v>208.76599999999999</v>
      </c>
      <c r="AA46" s="14" t="s">
        <v>57</v>
      </c>
      <c r="AB46" s="14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91</v>
      </c>
      <c r="B47" s="1" t="s">
        <v>34</v>
      </c>
      <c r="C47" s="1">
        <v>40.682000000000002</v>
      </c>
      <c r="D47" s="1">
        <v>74.14</v>
      </c>
      <c r="E47" s="1">
        <v>46.804000000000002</v>
      </c>
      <c r="F47" s="1">
        <v>57.436</v>
      </c>
      <c r="G47" s="7">
        <v>1</v>
      </c>
      <c r="H47" s="1">
        <v>50</v>
      </c>
      <c r="I47" s="1" t="s">
        <v>32</v>
      </c>
      <c r="J47" s="1">
        <v>43.2</v>
      </c>
      <c r="K47" s="1">
        <f t="shared" si="8"/>
        <v>3.6039999999999992</v>
      </c>
      <c r="L47" s="1"/>
      <c r="M47" s="1"/>
      <c r="N47" s="1">
        <v>42.478400000000008</v>
      </c>
      <c r="O47" s="1">
        <f t="shared" si="3"/>
        <v>9.3608000000000011</v>
      </c>
      <c r="P47" s="5"/>
      <c r="Q47" s="5"/>
      <c r="R47" s="1"/>
      <c r="S47" s="1">
        <f t="shared" si="4"/>
        <v>10.673703102298948</v>
      </c>
      <c r="T47" s="1">
        <f t="shared" si="5"/>
        <v>10.673703102298948</v>
      </c>
      <c r="U47" s="1">
        <v>10.066800000000001</v>
      </c>
      <c r="V47" s="1">
        <v>8.5595999999999997</v>
      </c>
      <c r="W47" s="1">
        <v>7.4891999999999994</v>
      </c>
      <c r="X47" s="1">
        <v>8.4131999999999998</v>
      </c>
      <c r="Y47" s="1">
        <v>7.8275999999999986</v>
      </c>
      <c r="Z47" s="1">
        <v>7.1079999999999997</v>
      </c>
      <c r="AA47" s="1"/>
      <c r="AB47" s="1">
        <f t="shared" si="6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34</v>
      </c>
      <c r="C48" s="1">
        <v>280.59399999999999</v>
      </c>
      <c r="D48" s="1">
        <v>490.88</v>
      </c>
      <c r="E48" s="1">
        <v>254.71</v>
      </c>
      <c r="F48" s="1">
        <v>454.17200000000003</v>
      </c>
      <c r="G48" s="7">
        <v>1</v>
      </c>
      <c r="H48" s="1">
        <v>55</v>
      </c>
      <c r="I48" s="1" t="s">
        <v>32</v>
      </c>
      <c r="J48" s="1">
        <v>240.9</v>
      </c>
      <c r="K48" s="1">
        <f t="shared" si="8"/>
        <v>13.810000000000002</v>
      </c>
      <c r="L48" s="1"/>
      <c r="M48" s="1"/>
      <c r="N48" s="1">
        <v>47.853599999999908</v>
      </c>
      <c r="O48" s="1">
        <f t="shared" si="3"/>
        <v>50.942</v>
      </c>
      <c r="P48" s="5">
        <f t="shared" ref="P48:P49" si="11">10.5*O48-N48-F48</f>
        <v>32.865400000000022</v>
      </c>
      <c r="Q48" s="5"/>
      <c r="R48" s="1"/>
      <c r="S48" s="1">
        <f t="shared" si="4"/>
        <v>10.5</v>
      </c>
      <c r="T48" s="1">
        <f t="shared" si="5"/>
        <v>9.8548466883907171</v>
      </c>
      <c r="U48" s="1">
        <v>54.0792</v>
      </c>
      <c r="V48" s="1">
        <v>58.028200000000012</v>
      </c>
      <c r="W48" s="1">
        <v>55.397799999999997</v>
      </c>
      <c r="X48" s="1">
        <v>48.709200000000003</v>
      </c>
      <c r="Y48" s="1">
        <v>48.569800000000001</v>
      </c>
      <c r="Z48" s="1">
        <v>51.033200000000001</v>
      </c>
      <c r="AA48" s="1"/>
      <c r="AB48" s="1">
        <f t="shared" si="6"/>
        <v>33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34</v>
      </c>
      <c r="C49" s="1">
        <v>1482.711</v>
      </c>
      <c r="D49" s="1">
        <v>3009.2289999999998</v>
      </c>
      <c r="E49" s="1">
        <v>1718.078</v>
      </c>
      <c r="F49" s="1">
        <v>2532.308</v>
      </c>
      <c r="G49" s="7">
        <v>1</v>
      </c>
      <c r="H49" s="1">
        <v>60</v>
      </c>
      <c r="I49" s="1" t="s">
        <v>32</v>
      </c>
      <c r="J49" s="1">
        <v>1663.4</v>
      </c>
      <c r="K49" s="1">
        <f t="shared" si="8"/>
        <v>54.677999999999884</v>
      </c>
      <c r="L49" s="1"/>
      <c r="M49" s="1"/>
      <c r="N49" s="1">
        <v>350</v>
      </c>
      <c r="O49" s="1">
        <f t="shared" si="3"/>
        <v>343.61559999999997</v>
      </c>
      <c r="P49" s="5">
        <f t="shared" si="11"/>
        <v>725.65579999999954</v>
      </c>
      <c r="Q49" s="5"/>
      <c r="R49" s="1"/>
      <c r="S49" s="1">
        <f t="shared" si="4"/>
        <v>10.5</v>
      </c>
      <c r="T49" s="1">
        <f t="shared" si="5"/>
        <v>8.3881756241567622</v>
      </c>
      <c r="U49" s="1">
        <v>324.58659999999998</v>
      </c>
      <c r="V49" s="1">
        <v>347.81180000000001</v>
      </c>
      <c r="W49" s="1">
        <v>362.58539999999999</v>
      </c>
      <c r="X49" s="1">
        <v>307.28579999999999</v>
      </c>
      <c r="Y49" s="1">
        <v>283.03460000000001</v>
      </c>
      <c r="Z49" s="1">
        <v>224.35579999999999</v>
      </c>
      <c r="AA49" s="1"/>
      <c r="AB49" s="1">
        <f t="shared" si="6"/>
        <v>726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94</v>
      </c>
      <c r="B50" s="14" t="s">
        <v>34</v>
      </c>
      <c r="C50" s="14">
        <v>-154.50700000000001</v>
      </c>
      <c r="D50" s="14">
        <v>227.316</v>
      </c>
      <c r="E50" s="13">
        <v>172.74700000000001</v>
      </c>
      <c r="F50" s="13">
        <v>-101.244</v>
      </c>
      <c r="G50" s="15">
        <v>0</v>
      </c>
      <c r="H50" s="14">
        <v>60</v>
      </c>
      <c r="I50" s="14" t="s">
        <v>42</v>
      </c>
      <c r="J50" s="14">
        <v>169.5</v>
      </c>
      <c r="K50" s="14">
        <f t="shared" si="8"/>
        <v>3.2470000000000141</v>
      </c>
      <c r="L50" s="14"/>
      <c r="M50" s="14"/>
      <c r="N50" s="14"/>
      <c r="O50" s="14">
        <f t="shared" si="3"/>
        <v>34.549400000000006</v>
      </c>
      <c r="P50" s="16"/>
      <c r="Q50" s="16"/>
      <c r="R50" s="14"/>
      <c r="S50" s="14">
        <f t="shared" si="4"/>
        <v>-2.930412684446039</v>
      </c>
      <c r="T50" s="14">
        <f t="shared" si="5"/>
        <v>-2.930412684446039</v>
      </c>
      <c r="U50" s="14">
        <v>34.549400000000013</v>
      </c>
      <c r="V50" s="14">
        <v>175.97120000000001</v>
      </c>
      <c r="W50" s="14">
        <v>226.8638</v>
      </c>
      <c r="X50" s="14">
        <v>239.95419999999999</v>
      </c>
      <c r="Y50" s="14">
        <v>228.70740000000001</v>
      </c>
      <c r="Z50" s="14">
        <v>158.2576</v>
      </c>
      <c r="AA50" s="14" t="s">
        <v>57</v>
      </c>
      <c r="AB50" s="14">
        <f t="shared" si="6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34</v>
      </c>
      <c r="C51" s="1">
        <v>131.20599999999999</v>
      </c>
      <c r="D51" s="1">
        <v>222</v>
      </c>
      <c r="E51" s="1">
        <v>130.858</v>
      </c>
      <c r="F51" s="1">
        <v>204.773</v>
      </c>
      <c r="G51" s="7">
        <v>1</v>
      </c>
      <c r="H51" s="1">
        <v>60</v>
      </c>
      <c r="I51" s="1" t="s">
        <v>32</v>
      </c>
      <c r="J51" s="1">
        <v>125.4</v>
      </c>
      <c r="K51" s="1">
        <f t="shared" si="8"/>
        <v>5.4579999999999984</v>
      </c>
      <c r="L51" s="1"/>
      <c r="M51" s="1"/>
      <c r="N51" s="1">
        <v>16.725999999999999</v>
      </c>
      <c r="O51" s="1">
        <f t="shared" si="3"/>
        <v>26.171600000000002</v>
      </c>
      <c r="P51" s="5">
        <f t="shared" ref="P51:P52" si="12">10.5*O51-N51-F51</f>
        <v>53.302800000000019</v>
      </c>
      <c r="Q51" s="5"/>
      <c r="R51" s="1"/>
      <c r="S51" s="1">
        <f t="shared" si="4"/>
        <v>10.5</v>
      </c>
      <c r="T51" s="1">
        <f t="shared" si="5"/>
        <v>8.4633343013037035</v>
      </c>
      <c r="U51" s="1">
        <v>24.262599999999999</v>
      </c>
      <c r="V51" s="1">
        <v>29.19</v>
      </c>
      <c r="W51" s="1">
        <v>32.174599999999998</v>
      </c>
      <c r="X51" s="1">
        <v>27.324400000000001</v>
      </c>
      <c r="Y51" s="1">
        <v>26.098400000000002</v>
      </c>
      <c r="Z51" s="1">
        <v>23.198599999999999</v>
      </c>
      <c r="AA51" s="1"/>
      <c r="AB51" s="1">
        <f t="shared" si="6"/>
        <v>53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34</v>
      </c>
      <c r="C52" s="1">
        <v>163.95699999999999</v>
      </c>
      <c r="D52" s="1">
        <v>126.91200000000001</v>
      </c>
      <c r="E52" s="1">
        <v>99.959000000000003</v>
      </c>
      <c r="F52" s="1">
        <v>170.66</v>
      </c>
      <c r="G52" s="7">
        <v>1</v>
      </c>
      <c r="H52" s="1">
        <v>60</v>
      </c>
      <c r="I52" s="1" t="s">
        <v>32</v>
      </c>
      <c r="J52" s="1">
        <v>93.6</v>
      </c>
      <c r="K52" s="1">
        <f t="shared" si="8"/>
        <v>6.3590000000000089</v>
      </c>
      <c r="L52" s="1"/>
      <c r="M52" s="1"/>
      <c r="N52" s="1">
        <v>26.49060000000004</v>
      </c>
      <c r="O52" s="1">
        <f t="shared" si="3"/>
        <v>19.991800000000001</v>
      </c>
      <c r="P52" s="5">
        <f t="shared" si="12"/>
        <v>12.763299999999987</v>
      </c>
      <c r="Q52" s="5"/>
      <c r="R52" s="1"/>
      <c r="S52" s="1">
        <f t="shared" si="4"/>
        <v>10.5</v>
      </c>
      <c r="T52" s="1">
        <f t="shared" si="5"/>
        <v>9.8615732450304634</v>
      </c>
      <c r="U52" s="1">
        <v>21.057200000000002</v>
      </c>
      <c r="V52" s="1">
        <v>24.063400000000001</v>
      </c>
      <c r="W52" s="1">
        <v>22.6464</v>
      </c>
      <c r="X52" s="1">
        <v>25.820599999999999</v>
      </c>
      <c r="Y52" s="1">
        <v>26.869800000000001</v>
      </c>
      <c r="Z52" s="1">
        <v>13.6692</v>
      </c>
      <c r="AA52" s="1"/>
      <c r="AB52" s="1">
        <f t="shared" si="6"/>
        <v>13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1" t="s">
        <v>97</v>
      </c>
      <c r="B53" s="1" t="s">
        <v>34</v>
      </c>
      <c r="C53" s="1">
        <v>114.999</v>
      </c>
      <c r="D53" s="1">
        <v>248.369</v>
      </c>
      <c r="E53" s="1">
        <v>122.95</v>
      </c>
      <c r="F53" s="13">
        <f>207.864+F8</f>
        <v>281.56100000000004</v>
      </c>
      <c r="G53" s="7">
        <v>1</v>
      </c>
      <c r="H53" s="1">
        <v>60</v>
      </c>
      <c r="I53" s="1" t="s">
        <v>32</v>
      </c>
      <c r="J53" s="1">
        <v>113.7</v>
      </c>
      <c r="K53" s="1">
        <f t="shared" si="8"/>
        <v>9.25</v>
      </c>
      <c r="L53" s="1"/>
      <c r="M53" s="1"/>
      <c r="N53" s="1"/>
      <c r="O53" s="1">
        <f t="shared" si="3"/>
        <v>24.59</v>
      </c>
      <c r="P53" s="5"/>
      <c r="Q53" s="5"/>
      <c r="R53" s="1"/>
      <c r="S53" s="1">
        <f t="shared" si="4"/>
        <v>11.45022366815779</v>
      </c>
      <c r="T53" s="1">
        <f t="shared" si="5"/>
        <v>11.45022366815779</v>
      </c>
      <c r="U53" s="1">
        <v>25.488600000000002</v>
      </c>
      <c r="V53" s="1">
        <v>34.996200000000002</v>
      </c>
      <c r="W53" s="1">
        <v>35.0062</v>
      </c>
      <c r="X53" s="1">
        <v>29.043399999999998</v>
      </c>
      <c r="Y53" s="1">
        <v>27.277999999999999</v>
      </c>
      <c r="Z53" s="1">
        <v>28.654199999999999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34</v>
      </c>
      <c r="C54" s="1">
        <v>64.873999999999995</v>
      </c>
      <c r="D54" s="1">
        <v>20.568999999999999</v>
      </c>
      <c r="E54" s="1">
        <v>15.865</v>
      </c>
      <c r="F54" s="1">
        <v>20.568999999999999</v>
      </c>
      <c r="G54" s="7">
        <v>1</v>
      </c>
      <c r="H54" s="1">
        <v>35</v>
      </c>
      <c r="I54" s="1" t="s">
        <v>32</v>
      </c>
      <c r="J54" s="1">
        <v>20.3</v>
      </c>
      <c r="K54" s="1">
        <f t="shared" si="8"/>
        <v>-4.4350000000000005</v>
      </c>
      <c r="L54" s="1"/>
      <c r="M54" s="1"/>
      <c r="N54" s="1">
        <v>25.386600000000001</v>
      </c>
      <c r="O54" s="1">
        <f t="shared" si="3"/>
        <v>3.173</v>
      </c>
      <c r="P54" s="5"/>
      <c r="Q54" s="5"/>
      <c r="R54" s="1"/>
      <c r="S54" s="1">
        <f t="shared" si="4"/>
        <v>14.483328080680744</v>
      </c>
      <c r="T54" s="1">
        <f t="shared" si="5"/>
        <v>14.483328080680744</v>
      </c>
      <c r="U54" s="1">
        <v>4.87</v>
      </c>
      <c r="V54" s="1">
        <v>7.7736000000000001</v>
      </c>
      <c r="W54" s="1">
        <v>6.4976000000000003</v>
      </c>
      <c r="X54" s="1">
        <v>1.4144000000000001</v>
      </c>
      <c r="Y54" s="1">
        <v>0.85199999999999998</v>
      </c>
      <c r="Z54" s="1">
        <v>2.1088</v>
      </c>
      <c r="AA54" s="1"/>
      <c r="AB54" s="1">
        <f t="shared" si="6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20" t="s">
        <v>99</v>
      </c>
      <c r="B55" s="20" t="s">
        <v>34</v>
      </c>
      <c r="C55" s="20">
        <v>-0.34300000000000003</v>
      </c>
      <c r="D55" s="20">
        <v>0.34300000000000003</v>
      </c>
      <c r="E55" s="20"/>
      <c r="F55" s="20"/>
      <c r="G55" s="21">
        <v>0</v>
      </c>
      <c r="H55" s="20">
        <v>30</v>
      </c>
      <c r="I55" s="20" t="s">
        <v>32</v>
      </c>
      <c r="J55" s="20">
        <v>2</v>
      </c>
      <c r="K55" s="20">
        <f t="shared" si="8"/>
        <v>-2</v>
      </c>
      <c r="L55" s="20"/>
      <c r="M55" s="20"/>
      <c r="N55" s="20"/>
      <c r="O55" s="20">
        <f t="shared" si="3"/>
        <v>0</v>
      </c>
      <c r="P55" s="22"/>
      <c r="Q55" s="22"/>
      <c r="R55" s="20"/>
      <c r="S55" s="20" t="e">
        <f t="shared" si="4"/>
        <v>#DIV/0!</v>
      </c>
      <c r="T55" s="20" t="e">
        <f t="shared" si="5"/>
        <v>#DIV/0!</v>
      </c>
      <c r="U55" s="20">
        <v>0</v>
      </c>
      <c r="V55" s="20">
        <v>0</v>
      </c>
      <c r="W55" s="20">
        <v>0.26340000000000002</v>
      </c>
      <c r="X55" s="20">
        <v>4.1758000000000006</v>
      </c>
      <c r="Y55" s="20">
        <v>4.1723999999999997</v>
      </c>
      <c r="Z55" s="20">
        <v>2.0491999999999999</v>
      </c>
      <c r="AA55" s="20" t="s">
        <v>61</v>
      </c>
      <c r="AB55" s="20">
        <f t="shared" si="6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34</v>
      </c>
      <c r="C56" s="1">
        <v>91.152000000000001</v>
      </c>
      <c r="D56" s="1">
        <v>216.82</v>
      </c>
      <c r="E56" s="1">
        <v>105.812</v>
      </c>
      <c r="F56" s="1">
        <v>168.73099999999999</v>
      </c>
      <c r="G56" s="7">
        <v>1</v>
      </c>
      <c r="H56" s="1">
        <v>30</v>
      </c>
      <c r="I56" s="1" t="s">
        <v>32</v>
      </c>
      <c r="J56" s="1">
        <v>123.65</v>
      </c>
      <c r="K56" s="1">
        <f t="shared" si="8"/>
        <v>-17.838000000000008</v>
      </c>
      <c r="L56" s="1"/>
      <c r="M56" s="1"/>
      <c r="N56" s="1">
        <v>53.882200000000012</v>
      </c>
      <c r="O56" s="1">
        <f t="shared" si="3"/>
        <v>21.162399999999998</v>
      </c>
      <c r="P56" s="5"/>
      <c r="Q56" s="5"/>
      <c r="R56" s="1"/>
      <c r="S56" s="1">
        <f t="shared" si="4"/>
        <v>10.519279476807924</v>
      </c>
      <c r="T56" s="1">
        <f t="shared" si="5"/>
        <v>10.519279476807924</v>
      </c>
      <c r="U56" s="1">
        <v>25.159199999999998</v>
      </c>
      <c r="V56" s="1">
        <v>26.494199999999999</v>
      </c>
      <c r="W56" s="1">
        <v>20.236599999999999</v>
      </c>
      <c r="X56" s="1">
        <v>16.212199999999999</v>
      </c>
      <c r="Y56" s="1">
        <v>19.058199999999999</v>
      </c>
      <c r="Z56" s="1">
        <v>15.762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34</v>
      </c>
      <c r="C57" s="1">
        <v>95.09</v>
      </c>
      <c r="D57" s="1">
        <v>266.32600000000002</v>
      </c>
      <c r="E57" s="1">
        <v>117.464</v>
      </c>
      <c r="F57" s="1">
        <v>213.65899999999999</v>
      </c>
      <c r="G57" s="7">
        <v>1</v>
      </c>
      <c r="H57" s="1">
        <v>30</v>
      </c>
      <c r="I57" s="1" t="s">
        <v>32</v>
      </c>
      <c r="J57" s="1">
        <v>161.01900000000001</v>
      </c>
      <c r="K57" s="1">
        <f t="shared" si="8"/>
        <v>-43.555000000000007</v>
      </c>
      <c r="L57" s="1"/>
      <c r="M57" s="1"/>
      <c r="N57" s="1"/>
      <c r="O57" s="1">
        <f t="shared" si="3"/>
        <v>23.492799999999999</v>
      </c>
      <c r="P57" s="5">
        <f>10*O57-N57-F57</f>
        <v>21.269000000000005</v>
      </c>
      <c r="Q57" s="5"/>
      <c r="R57" s="1"/>
      <c r="S57" s="1">
        <f t="shared" si="4"/>
        <v>10</v>
      </c>
      <c r="T57" s="1">
        <f t="shared" si="5"/>
        <v>9.0946587890758028</v>
      </c>
      <c r="U57" s="1">
        <v>22.939399999999999</v>
      </c>
      <c r="V57" s="1">
        <v>32.744399999999999</v>
      </c>
      <c r="W57" s="1">
        <v>26.105799999999999</v>
      </c>
      <c r="X57" s="1">
        <v>17.0014</v>
      </c>
      <c r="Y57" s="1">
        <v>24.442</v>
      </c>
      <c r="Z57" s="1">
        <v>27.824000000000002</v>
      </c>
      <c r="AA57" s="1"/>
      <c r="AB57" s="1">
        <f t="shared" si="6"/>
        <v>21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102</v>
      </c>
      <c r="B58" s="1" t="s">
        <v>34</v>
      </c>
      <c r="C58" s="1">
        <v>56</v>
      </c>
      <c r="D58" s="1"/>
      <c r="E58" s="1"/>
      <c r="F58" s="1">
        <v>56</v>
      </c>
      <c r="G58" s="7">
        <v>1</v>
      </c>
      <c r="H58" s="1">
        <v>45</v>
      </c>
      <c r="I58" s="1" t="s">
        <v>32</v>
      </c>
      <c r="J58" s="1">
        <v>14.5</v>
      </c>
      <c r="K58" s="1">
        <f t="shared" si="8"/>
        <v>-14.5</v>
      </c>
      <c r="L58" s="1"/>
      <c r="M58" s="1"/>
      <c r="N58" s="1"/>
      <c r="O58" s="1">
        <f t="shared" si="3"/>
        <v>0</v>
      </c>
      <c r="P58" s="5"/>
      <c r="Q58" s="5"/>
      <c r="R58" s="1"/>
      <c r="S58" s="1" t="e">
        <f t="shared" si="4"/>
        <v>#DIV/0!</v>
      </c>
      <c r="T58" s="1" t="e">
        <f t="shared" si="5"/>
        <v>#DIV/0!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0.2208</v>
      </c>
      <c r="AA58" s="19" t="s">
        <v>63</v>
      </c>
      <c r="AB58" s="1">
        <f t="shared" si="6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103</v>
      </c>
      <c r="B59" s="20" t="s">
        <v>34</v>
      </c>
      <c r="C59" s="20"/>
      <c r="D59" s="20"/>
      <c r="E59" s="20"/>
      <c r="F59" s="20"/>
      <c r="G59" s="21">
        <v>0</v>
      </c>
      <c r="H59" s="20">
        <v>40</v>
      </c>
      <c r="I59" s="20" t="s">
        <v>32</v>
      </c>
      <c r="J59" s="20"/>
      <c r="K59" s="20">
        <f t="shared" si="8"/>
        <v>0</v>
      </c>
      <c r="L59" s="20"/>
      <c r="M59" s="20"/>
      <c r="N59" s="20"/>
      <c r="O59" s="20">
        <f t="shared" si="3"/>
        <v>0</v>
      </c>
      <c r="P59" s="22"/>
      <c r="Q59" s="22"/>
      <c r="R59" s="20"/>
      <c r="S59" s="20" t="e">
        <f t="shared" si="4"/>
        <v>#DIV/0!</v>
      </c>
      <c r="T59" s="20" t="e">
        <f t="shared" si="5"/>
        <v>#DIV/0!</v>
      </c>
      <c r="U59" s="20">
        <v>0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 t="s">
        <v>60</v>
      </c>
      <c r="AB59" s="20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104</v>
      </c>
      <c r="B60" s="1" t="s">
        <v>34</v>
      </c>
      <c r="C60" s="1">
        <v>395.04899999999998</v>
      </c>
      <c r="D60" s="1">
        <v>806.24</v>
      </c>
      <c r="E60" s="1">
        <v>495.71100000000001</v>
      </c>
      <c r="F60" s="1">
        <v>606.26300000000003</v>
      </c>
      <c r="G60" s="7">
        <v>1</v>
      </c>
      <c r="H60" s="1">
        <v>40</v>
      </c>
      <c r="I60" s="1" t="s">
        <v>32</v>
      </c>
      <c r="J60" s="1">
        <v>476.637</v>
      </c>
      <c r="K60" s="1">
        <f t="shared" si="8"/>
        <v>19.074000000000012</v>
      </c>
      <c r="L60" s="1"/>
      <c r="M60" s="1"/>
      <c r="N60" s="1">
        <v>250</v>
      </c>
      <c r="O60" s="1">
        <f t="shared" si="3"/>
        <v>99.142200000000003</v>
      </c>
      <c r="P60" s="5">
        <f>10.5*O60-N60-F60</f>
        <v>184.73010000000011</v>
      </c>
      <c r="Q60" s="5"/>
      <c r="R60" s="1"/>
      <c r="S60" s="1">
        <f t="shared" si="4"/>
        <v>10.500000000000002</v>
      </c>
      <c r="T60" s="1">
        <f t="shared" si="5"/>
        <v>8.6367157476836312</v>
      </c>
      <c r="U60" s="1">
        <v>97.256399999999999</v>
      </c>
      <c r="V60" s="1">
        <v>98.607600000000005</v>
      </c>
      <c r="W60" s="1">
        <v>101.1484</v>
      </c>
      <c r="X60" s="1">
        <v>97.443600000000004</v>
      </c>
      <c r="Y60" s="1">
        <v>85.290999999999997</v>
      </c>
      <c r="Z60" s="1">
        <v>71.174800000000005</v>
      </c>
      <c r="AA60" s="1"/>
      <c r="AB60" s="1">
        <f t="shared" si="6"/>
        <v>185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34</v>
      </c>
      <c r="C61" s="1">
        <v>81.567999999999998</v>
      </c>
      <c r="D61" s="1">
        <v>66.271000000000001</v>
      </c>
      <c r="E61" s="1">
        <v>71.608000000000004</v>
      </c>
      <c r="F61" s="1">
        <v>48.779000000000003</v>
      </c>
      <c r="G61" s="7">
        <v>1</v>
      </c>
      <c r="H61" s="1">
        <v>35</v>
      </c>
      <c r="I61" s="1" t="s">
        <v>32</v>
      </c>
      <c r="J61" s="1">
        <v>71.900000000000006</v>
      </c>
      <c r="K61" s="1">
        <f t="shared" si="8"/>
        <v>-0.29200000000000159</v>
      </c>
      <c r="L61" s="1"/>
      <c r="M61" s="1"/>
      <c r="N61" s="1">
        <v>77.191800000000001</v>
      </c>
      <c r="O61" s="1">
        <f t="shared" si="3"/>
        <v>14.3216</v>
      </c>
      <c r="P61" s="5">
        <f>10*O61-N61-F61</f>
        <v>17.245200000000004</v>
      </c>
      <c r="Q61" s="5"/>
      <c r="R61" s="1"/>
      <c r="S61" s="1">
        <f t="shared" si="4"/>
        <v>10</v>
      </c>
      <c r="T61" s="1">
        <f t="shared" si="5"/>
        <v>8.7958607976762373</v>
      </c>
      <c r="U61" s="1">
        <v>16.5136</v>
      </c>
      <c r="V61" s="1">
        <v>10.709</v>
      </c>
      <c r="W61" s="1">
        <v>7.408199999999999</v>
      </c>
      <c r="X61" s="1">
        <v>11.708399999999999</v>
      </c>
      <c r="Y61" s="1">
        <v>13.314</v>
      </c>
      <c r="Z61" s="1">
        <v>7.3325999999999993</v>
      </c>
      <c r="AA61" s="1"/>
      <c r="AB61" s="1">
        <f t="shared" si="6"/>
        <v>17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106</v>
      </c>
      <c r="B62" s="1" t="s">
        <v>34</v>
      </c>
      <c r="C62" s="1">
        <v>40.360999999999997</v>
      </c>
      <c r="D62" s="1"/>
      <c r="E62" s="1">
        <v>1.3480000000000001</v>
      </c>
      <c r="F62" s="1"/>
      <c r="G62" s="7">
        <v>1</v>
      </c>
      <c r="H62" s="1">
        <v>45</v>
      </c>
      <c r="I62" s="1" t="s">
        <v>32</v>
      </c>
      <c r="J62" s="1">
        <v>1.35</v>
      </c>
      <c r="K62" s="1">
        <f t="shared" si="8"/>
        <v>-2.0000000000000018E-3</v>
      </c>
      <c r="L62" s="1"/>
      <c r="M62" s="1"/>
      <c r="N62" s="1">
        <v>10</v>
      </c>
      <c r="O62" s="1">
        <f t="shared" si="3"/>
        <v>0.26960000000000001</v>
      </c>
      <c r="P62" s="5"/>
      <c r="Q62" s="5"/>
      <c r="R62" s="1"/>
      <c r="S62" s="1">
        <f t="shared" si="4"/>
        <v>37.091988130563799</v>
      </c>
      <c r="T62" s="1">
        <f t="shared" si="5"/>
        <v>37.091988130563799</v>
      </c>
      <c r="U62" s="1">
        <v>0.26960000000000001</v>
      </c>
      <c r="V62" s="1">
        <v>0.26979999999999998</v>
      </c>
      <c r="W62" s="1">
        <v>0.26979999999999998</v>
      </c>
      <c r="X62" s="1">
        <v>-0.2394</v>
      </c>
      <c r="Y62" s="1">
        <v>3.4000000000000002E-2</v>
      </c>
      <c r="Z62" s="1">
        <v>3.2330000000000001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107</v>
      </c>
      <c r="B63" s="1" t="s">
        <v>34</v>
      </c>
      <c r="C63" s="1">
        <v>21.343</v>
      </c>
      <c r="D63" s="1">
        <v>54.893000000000001</v>
      </c>
      <c r="E63" s="1">
        <v>-2.633</v>
      </c>
      <c r="F63" s="1">
        <v>49.716999999999999</v>
      </c>
      <c r="G63" s="7">
        <v>1</v>
      </c>
      <c r="H63" s="1">
        <v>30</v>
      </c>
      <c r="I63" s="1" t="s">
        <v>32</v>
      </c>
      <c r="J63" s="1">
        <v>31.4</v>
      </c>
      <c r="K63" s="1">
        <f t="shared" si="8"/>
        <v>-34.033000000000001</v>
      </c>
      <c r="L63" s="1"/>
      <c r="M63" s="1"/>
      <c r="N63" s="1"/>
      <c r="O63" s="1">
        <f t="shared" si="3"/>
        <v>-0.52659999999999996</v>
      </c>
      <c r="P63" s="5"/>
      <c r="Q63" s="5"/>
      <c r="R63" s="1"/>
      <c r="S63" s="1">
        <f t="shared" si="4"/>
        <v>-94.411317888340307</v>
      </c>
      <c r="T63" s="1">
        <f t="shared" si="5"/>
        <v>-94.411317888340307</v>
      </c>
      <c r="U63" s="1">
        <v>-1.2954000000000001</v>
      </c>
      <c r="V63" s="1">
        <v>5.7110000000000003</v>
      </c>
      <c r="W63" s="1">
        <v>7.2680000000000007</v>
      </c>
      <c r="X63" s="1">
        <v>2.2917999999999998</v>
      </c>
      <c r="Y63" s="1">
        <v>1.5145999999999999</v>
      </c>
      <c r="Z63" s="1">
        <v>0.91660000000000008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108</v>
      </c>
      <c r="B64" s="1" t="s">
        <v>34</v>
      </c>
      <c r="C64" s="1">
        <v>274.286</v>
      </c>
      <c r="D64" s="1">
        <v>529.471</v>
      </c>
      <c r="E64" s="1">
        <v>300.02499999999998</v>
      </c>
      <c r="F64" s="1">
        <v>447.38600000000002</v>
      </c>
      <c r="G64" s="7">
        <v>1</v>
      </c>
      <c r="H64" s="1">
        <v>45</v>
      </c>
      <c r="I64" s="1" t="s">
        <v>32</v>
      </c>
      <c r="J64" s="1">
        <v>300.08800000000002</v>
      </c>
      <c r="K64" s="1">
        <f t="shared" si="8"/>
        <v>-6.300000000004502E-2</v>
      </c>
      <c r="L64" s="1"/>
      <c r="M64" s="1"/>
      <c r="N64" s="1">
        <v>55.660199999999918</v>
      </c>
      <c r="O64" s="1">
        <f t="shared" si="3"/>
        <v>60.004999999999995</v>
      </c>
      <c r="P64" s="5">
        <f t="shared" ref="P64:P65" si="13">10.5*O64-N64-F64</f>
        <v>127.00630000000007</v>
      </c>
      <c r="Q64" s="5"/>
      <c r="R64" s="1"/>
      <c r="S64" s="1">
        <f t="shared" si="4"/>
        <v>10.500000000000002</v>
      </c>
      <c r="T64" s="1">
        <f t="shared" si="5"/>
        <v>8.3834047162736436</v>
      </c>
      <c r="U64" s="1">
        <v>56.815600000000003</v>
      </c>
      <c r="V64" s="1">
        <v>67.203800000000001</v>
      </c>
      <c r="W64" s="1">
        <v>74.220799999999997</v>
      </c>
      <c r="X64" s="1">
        <v>70.492999999999995</v>
      </c>
      <c r="Y64" s="1">
        <v>63.527599999999993</v>
      </c>
      <c r="Z64" s="1">
        <v>46.715600000000002</v>
      </c>
      <c r="AA64" s="1"/>
      <c r="AB64" s="1">
        <f t="shared" si="6"/>
        <v>127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34</v>
      </c>
      <c r="C65" s="1">
        <v>184.71100000000001</v>
      </c>
      <c r="D65" s="1">
        <v>366.89</v>
      </c>
      <c r="E65" s="1">
        <v>235.04599999999999</v>
      </c>
      <c r="F65" s="1">
        <v>273.74</v>
      </c>
      <c r="G65" s="7">
        <v>1</v>
      </c>
      <c r="H65" s="1">
        <v>45</v>
      </c>
      <c r="I65" s="1" t="s">
        <v>32</v>
      </c>
      <c r="J65" s="1">
        <v>232.31700000000001</v>
      </c>
      <c r="K65" s="1">
        <f t="shared" si="8"/>
        <v>2.728999999999985</v>
      </c>
      <c r="L65" s="1"/>
      <c r="M65" s="1"/>
      <c r="N65" s="1">
        <v>88.376000000000033</v>
      </c>
      <c r="O65" s="1">
        <f t="shared" si="3"/>
        <v>47.0092</v>
      </c>
      <c r="P65" s="5">
        <f t="shared" si="13"/>
        <v>131.48059999999998</v>
      </c>
      <c r="Q65" s="5"/>
      <c r="R65" s="1"/>
      <c r="S65" s="1">
        <f t="shared" si="4"/>
        <v>10.5</v>
      </c>
      <c r="T65" s="1">
        <f t="shared" si="5"/>
        <v>7.7030879061970854</v>
      </c>
      <c r="U65" s="1">
        <v>42.081400000000002</v>
      </c>
      <c r="V65" s="1">
        <v>46.331000000000003</v>
      </c>
      <c r="W65" s="1">
        <v>51.587000000000003</v>
      </c>
      <c r="X65" s="1">
        <v>49.076799999999999</v>
      </c>
      <c r="Y65" s="1">
        <v>43.325000000000003</v>
      </c>
      <c r="Z65" s="1">
        <v>29.6586</v>
      </c>
      <c r="AA65" s="1"/>
      <c r="AB65" s="1">
        <f t="shared" si="6"/>
        <v>131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110</v>
      </c>
      <c r="B66" s="1" t="s">
        <v>34</v>
      </c>
      <c r="C66" s="1">
        <v>12.505000000000001</v>
      </c>
      <c r="D66" s="1">
        <v>32.298000000000002</v>
      </c>
      <c r="E66" s="1">
        <v>7.2939999999999996</v>
      </c>
      <c r="F66" s="1">
        <v>32.982999999999997</v>
      </c>
      <c r="G66" s="7">
        <v>1</v>
      </c>
      <c r="H66" s="1">
        <v>45</v>
      </c>
      <c r="I66" s="1" t="s">
        <v>32</v>
      </c>
      <c r="J66" s="1">
        <v>15.3</v>
      </c>
      <c r="K66" s="1">
        <f t="shared" si="8"/>
        <v>-8.0060000000000002</v>
      </c>
      <c r="L66" s="1"/>
      <c r="M66" s="1"/>
      <c r="N66" s="1"/>
      <c r="O66" s="1">
        <f t="shared" si="3"/>
        <v>1.4587999999999999</v>
      </c>
      <c r="P66" s="5"/>
      <c r="Q66" s="5"/>
      <c r="R66" s="1"/>
      <c r="S66" s="1">
        <f t="shared" si="4"/>
        <v>22.609679188374006</v>
      </c>
      <c r="T66" s="1">
        <f t="shared" si="5"/>
        <v>22.609679188374006</v>
      </c>
      <c r="U66" s="1">
        <v>1.7474000000000001</v>
      </c>
      <c r="V66" s="1">
        <v>2.8839999999999999</v>
      </c>
      <c r="W66" s="1">
        <v>2.8849999999999998</v>
      </c>
      <c r="X66" s="1">
        <v>2.0286</v>
      </c>
      <c r="Y66" s="1">
        <v>1.593</v>
      </c>
      <c r="Z66" s="1">
        <v>1.4390000000000001</v>
      </c>
      <c r="AA66" s="1"/>
      <c r="AB66" s="1">
        <f t="shared" si="6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111</v>
      </c>
      <c r="B67" s="1" t="s">
        <v>31</v>
      </c>
      <c r="C67" s="1">
        <v>441</v>
      </c>
      <c r="D67" s="1">
        <v>1424</v>
      </c>
      <c r="E67" s="1">
        <v>803</v>
      </c>
      <c r="F67" s="1">
        <v>944</v>
      </c>
      <c r="G67" s="7">
        <v>0.4</v>
      </c>
      <c r="H67" s="1">
        <v>45</v>
      </c>
      <c r="I67" s="1" t="s">
        <v>32</v>
      </c>
      <c r="J67" s="1">
        <v>806</v>
      </c>
      <c r="K67" s="1">
        <f t="shared" si="8"/>
        <v>-3</v>
      </c>
      <c r="L67" s="1"/>
      <c r="M67" s="1"/>
      <c r="N67" s="1">
        <v>467.59999999999991</v>
      </c>
      <c r="O67" s="1">
        <f t="shared" si="3"/>
        <v>160.6</v>
      </c>
      <c r="P67" s="5">
        <f>10.5*O67-N67-F67</f>
        <v>274.70000000000005</v>
      </c>
      <c r="Q67" s="5"/>
      <c r="R67" s="1"/>
      <c r="S67" s="1">
        <f t="shared" si="4"/>
        <v>10.5</v>
      </c>
      <c r="T67" s="1">
        <f t="shared" si="5"/>
        <v>8.7895392278953928</v>
      </c>
      <c r="U67" s="1">
        <v>155.4</v>
      </c>
      <c r="V67" s="1">
        <v>156</v>
      </c>
      <c r="W67" s="1">
        <v>159.6</v>
      </c>
      <c r="X67" s="1">
        <v>125.8</v>
      </c>
      <c r="Y67" s="1">
        <v>122.6</v>
      </c>
      <c r="Z67" s="1">
        <v>116.8</v>
      </c>
      <c r="AA67" s="1"/>
      <c r="AB67" s="1">
        <f t="shared" si="6"/>
        <v>110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112</v>
      </c>
      <c r="B68" s="1" t="s">
        <v>31</v>
      </c>
      <c r="C68" s="1">
        <v>113</v>
      </c>
      <c r="D68" s="1"/>
      <c r="E68" s="1">
        <v>22</v>
      </c>
      <c r="F68" s="1">
        <v>85</v>
      </c>
      <c r="G68" s="7">
        <v>0.45</v>
      </c>
      <c r="H68" s="1">
        <v>50</v>
      </c>
      <c r="I68" s="1" t="s">
        <v>32</v>
      </c>
      <c r="J68" s="1">
        <v>23</v>
      </c>
      <c r="K68" s="1">
        <f t="shared" si="8"/>
        <v>-1</v>
      </c>
      <c r="L68" s="1"/>
      <c r="M68" s="1"/>
      <c r="N68" s="1"/>
      <c r="O68" s="1">
        <f t="shared" si="3"/>
        <v>4.4000000000000004</v>
      </c>
      <c r="P68" s="5"/>
      <c r="Q68" s="5"/>
      <c r="R68" s="1"/>
      <c r="S68" s="1">
        <f t="shared" si="4"/>
        <v>19.318181818181817</v>
      </c>
      <c r="T68" s="1">
        <f t="shared" si="5"/>
        <v>19.318181818181817</v>
      </c>
      <c r="U68" s="1">
        <v>4.4000000000000004</v>
      </c>
      <c r="V68" s="1">
        <v>8.6</v>
      </c>
      <c r="W68" s="1">
        <v>8.4</v>
      </c>
      <c r="X68" s="1">
        <v>2.4</v>
      </c>
      <c r="Y68" s="1">
        <v>2.2000000000000002</v>
      </c>
      <c r="Z68" s="1">
        <v>3.6</v>
      </c>
      <c r="AA68" s="19" t="s">
        <v>63</v>
      </c>
      <c r="AB68" s="1">
        <f t="shared" si="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113</v>
      </c>
      <c r="B69" s="1" t="s">
        <v>31</v>
      </c>
      <c r="C69" s="1">
        <v>829</v>
      </c>
      <c r="D69" s="1">
        <v>210</v>
      </c>
      <c r="E69" s="1">
        <v>690</v>
      </c>
      <c r="F69" s="1">
        <v>227</v>
      </c>
      <c r="G69" s="7">
        <v>0.4</v>
      </c>
      <c r="H69" s="1">
        <v>45</v>
      </c>
      <c r="I69" s="1" t="s">
        <v>32</v>
      </c>
      <c r="J69" s="1">
        <v>711</v>
      </c>
      <c r="K69" s="1">
        <f t="shared" si="8"/>
        <v>-21</v>
      </c>
      <c r="L69" s="1"/>
      <c r="M69" s="1"/>
      <c r="N69" s="1">
        <v>673</v>
      </c>
      <c r="O69" s="1">
        <f t="shared" si="3"/>
        <v>138</v>
      </c>
      <c r="P69" s="5">
        <f>10.5*O69-N69-F69</f>
        <v>549</v>
      </c>
      <c r="Q69" s="5"/>
      <c r="R69" s="1"/>
      <c r="S69" s="1">
        <f t="shared" si="4"/>
        <v>10.5</v>
      </c>
      <c r="T69" s="1">
        <f t="shared" si="5"/>
        <v>6.5217391304347823</v>
      </c>
      <c r="U69" s="1">
        <v>130</v>
      </c>
      <c r="V69" s="1">
        <v>51.8</v>
      </c>
      <c r="W69" s="1">
        <v>51.6</v>
      </c>
      <c r="X69" s="1">
        <v>106</v>
      </c>
      <c r="Y69" s="1">
        <v>105</v>
      </c>
      <c r="Z69" s="1">
        <v>77.599999999999994</v>
      </c>
      <c r="AA69" s="1"/>
      <c r="AB69" s="1">
        <f t="shared" si="6"/>
        <v>220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114</v>
      </c>
      <c r="B70" s="1" t="s">
        <v>34</v>
      </c>
      <c r="C70" s="1">
        <v>24.885999999999999</v>
      </c>
      <c r="D70" s="1">
        <v>69.379000000000005</v>
      </c>
      <c r="E70" s="1">
        <v>24.98</v>
      </c>
      <c r="F70" s="1">
        <v>64.748000000000005</v>
      </c>
      <c r="G70" s="7">
        <v>1</v>
      </c>
      <c r="H70" s="1">
        <v>45</v>
      </c>
      <c r="I70" s="1" t="s">
        <v>32</v>
      </c>
      <c r="J70" s="1">
        <v>23.15</v>
      </c>
      <c r="K70" s="1">
        <f t="shared" ref="K70:K100" si="14">E70-J70</f>
        <v>1.8300000000000018</v>
      </c>
      <c r="L70" s="1"/>
      <c r="M70" s="1"/>
      <c r="N70" s="1"/>
      <c r="O70" s="1">
        <f t="shared" si="3"/>
        <v>4.9960000000000004</v>
      </c>
      <c r="P70" s="5"/>
      <c r="Q70" s="5"/>
      <c r="R70" s="1"/>
      <c r="S70" s="1">
        <f t="shared" si="4"/>
        <v>12.959967974379504</v>
      </c>
      <c r="T70" s="1">
        <f t="shared" si="5"/>
        <v>12.959967974379504</v>
      </c>
      <c r="U70" s="1">
        <v>5.9034000000000004</v>
      </c>
      <c r="V70" s="1">
        <v>6.1486000000000001</v>
      </c>
      <c r="W70" s="1">
        <v>7.5352000000000006</v>
      </c>
      <c r="X70" s="1">
        <v>6.0007999999999999</v>
      </c>
      <c r="Y70" s="1">
        <v>5.4276</v>
      </c>
      <c r="Z70" s="1">
        <v>4.9349999999999996</v>
      </c>
      <c r="AA70" s="1"/>
      <c r="AB70" s="1">
        <f t="shared" si="6"/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115</v>
      </c>
      <c r="B71" s="1" t="s">
        <v>31</v>
      </c>
      <c r="C71" s="1">
        <v>29</v>
      </c>
      <c r="D71" s="1">
        <v>96</v>
      </c>
      <c r="E71" s="1">
        <v>61</v>
      </c>
      <c r="F71" s="1">
        <v>48</v>
      </c>
      <c r="G71" s="7">
        <v>0.35</v>
      </c>
      <c r="H71" s="1">
        <v>40</v>
      </c>
      <c r="I71" s="1" t="s">
        <v>32</v>
      </c>
      <c r="J71" s="1">
        <v>98</v>
      </c>
      <c r="K71" s="1">
        <f t="shared" si="14"/>
        <v>-37</v>
      </c>
      <c r="L71" s="1"/>
      <c r="M71" s="1"/>
      <c r="N71" s="1">
        <v>46</v>
      </c>
      <c r="O71" s="1">
        <f t="shared" ref="O71:O107" si="15">E71/5</f>
        <v>12.2</v>
      </c>
      <c r="P71" s="5">
        <f t="shared" ref="P71:P73" si="16">10.5*O71-N71-F71</f>
        <v>34.099999999999994</v>
      </c>
      <c r="Q71" s="5"/>
      <c r="R71" s="1"/>
      <c r="S71" s="1">
        <f t="shared" ref="S71:S107" si="17">(F71+N71+P71)/O71</f>
        <v>10.5</v>
      </c>
      <c r="T71" s="1">
        <f t="shared" ref="T71:T107" si="18">(F71+N71)/O71</f>
        <v>7.7049180327868854</v>
      </c>
      <c r="U71" s="1">
        <v>10.6</v>
      </c>
      <c r="V71" s="1">
        <v>10</v>
      </c>
      <c r="W71" s="1">
        <v>11.4</v>
      </c>
      <c r="X71" s="1">
        <v>10.199999999999999</v>
      </c>
      <c r="Y71" s="1">
        <v>9.4</v>
      </c>
      <c r="Z71" s="1">
        <v>7.8</v>
      </c>
      <c r="AA71" s="1"/>
      <c r="AB71" s="1">
        <f t="shared" ref="AB71:AB107" si="19">ROUND(P71*G71,0)</f>
        <v>12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116</v>
      </c>
      <c r="B72" s="1" t="s">
        <v>34</v>
      </c>
      <c r="C72" s="1">
        <v>41.387999999999998</v>
      </c>
      <c r="D72" s="1">
        <v>102.84</v>
      </c>
      <c r="E72" s="1">
        <v>73.048000000000002</v>
      </c>
      <c r="F72" s="1">
        <v>53.927</v>
      </c>
      <c r="G72" s="7">
        <v>1</v>
      </c>
      <c r="H72" s="1">
        <v>40</v>
      </c>
      <c r="I72" s="1" t="s">
        <v>32</v>
      </c>
      <c r="J72" s="1">
        <v>84.3</v>
      </c>
      <c r="K72" s="1">
        <f t="shared" si="14"/>
        <v>-11.251999999999995</v>
      </c>
      <c r="L72" s="1"/>
      <c r="M72" s="1"/>
      <c r="N72" s="1">
        <v>85.004599999999982</v>
      </c>
      <c r="O72" s="1">
        <f t="shared" si="15"/>
        <v>14.6096</v>
      </c>
      <c r="P72" s="5">
        <f t="shared" si="16"/>
        <v>14.469200000000022</v>
      </c>
      <c r="Q72" s="5"/>
      <c r="R72" s="1"/>
      <c r="S72" s="1">
        <f t="shared" si="17"/>
        <v>10.5</v>
      </c>
      <c r="T72" s="1">
        <f t="shared" si="18"/>
        <v>9.5096101193735603</v>
      </c>
      <c r="U72" s="1">
        <v>14.459</v>
      </c>
      <c r="V72" s="1">
        <v>11.464399999999999</v>
      </c>
      <c r="W72" s="1">
        <v>10.905799999999999</v>
      </c>
      <c r="X72" s="1">
        <v>9.6242000000000001</v>
      </c>
      <c r="Y72" s="1">
        <v>10.6464</v>
      </c>
      <c r="Z72" s="1">
        <v>7.3970000000000002</v>
      </c>
      <c r="AA72" s="1"/>
      <c r="AB72" s="1">
        <f t="shared" si="19"/>
        <v>14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117</v>
      </c>
      <c r="B73" s="1" t="s">
        <v>31</v>
      </c>
      <c r="C73" s="1">
        <v>324</v>
      </c>
      <c r="D73" s="1">
        <v>36</v>
      </c>
      <c r="E73" s="1">
        <v>268</v>
      </c>
      <c r="F73" s="1">
        <v>60</v>
      </c>
      <c r="G73" s="7">
        <v>0.4</v>
      </c>
      <c r="H73" s="1">
        <v>40</v>
      </c>
      <c r="I73" s="1" t="s">
        <v>32</v>
      </c>
      <c r="J73" s="1">
        <v>318</v>
      </c>
      <c r="K73" s="1">
        <f t="shared" si="14"/>
        <v>-50</v>
      </c>
      <c r="L73" s="1"/>
      <c r="M73" s="1"/>
      <c r="N73" s="1">
        <v>330.8</v>
      </c>
      <c r="O73" s="1">
        <f t="shared" si="15"/>
        <v>53.6</v>
      </c>
      <c r="P73" s="5">
        <f t="shared" si="16"/>
        <v>172.00000000000006</v>
      </c>
      <c r="Q73" s="5"/>
      <c r="R73" s="1"/>
      <c r="S73" s="1">
        <f t="shared" si="17"/>
        <v>10.500000000000002</v>
      </c>
      <c r="T73" s="1">
        <f t="shared" si="18"/>
        <v>7.2910447761194028</v>
      </c>
      <c r="U73" s="1">
        <v>57.4</v>
      </c>
      <c r="V73" s="1">
        <v>30</v>
      </c>
      <c r="W73" s="1">
        <v>24</v>
      </c>
      <c r="X73" s="1">
        <v>33.6</v>
      </c>
      <c r="Y73" s="1">
        <v>43</v>
      </c>
      <c r="Z73" s="1">
        <v>39.799999999999997</v>
      </c>
      <c r="AA73" s="1"/>
      <c r="AB73" s="1">
        <f t="shared" si="19"/>
        <v>69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118</v>
      </c>
      <c r="B74" s="1" t="s">
        <v>31</v>
      </c>
      <c r="C74" s="1">
        <v>110</v>
      </c>
      <c r="D74" s="1">
        <v>1140</v>
      </c>
      <c r="E74" s="1">
        <v>284</v>
      </c>
      <c r="F74" s="1">
        <v>935</v>
      </c>
      <c r="G74" s="7">
        <v>0.4</v>
      </c>
      <c r="H74" s="1">
        <v>45</v>
      </c>
      <c r="I74" s="1" t="s">
        <v>32</v>
      </c>
      <c r="J74" s="1">
        <v>361</v>
      </c>
      <c r="K74" s="1">
        <f t="shared" si="14"/>
        <v>-77</v>
      </c>
      <c r="L74" s="1"/>
      <c r="M74" s="1"/>
      <c r="N74" s="1"/>
      <c r="O74" s="1">
        <f t="shared" si="15"/>
        <v>56.8</v>
      </c>
      <c r="P74" s="5"/>
      <c r="Q74" s="5"/>
      <c r="R74" s="1"/>
      <c r="S74" s="1">
        <f t="shared" si="17"/>
        <v>16.461267605633804</v>
      </c>
      <c r="T74" s="1">
        <f t="shared" si="18"/>
        <v>16.461267605633804</v>
      </c>
      <c r="U74" s="1">
        <v>55.6</v>
      </c>
      <c r="V74" s="1">
        <v>110.2</v>
      </c>
      <c r="W74" s="1">
        <v>148</v>
      </c>
      <c r="X74" s="1">
        <v>79.400000000000006</v>
      </c>
      <c r="Y74" s="1">
        <v>44</v>
      </c>
      <c r="Z74" s="1">
        <v>93.2</v>
      </c>
      <c r="AA74" s="1"/>
      <c r="AB74" s="1">
        <f t="shared" si="19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119</v>
      </c>
      <c r="B75" s="1" t="s">
        <v>34</v>
      </c>
      <c r="C75" s="1">
        <v>205.11699999999999</v>
      </c>
      <c r="D75" s="1"/>
      <c r="E75" s="1">
        <v>74.022000000000006</v>
      </c>
      <c r="F75" s="1">
        <v>109.508</v>
      </c>
      <c r="G75" s="7">
        <v>1</v>
      </c>
      <c r="H75" s="1">
        <v>40</v>
      </c>
      <c r="I75" s="1" t="s">
        <v>32</v>
      </c>
      <c r="J75" s="1">
        <v>86.4</v>
      </c>
      <c r="K75" s="1">
        <f t="shared" si="14"/>
        <v>-12.378</v>
      </c>
      <c r="L75" s="1"/>
      <c r="M75" s="1"/>
      <c r="N75" s="1">
        <v>15.572399999999989</v>
      </c>
      <c r="O75" s="1">
        <f t="shared" si="15"/>
        <v>14.804400000000001</v>
      </c>
      <c r="P75" s="5">
        <f t="shared" ref="P75:P77" si="20">10.5*O75-N75-F75</f>
        <v>30.365800000000021</v>
      </c>
      <c r="Q75" s="5"/>
      <c r="R75" s="1"/>
      <c r="S75" s="1">
        <f t="shared" si="17"/>
        <v>10.5</v>
      </c>
      <c r="T75" s="1">
        <f t="shared" si="18"/>
        <v>8.448866553186889</v>
      </c>
      <c r="U75" s="1">
        <v>15.098599999999999</v>
      </c>
      <c r="V75" s="1">
        <v>9.7153999999999989</v>
      </c>
      <c r="W75" s="1">
        <v>9.5888000000000009</v>
      </c>
      <c r="X75" s="1">
        <v>11.295999999999999</v>
      </c>
      <c r="Y75" s="1">
        <v>12.8582</v>
      </c>
      <c r="Z75" s="1">
        <v>9.6661999999999999</v>
      </c>
      <c r="AA75" s="1"/>
      <c r="AB75" s="1">
        <f t="shared" si="19"/>
        <v>30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120</v>
      </c>
      <c r="B76" s="1" t="s">
        <v>31</v>
      </c>
      <c r="C76" s="1">
        <v>52</v>
      </c>
      <c r="D76" s="1">
        <v>72</v>
      </c>
      <c r="E76" s="1">
        <v>75</v>
      </c>
      <c r="F76" s="1">
        <v>40</v>
      </c>
      <c r="G76" s="7">
        <v>0.35</v>
      </c>
      <c r="H76" s="1">
        <v>40</v>
      </c>
      <c r="I76" s="1" t="s">
        <v>32</v>
      </c>
      <c r="J76" s="1">
        <v>77</v>
      </c>
      <c r="K76" s="1">
        <f t="shared" si="14"/>
        <v>-2</v>
      </c>
      <c r="L76" s="1"/>
      <c r="M76" s="1"/>
      <c r="N76" s="1">
        <v>75</v>
      </c>
      <c r="O76" s="1">
        <f t="shared" si="15"/>
        <v>15</v>
      </c>
      <c r="P76" s="5">
        <f t="shared" si="20"/>
        <v>42.5</v>
      </c>
      <c r="Q76" s="5"/>
      <c r="R76" s="1"/>
      <c r="S76" s="1">
        <f t="shared" si="17"/>
        <v>10.5</v>
      </c>
      <c r="T76" s="1">
        <f t="shared" si="18"/>
        <v>7.666666666666667</v>
      </c>
      <c r="U76" s="1">
        <v>13</v>
      </c>
      <c r="V76" s="1">
        <v>9.8000000000000007</v>
      </c>
      <c r="W76" s="1">
        <v>10.6</v>
      </c>
      <c r="X76" s="1">
        <v>11.4</v>
      </c>
      <c r="Y76" s="1">
        <v>10.6</v>
      </c>
      <c r="Z76" s="1">
        <v>10.4</v>
      </c>
      <c r="AA76" s="1"/>
      <c r="AB76" s="1">
        <f t="shared" si="19"/>
        <v>15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121</v>
      </c>
      <c r="B77" s="1" t="s">
        <v>31</v>
      </c>
      <c r="C77" s="1">
        <v>541</v>
      </c>
      <c r="D77" s="1">
        <v>726</v>
      </c>
      <c r="E77" s="13">
        <f>597+E17</f>
        <v>621</v>
      </c>
      <c r="F77" s="13">
        <f>572+F17</f>
        <v>548</v>
      </c>
      <c r="G77" s="7">
        <v>0.4</v>
      </c>
      <c r="H77" s="1">
        <v>40</v>
      </c>
      <c r="I77" s="1" t="s">
        <v>32</v>
      </c>
      <c r="J77" s="1">
        <v>627</v>
      </c>
      <c r="K77" s="1">
        <f t="shared" si="14"/>
        <v>-6</v>
      </c>
      <c r="L77" s="1"/>
      <c r="M77" s="1"/>
      <c r="N77" s="1">
        <v>542.20000000000005</v>
      </c>
      <c r="O77" s="1">
        <f t="shared" si="15"/>
        <v>124.2</v>
      </c>
      <c r="P77" s="5">
        <f t="shared" si="20"/>
        <v>213.90000000000009</v>
      </c>
      <c r="Q77" s="5"/>
      <c r="R77" s="1"/>
      <c r="S77" s="1">
        <f t="shared" si="17"/>
        <v>10.5</v>
      </c>
      <c r="T77" s="1">
        <f t="shared" si="18"/>
        <v>8.7777777777777786</v>
      </c>
      <c r="U77" s="1">
        <v>119.8</v>
      </c>
      <c r="V77" s="1">
        <v>106.8</v>
      </c>
      <c r="W77" s="1">
        <v>107</v>
      </c>
      <c r="X77" s="1">
        <v>101.8</v>
      </c>
      <c r="Y77" s="1">
        <v>104.4</v>
      </c>
      <c r="Z77" s="1">
        <v>87.8</v>
      </c>
      <c r="AA77" s="1"/>
      <c r="AB77" s="1">
        <f t="shared" si="19"/>
        <v>86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122</v>
      </c>
      <c r="B78" s="1" t="s">
        <v>34</v>
      </c>
      <c r="C78" s="1">
        <v>120.221</v>
      </c>
      <c r="D78" s="1">
        <v>129.392</v>
      </c>
      <c r="E78" s="1">
        <v>86.688999999999993</v>
      </c>
      <c r="F78" s="1">
        <v>129.999</v>
      </c>
      <c r="G78" s="7">
        <v>1</v>
      </c>
      <c r="H78" s="1">
        <v>50</v>
      </c>
      <c r="I78" s="1" t="s">
        <v>32</v>
      </c>
      <c r="J78" s="1">
        <v>83.65</v>
      </c>
      <c r="K78" s="1">
        <f t="shared" si="14"/>
        <v>3.0389999999999873</v>
      </c>
      <c r="L78" s="1"/>
      <c r="M78" s="1"/>
      <c r="N78" s="1">
        <v>62.552999999999997</v>
      </c>
      <c r="O78" s="1">
        <f t="shared" si="15"/>
        <v>17.337799999999998</v>
      </c>
      <c r="P78" s="5"/>
      <c r="Q78" s="5"/>
      <c r="R78" s="1"/>
      <c r="S78" s="1">
        <f t="shared" si="17"/>
        <v>11.105907323881924</v>
      </c>
      <c r="T78" s="1">
        <f t="shared" si="18"/>
        <v>11.105907323881924</v>
      </c>
      <c r="U78" s="1">
        <v>20.340599999999998</v>
      </c>
      <c r="V78" s="1">
        <v>5.1736000000000004</v>
      </c>
      <c r="W78" s="1">
        <v>2.9607999999999999</v>
      </c>
      <c r="X78" s="1">
        <v>19.856200000000001</v>
      </c>
      <c r="Y78" s="1">
        <v>19.0868</v>
      </c>
      <c r="Z78" s="1">
        <v>13.621</v>
      </c>
      <c r="AA78" s="1"/>
      <c r="AB78" s="1">
        <f t="shared" si="19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0" t="s">
        <v>123</v>
      </c>
      <c r="B79" s="20" t="s">
        <v>34</v>
      </c>
      <c r="C79" s="20"/>
      <c r="D79" s="20"/>
      <c r="E79" s="20"/>
      <c r="F79" s="20"/>
      <c r="G79" s="21">
        <v>0</v>
      </c>
      <c r="H79" s="20">
        <v>40</v>
      </c>
      <c r="I79" s="20" t="s">
        <v>32</v>
      </c>
      <c r="J79" s="20"/>
      <c r="K79" s="20">
        <f t="shared" si="14"/>
        <v>0</v>
      </c>
      <c r="L79" s="20"/>
      <c r="M79" s="20"/>
      <c r="N79" s="20"/>
      <c r="O79" s="20">
        <f t="shared" si="15"/>
        <v>0</v>
      </c>
      <c r="P79" s="22"/>
      <c r="Q79" s="22"/>
      <c r="R79" s="20"/>
      <c r="S79" s="20" t="e">
        <f t="shared" si="17"/>
        <v>#DIV/0!</v>
      </c>
      <c r="T79" s="20" t="e">
        <f t="shared" si="18"/>
        <v>#DIV/0!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0.58960000000000001</v>
      </c>
      <c r="AA79" s="20" t="s">
        <v>61</v>
      </c>
      <c r="AB79" s="20">
        <f t="shared" si="19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124</v>
      </c>
      <c r="B80" s="1" t="s">
        <v>31</v>
      </c>
      <c r="C80" s="1">
        <v>158</v>
      </c>
      <c r="D80" s="1">
        <v>55</v>
      </c>
      <c r="E80" s="1">
        <v>136</v>
      </c>
      <c r="F80" s="1">
        <v>68</v>
      </c>
      <c r="G80" s="7">
        <v>0.4</v>
      </c>
      <c r="H80" s="1">
        <v>40</v>
      </c>
      <c r="I80" s="1" t="s">
        <v>32</v>
      </c>
      <c r="J80" s="1">
        <v>147</v>
      </c>
      <c r="K80" s="1">
        <f t="shared" si="14"/>
        <v>-11</v>
      </c>
      <c r="L80" s="1"/>
      <c r="M80" s="1"/>
      <c r="N80" s="1">
        <v>150</v>
      </c>
      <c r="O80" s="1">
        <f t="shared" si="15"/>
        <v>27.2</v>
      </c>
      <c r="P80" s="5">
        <f t="shared" ref="P80:P81" si="21">10.5*O80-N80-F80</f>
        <v>67.599999999999966</v>
      </c>
      <c r="Q80" s="5"/>
      <c r="R80" s="1"/>
      <c r="S80" s="1">
        <f t="shared" si="17"/>
        <v>10.499999999999998</v>
      </c>
      <c r="T80" s="1">
        <f t="shared" si="18"/>
        <v>8.014705882352942</v>
      </c>
      <c r="U80" s="1">
        <v>25.4</v>
      </c>
      <c r="V80" s="1">
        <v>19.399999999999999</v>
      </c>
      <c r="W80" s="1">
        <v>22.4</v>
      </c>
      <c r="X80" s="1">
        <v>25.2</v>
      </c>
      <c r="Y80" s="1">
        <v>28.4</v>
      </c>
      <c r="Z80" s="1">
        <v>22.6</v>
      </c>
      <c r="AA80" s="1"/>
      <c r="AB80" s="1">
        <f t="shared" si="19"/>
        <v>27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125</v>
      </c>
      <c r="B81" s="1" t="s">
        <v>31</v>
      </c>
      <c r="C81" s="1">
        <v>196</v>
      </c>
      <c r="D81" s="1">
        <v>18</v>
      </c>
      <c r="E81" s="1">
        <v>178</v>
      </c>
      <c r="F81" s="1">
        <v>20</v>
      </c>
      <c r="G81" s="7">
        <v>0.4</v>
      </c>
      <c r="H81" s="1">
        <v>40</v>
      </c>
      <c r="I81" s="1" t="s">
        <v>32</v>
      </c>
      <c r="J81" s="1">
        <v>186</v>
      </c>
      <c r="K81" s="1">
        <f t="shared" si="14"/>
        <v>-8</v>
      </c>
      <c r="L81" s="1"/>
      <c r="M81" s="1"/>
      <c r="N81" s="1">
        <v>178.6</v>
      </c>
      <c r="O81" s="1">
        <f t="shared" si="15"/>
        <v>35.6</v>
      </c>
      <c r="P81" s="5">
        <f t="shared" si="21"/>
        <v>175.20000000000002</v>
      </c>
      <c r="Q81" s="5"/>
      <c r="R81" s="1"/>
      <c r="S81" s="1">
        <f t="shared" si="17"/>
        <v>10.5</v>
      </c>
      <c r="T81" s="1">
        <f t="shared" si="18"/>
        <v>5.5786516853932584</v>
      </c>
      <c r="U81" s="1">
        <v>31.8</v>
      </c>
      <c r="V81" s="1">
        <v>17.8</v>
      </c>
      <c r="W81" s="1">
        <v>18.600000000000001</v>
      </c>
      <c r="X81" s="1">
        <v>22.8</v>
      </c>
      <c r="Y81" s="1">
        <v>27.4</v>
      </c>
      <c r="Z81" s="1">
        <v>24</v>
      </c>
      <c r="AA81" s="1"/>
      <c r="AB81" s="1">
        <f t="shared" si="19"/>
        <v>70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20" t="s">
        <v>126</v>
      </c>
      <c r="B82" s="20" t="s">
        <v>34</v>
      </c>
      <c r="C82" s="20">
        <v>28.405000000000001</v>
      </c>
      <c r="D82" s="20">
        <v>0.56399999999999995</v>
      </c>
      <c r="E82" s="20">
        <v>22.911000000000001</v>
      </c>
      <c r="F82" s="20">
        <v>-0.85599999999999998</v>
      </c>
      <c r="G82" s="21">
        <v>0</v>
      </c>
      <c r="H82" s="20">
        <v>55</v>
      </c>
      <c r="I82" s="20" t="s">
        <v>32</v>
      </c>
      <c r="J82" s="20">
        <v>58.3</v>
      </c>
      <c r="K82" s="20">
        <f t="shared" si="14"/>
        <v>-35.388999999999996</v>
      </c>
      <c r="L82" s="20"/>
      <c r="M82" s="20"/>
      <c r="N82" s="20"/>
      <c r="O82" s="20">
        <f t="shared" si="15"/>
        <v>4.5822000000000003</v>
      </c>
      <c r="P82" s="22"/>
      <c r="Q82" s="22"/>
      <c r="R82" s="20"/>
      <c r="S82" s="20">
        <f t="shared" si="17"/>
        <v>-0.18680982933961851</v>
      </c>
      <c r="T82" s="20">
        <f t="shared" si="18"/>
        <v>-0.18680982933961851</v>
      </c>
      <c r="U82" s="20">
        <v>5.9649999999999999</v>
      </c>
      <c r="V82" s="20">
        <v>14.909000000000001</v>
      </c>
      <c r="W82" s="20">
        <v>13.8018</v>
      </c>
      <c r="X82" s="20">
        <v>8.2750000000000004</v>
      </c>
      <c r="Y82" s="20">
        <v>7.9993999999999996</v>
      </c>
      <c r="Z82" s="20">
        <v>0</v>
      </c>
      <c r="AA82" s="20" t="s">
        <v>62</v>
      </c>
      <c r="AB82" s="20">
        <f t="shared" si="19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34</v>
      </c>
      <c r="C83" s="1">
        <v>64.257999999999996</v>
      </c>
      <c r="D83" s="1">
        <v>110.044</v>
      </c>
      <c r="E83" s="1">
        <v>80.403999999999996</v>
      </c>
      <c r="F83" s="1">
        <v>76.400000000000006</v>
      </c>
      <c r="G83" s="7">
        <v>1</v>
      </c>
      <c r="H83" s="1">
        <v>50</v>
      </c>
      <c r="I83" s="1" t="s">
        <v>32</v>
      </c>
      <c r="J83" s="1">
        <v>74.099999999999994</v>
      </c>
      <c r="K83" s="1">
        <f t="shared" si="14"/>
        <v>6.304000000000002</v>
      </c>
      <c r="L83" s="1"/>
      <c r="M83" s="1"/>
      <c r="N83" s="1">
        <v>43.948000000000008</v>
      </c>
      <c r="O83" s="1">
        <f t="shared" si="15"/>
        <v>16.0808</v>
      </c>
      <c r="P83" s="5">
        <f>10.5*O83-N83-F83</f>
        <v>48.500399999999985</v>
      </c>
      <c r="Q83" s="5"/>
      <c r="R83" s="1"/>
      <c r="S83" s="1">
        <f t="shared" si="17"/>
        <v>10.5</v>
      </c>
      <c r="T83" s="1">
        <f t="shared" si="18"/>
        <v>7.4839560220884538</v>
      </c>
      <c r="U83" s="1">
        <v>14.4544</v>
      </c>
      <c r="V83" s="1">
        <v>9.3078000000000003</v>
      </c>
      <c r="W83" s="1">
        <v>9.8242000000000012</v>
      </c>
      <c r="X83" s="1">
        <v>16.751200000000001</v>
      </c>
      <c r="Y83" s="1">
        <v>13.893000000000001</v>
      </c>
      <c r="Z83" s="1">
        <v>8.0015999999999998</v>
      </c>
      <c r="AA83" s="1"/>
      <c r="AB83" s="1">
        <f t="shared" si="19"/>
        <v>49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31</v>
      </c>
      <c r="C84" s="1"/>
      <c r="D84" s="1">
        <v>70</v>
      </c>
      <c r="E84" s="1">
        <v>9</v>
      </c>
      <c r="F84" s="1">
        <v>61</v>
      </c>
      <c r="G84" s="7">
        <v>0.4</v>
      </c>
      <c r="H84" s="1">
        <v>50</v>
      </c>
      <c r="I84" s="1" t="s">
        <v>32</v>
      </c>
      <c r="J84" s="1">
        <v>14</v>
      </c>
      <c r="K84" s="1">
        <f t="shared" si="14"/>
        <v>-5</v>
      </c>
      <c r="L84" s="1"/>
      <c r="M84" s="1"/>
      <c r="N84" s="1"/>
      <c r="O84" s="1">
        <f t="shared" si="15"/>
        <v>1.8</v>
      </c>
      <c r="P84" s="5"/>
      <c r="Q84" s="5"/>
      <c r="R84" s="1"/>
      <c r="S84" s="1">
        <f t="shared" si="17"/>
        <v>33.888888888888886</v>
      </c>
      <c r="T84" s="1">
        <f t="shared" si="18"/>
        <v>33.888888888888886</v>
      </c>
      <c r="U84" s="1">
        <v>1.8</v>
      </c>
      <c r="V84" s="1">
        <v>6</v>
      </c>
      <c r="W84" s="1">
        <v>6.4</v>
      </c>
      <c r="X84" s="1">
        <v>3.4</v>
      </c>
      <c r="Y84" s="1">
        <v>3.2</v>
      </c>
      <c r="Z84" s="1">
        <v>2.2000000000000002</v>
      </c>
      <c r="AA84" s="1"/>
      <c r="AB84" s="1">
        <f t="shared" si="19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129</v>
      </c>
      <c r="B85" s="14" t="s">
        <v>31</v>
      </c>
      <c r="C85" s="14">
        <v>18</v>
      </c>
      <c r="D85" s="14"/>
      <c r="E85" s="14"/>
      <c r="F85" s="14"/>
      <c r="G85" s="15">
        <v>0</v>
      </c>
      <c r="H85" s="14" t="e">
        <v>#N/A</v>
      </c>
      <c r="I85" s="14" t="s">
        <v>42</v>
      </c>
      <c r="J85" s="14">
        <v>1</v>
      </c>
      <c r="K85" s="14">
        <f t="shared" si="14"/>
        <v>-1</v>
      </c>
      <c r="L85" s="14"/>
      <c r="M85" s="14"/>
      <c r="N85" s="14"/>
      <c r="O85" s="14">
        <f t="shared" si="15"/>
        <v>0</v>
      </c>
      <c r="P85" s="16"/>
      <c r="Q85" s="16"/>
      <c r="R85" s="14"/>
      <c r="S85" s="14" t="e">
        <f t="shared" si="17"/>
        <v>#DIV/0!</v>
      </c>
      <c r="T85" s="14" t="e">
        <f t="shared" si="18"/>
        <v>#DIV/0!</v>
      </c>
      <c r="U85" s="14">
        <v>0</v>
      </c>
      <c r="V85" s="14">
        <v>0</v>
      </c>
      <c r="W85" s="14">
        <v>0.2</v>
      </c>
      <c r="X85" s="14">
        <v>0</v>
      </c>
      <c r="Y85" s="14">
        <v>0.2</v>
      </c>
      <c r="Z85" s="14">
        <v>1</v>
      </c>
      <c r="AA85" s="14"/>
      <c r="AB85" s="14">
        <f t="shared" si="19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130</v>
      </c>
      <c r="B86" s="1" t="s">
        <v>31</v>
      </c>
      <c r="C86" s="1">
        <v>468</v>
      </c>
      <c r="D86" s="1">
        <v>1069</v>
      </c>
      <c r="E86" s="1">
        <v>615</v>
      </c>
      <c r="F86" s="1">
        <v>835</v>
      </c>
      <c r="G86" s="7">
        <v>0.4</v>
      </c>
      <c r="H86" s="1">
        <v>40</v>
      </c>
      <c r="I86" s="1" t="s">
        <v>32</v>
      </c>
      <c r="J86" s="1">
        <v>628</v>
      </c>
      <c r="K86" s="1">
        <f t="shared" si="14"/>
        <v>-13</v>
      </c>
      <c r="L86" s="1"/>
      <c r="M86" s="1"/>
      <c r="N86" s="1">
        <v>264.2</v>
      </c>
      <c r="O86" s="1">
        <f t="shared" si="15"/>
        <v>123</v>
      </c>
      <c r="P86" s="5">
        <f t="shared" ref="P86:P88" si="22">10.5*O86-N86-F86</f>
        <v>192.29999999999995</v>
      </c>
      <c r="Q86" s="5"/>
      <c r="R86" s="1"/>
      <c r="S86" s="1">
        <f t="shared" si="17"/>
        <v>10.5</v>
      </c>
      <c r="T86" s="1">
        <f t="shared" si="18"/>
        <v>8.9365853658536594</v>
      </c>
      <c r="U86" s="1">
        <v>119.6</v>
      </c>
      <c r="V86" s="1">
        <v>125.8</v>
      </c>
      <c r="W86" s="1">
        <v>129.19999999999999</v>
      </c>
      <c r="X86" s="1">
        <v>115.8</v>
      </c>
      <c r="Y86" s="1">
        <v>118.4</v>
      </c>
      <c r="Z86" s="1">
        <v>101.4</v>
      </c>
      <c r="AA86" s="1"/>
      <c r="AB86" s="1">
        <f t="shared" si="19"/>
        <v>77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131</v>
      </c>
      <c r="B87" s="1" t="s">
        <v>31</v>
      </c>
      <c r="C87" s="1">
        <v>415</v>
      </c>
      <c r="D87" s="1">
        <v>576</v>
      </c>
      <c r="E87" s="1">
        <v>497</v>
      </c>
      <c r="F87" s="1">
        <v>454</v>
      </c>
      <c r="G87" s="7">
        <v>0.4</v>
      </c>
      <c r="H87" s="1">
        <v>40</v>
      </c>
      <c r="I87" s="1" t="s">
        <v>32</v>
      </c>
      <c r="J87" s="1">
        <v>507</v>
      </c>
      <c r="K87" s="1">
        <f t="shared" si="14"/>
        <v>-10</v>
      </c>
      <c r="L87" s="1"/>
      <c r="M87" s="1"/>
      <c r="N87" s="1">
        <v>364</v>
      </c>
      <c r="O87" s="1">
        <f t="shared" si="15"/>
        <v>99.4</v>
      </c>
      <c r="P87" s="5">
        <f t="shared" si="22"/>
        <v>225.70000000000005</v>
      </c>
      <c r="Q87" s="5"/>
      <c r="R87" s="1"/>
      <c r="S87" s="1">
        <f t="shared" si="17"/>
        <v>10.5</v>
      </c>
      <c r="T87" s="1">
        <f t="shared" si="18"/>
        <v>8.2293762575452707</v>
      </c>
      <c r="U87" s="1">
        <v>90.2</v>
      </c>
      <c r="V87" s="1">
        <v>84.4</v>
      </c>
      <c r="W87" s="1">
        <v>96.4</v>
      </c>
      <c r="X87" s="1">
        <v>92.6</v>
      </c>
      <c r="Y87" s="1">
        <v>88.2</v>
      </c>
      <c r="Z87" s="1">
        <v>82.4</v>
      </c>
      <c r="AA87" s="1"/>
      <c r="AB87" s="1">
        <f t="shared" si="19"/>
        <v>90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132</v>
      </c>
      <c r="B88" s="1" t="s">
        <v>34</v>
      </c>
      <c r="C88" s="1">
        <v>92.451999999999998</v>
      </c>
      <c r="D88" s="1">
        <v>385.18200000000002</v>
      </c>
      <c r="E88" s="1">
        <v>196.285</v>
      </c>
      <c r="F88" s="1">
        <v>248.50399999999999</v>
      </c>
      <c r="G88" s="7">
        <v>1</v>
      </c>
      <c r="H88" s="1">
        <v>40</v>
      </c>
      <c r="I88" s="1" t="s">
        <v>32</v>
      </c>
      <c r="J88" s="1">
        <v>187.4</v>
      </c>
      <c r="K88" s="1">
        <f t="shared" si="14"/>
        <v>8.8849999999999909</v>
      </c>
      <c r="L88" s="1"/>
      <c r="M88" s="1"/>
      <c r="N88" s="1">
        <v>67.267799999999909</v>
      </c>
      <c r="O88" s="1">
        <f t="shared" si="15"/>
        <v>39.256999999999998</v>
      </c>
      <c r="P88" s="5">
        <f t="shared" si="22"/>
        <v>96.426700000000068</v>
      </c>
      <c r="Q88" s="5"/>
      <c r="R88" s="1"/>
      <c r="S88" s="1">
        <f t="shared" si="17"/>
        <v>10.5</v>
      </c>
      <c r="T88" s="1">
        <f t="shared" si="18"/>
        <v>8.0437068548284358</v>
      </c>
      <c r="U88" s="1">
        <v>35.547400000000003</v>
      </c>
      <c r="V88" s="1">
        <v>39.718200000000003</v>
      </c>
      <c r="W88" s="1">
        <v>44.307400000000001</v>
      </c>
      <c r="X88" s="1">
        <v>35.744199999999999</v>
      </c>
      <c r="Y88" s="1">
        <v>30.683199999999999</v>
      </c>
      <c r="Z88" s="1">
        <v>23.385400000000001</v>
      </c>
      <c r="AA88" s="1"/>
      <c r="AB88" s="1">
        <f t="shared" si="19"/>
        <v>96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20" t="s">
        <v>133</v>
      </c>
      <c r="B89" s="20" t="s">
        <v>34</v>
      </c>
      <c r="C89" s="20">
        <v>21.940999999999999</v>
      </c>
      <c r="D89" s="20"/>
      <c r="E89" s="20">
        <v>1.8380000000000001</v>
      </c>
      <c r="F89" s="20">
        <v>19.468</v>
      </c>
      <c r="G89" s="21">
        <v>0</v>
      </c>
      <c r="H89" s="20">
        <v>30</v>
      </c>
      <c r="I89" s="20" t="s">
        <v>32</v>
      </c>
      <c r="J89" s="20">
        <v>2.6</v>
      </c>
      <c r="K89" s="20">
        <f t="shared" si="14"/>
        <v>-0.76200000000000001</v>
      </c>
      <c r="L89" s="20"/>
      <c r="M89" s="20"/>
      <c r="N89" s="20"/>
      <c r="O89" s="20">
        <f t="shared" si="15"/>
        <v>0.36760000000000004</v>
      </c>
      <c r="P89" s="22"/>
      <c r="Q89" s="22"/>
      <c r="R89" s="20"/>
      <c r="S89" s="20">
        <f t="shared" si="17"/>
        <v>52.959738846572357</v>
      </c>
      <c r="T89" s="20">
        <f t="shared" si="18"/>
        <v>52.959738846572357</v>
      </c>
      <c r="U89" s="20">
        <v>0.36759999999999998</v>
      </c>
      <c r="V89" s="20">
        <v>1.2234</v>
      </c>
      <c r="W89" s="20">
        <v>1.4374</v>
      </c>
      <c r="X89" s="20">
        <v>1.1419999999999999</v>
      </c>
      <c r="Y89" s="20">
        <v>1.1419999999999999</v>
      </c>
      <c r="Z89" s="20">
        <v>0</v>
      </c>
      <c r="AA89" s="23" t="s">
        <v>68</v>
      </c>
      <c r="AB89" s="20">
        <f t="shared" si="19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4" t="s">
        <v>134</v>
      </c>
      <c r="B90" s="14" t="s">
        <v>31</v>
      </c>
      <c r="C90" s="14"/>
      <c r="D90" s="14">
        <v>6</v>
      </c>
      <c r="E90" s="14">
        <v>6</v>
      </c>
      <c r="F90" s="14"/>
      <c r="G90" s="15">
        <v>0</v>
      </c>
      <c r="H90" s="14" t="e">
        <v>#N/A</v>
      </c>
      <c r="I90" s="14" t="s">
        <v>42</v>
      </c>
      <c r="J90" s="14">
        <v>6</v>
      </c>
      <c r="K90" s="14">
        <f t="shared" si="14"/>
        <v>0</v>
      </c>
      <c r="L90" s="14"/>
      <c r="M90" s="14"/>
      <c r="N90" s="14"/>
      <c r="O90" s="14">
        <f t="shared" si="15"/>
        <v>1.2</v>
      </c>
      <c r="P90" s="16"/>
      <c r="Q90" s="16"/>
      <c r="R90" s="14"/>
      <c r="S90" s="14">
        <f t="shared" si="17"/>
        <v>0</v>
      </c>
      <c r="T90" s="14">
        <f t="shared" si="18"/>
        <v>0</v>
      </c>
      <c r="U90" s="14">
        <v>1.2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/>
      <c r="AB90" s="14">
        <f t="shared" si="19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20" t="s">
        <v>135</v>
      </c>
      <c r="B91" s="20" t="s">
        <v>34</v>
      </c>
      <c r="C91" s="20"/>
      <c r="D91" s="20"/>
      <c r="E91" s="20"/>
      <c r="F91" s="20"/>
      <c r="G91" s="21">
        <v>0</v>
      </c>
      <c r="H91" s="20">
        <v>40</v>
      </c>
      <c r="I91" s="20" t="s">
        <v>32</v>
      </c>
      <c r="J91" s="20"/>
      <c r="K91" s="20">
        <f t="shared" si="14"/>
        <v>0</v>
      </c>
      <c r="L91" s="20"/>
      <c r="M91" s="20"/>
      <c r="N91" s="20"/>
      <c r="O91" s="20">
        <f t="shared" si="15"/>
        <v>0</v>
      </c>
      <c r="P91" s="22"/>
      <c r="Q91" s="22"/>
      <c r="R91" s="20"/>
      <c r="S91" s="20" t="e">
        <f t="shared" si="17"/>
        <v>#DIV/0!</v>
      </c>
      <c r="T91" s="20" t="e">
        <f t="shared" si="18"/>
        <v>#DIV/0!</v>
      </c>
      <c r="U91" s="20">
        <v>0</v>
      </c>
      <c r="V91" s="20">
        <v>0</v>
      </c>
      <c r="W91" s="20">
        <v>0</v>
      </c>
      <c r="X91" s="20">
        <v>-0.16239999999999999</v>
      </c>
      <c r="Y91" s="20">
        <v>-0.32519999999999999</v>
      </c>
      <c r="Z91" s="20">
        <v>-1.4688000000000001</v>
      </c>
      <c r="AA91" s="20" t="s">
        <v>62</v>
      </c>
      <c r="AB91" s="20">
        <f t="shared" si="19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20" t="s">
        <v>136</v>
      </c>
      <c r="B92" s="20" t="s">
        <v>31</v>
      </c>
      <c r="C92" s="20"/>
      <c r="D92" s="20"/>
      <c r="E92" s="20"/>
      <c r="F92" s="20"/>
      <c r="G92" s="21">
        <v>0</v>
      </c>
      <c r="H92" s="20">
        <v>50</v>
      </c>
      <c r="I92" s="20" t="s">
        <v>32</v>
      </c>
      <c r="J92" s="20"/>
      <c r="K92" s="20">
        <f t="shared" si="14"/>
        <v>0</v>
      </c>
      <c r="L92" s="20"/>
      <c r="M92" s="20"/>
      <c r="N92" s="20"/>
      <c r="O92" s="20">
        <f t="shared" si="15"/>
        <v>0</v>
      </c>
      <c r="P92" s="22"/>
      <c r="Q92" s="22"/>
      <c r="R92" s="20"/>
      <c r="S92" s="20" t="e">
        <f t="shared" si="17"/>
        <v>#DIV/0!</v>
      </c>
      <c r="T92" s="20" t="e">
        <f t="shared" si="18"/>
        <v>#DIV/0!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 t="s">
        <v>61</v>
      </c>
      <c r="AB92" s="20">
        <f t="shared" si="19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20" t="s">
        <v>137</v>
      </c>
      <c r="B93" s="20" t="s">
        <v>31</v>
      </c>
      <c r="C93" s="20">
        <v>6</v>
      </c>
      <c r="D93" s="20"/>
      <c r="E93" s="20">
        <v>-3</v>
      </c>
      <c r="F93" s="20"/>
      <c r="G93" s="21">
        <v>0</v>
      </c>
      <c r="H93" s="20">
        <v>50</v>
      </c>
      <c r="I93" s="20" t="s">
        <v>32</v>
      </c>
      <c r="J93" s="20"/>
      <c r="K93" s="20">
        <f t="shared" si="14"/>
        <v>-3</v>
      </c>
      <c r="L93" s="20"/>
      <c r="M93" s="20"/>
      <c r="N93" s="20"/>
      <c r="O93" s="20">
        <f t="shared" si="15"/>
        <v>-0.6</v>
      </c>
      <c r="P93" s="22"/>
      <c r="Q93" s="22"/>
      <c r="R93" s="20"/>
      <c r="S93" s="20">
        <f t="shared" si="17"/>
        <v>0</v>
      </c>
      <c r="T93" s="20">
        <f t="shared" si="18"/>
        <v>0</v>
      </c>
      <c r="U93" s="20">
        <v>-0.6</v>
      </c>
      <c r="V93" s="20">
        <v>1.4</v>
      </c>
      <c r="W93" s="20">
        <v>1.4</v>
      </c>
      <c r="X93" s="20">
        <v>-0.4</v>
      </c>
      <c r="Y93" s="20">
        <v>0.4</v>
      </c>
      <c r="Z93" s="20">
        <v>1</v>
      </c>
      <c r="AA93" s="20" t="s">
        <v>62</v>
      </c>
      <c r="AB93" s="20">
        <f t="shared" si="19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20" t="s">
        <v>138</v>
      </c>
      <c r="B94" s="20" t="s">
        <v>31</v>
      </c>
      <c r="C94" s="20"/>
      <c r="D94" s="20"/>
      <c r="E94" s="20"/>
      <c r="F94" s="20"/>
      <c r="G94" s="21">
        <v>0</v>
      </c>
      <c r="H94" s="20">
        <v>30</v>
      </c>
      <c r="I94" s="20" t="s">
        <v>32</v>
      </c>
      <c r="J94" s="20"/>
      <c r="K94" s="20">
        <f t="shared" si="14"/>
        <v>0</v>
      </c>
      <c r="L94" s="20"/>
      <c r="M94" s="20"/>
      <c r="N94" s="20"/>
      <c r="O94" s="20">
        <f t="shared" si="15"/>
        <v>0</v>
      </c>
      <c r="P94" s="22"/>
      <c r="Q94" s="22"/>
      <c r="R94" s="20"/>
      <c r="S94" s="20" t="e">
        <f t="shared" si="17"/>
        <v>#DIV/0!</v>
      </c>
      <c r="T94" s="20" t="e">
        <f t="shared" si="18"/>
        <v>#DIV/0!</v>
      </c>
      <c r="U94" s="20">
        <v>0</v>
      </c>
      <c r="V94" s="20">
        <v>0</v>
      </c>
      <c r="W94" s="20">
        <v>0</v>
      </c>
      <c r="X94" s="20">
        <v>0</v>
      </c>
      <c r="Y94" s="20">
        <v>0</v>
      </c>
      <c r="Z94" s="20">
        <v>0</v>
      </c>
      <c r="AA94" s="20" t="s">
        <v>61</v>
      </c>
      <c r="AB94" s="20">
        <f t="shared" si="19"/>
        <v>0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139</v>
      </c>
      <c r="B95" s="1" t="s">
        <v>31</v>
      </c>
      <c r="C95" s="1">
        <v>42</v>
      </c>
      <c r="D95" s="1"/>
      <c r="E95" s="1">
        <v>2</v>
      </c>
      <c r="F95" s="1">
        <v>40</v>
      </c>
      <c r="G95" s="7">
        <v>0.45</v>
      </c>
      <c r="H95" s="1">
        <v>40</v>
      </c>
      <c r="I95" s="1" t="s">
        <v>32</v>
      </c>
      <c r="J95" s="1">
        <v>2</v>
      </c>
      <c r="K95" s="1">
        <f t="shared" si="14"/>
        <v>0</v>
      </c>
      <c r="L95" s="1"/>
      <c r="M95" s="1"/>
      <c r="N95" s="1"/>
      <c r="O95" s="1">
        <f t="shared" si="15"/>
        <v>0.4</v>
      </c>
      <c r="P95" s="5"/>
      <c r="Q95" s="5"/>
      <c r="R95" s="1"/>
      <c r="S95" s="1">
        <f t="shared" si="17"/>
        <v>100</v>
      </c>
      <c r="T95" s="1">
        <f t="shared" si="18"/>
        <v>100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9" t="s">
        <v>63</v>
      </c>
      <c r="AB95" s="1">
        <f t="shared" si="19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140</v>
      </c>
      <c r="B96" s="20" t="s">
        <v>34</v>
      </c>
      <c r="C96" s="20"/>
      <c r="D96" s="20"/>
      <c r="E96" s="20"/>
      <c r="F96" s="20"/>
      <c r="G96" s="21">
        <v>0</v>
      </c>
      <c r="H96" s="20">
        <v>45</v>
      </c>
      <c r="I96" s="20" t="s">
        <v>32</v>
      </c>
      <c r="J96" s="20"/>
      <c r="K96" s="20">
        <f t="shared" si="14"/>
        <v>0</v>
      </c>
      <c r="L96" s="20"/>
      <c r="M96" s="20"/>
      <c r="N96" s="20"/>
      <c r="O96" s="20">
        <f t="shared" si="15"/>
        <v>0</v>
      </c>
      <c r="P96" s="22"/>
      <c r="Q96" s="22"/>
      <c r="R96" s="20"/>
      <c r="S96" s="20" t="e">
        <f t="shared" si="17"/>
        <v>#DIV/0!</v>
      </c>
      <c r="T96" s="20" t="e">
        <f t="shared" si="18"/>
        <v>#DIV/0!</v>
      </c>
      <c r="U96" s="20">
        <v>0</v>
      </c>
      <c r="V96" s="20">
        <v>-0.26040000000000002</v>
      </c>
      <c r="W96" s="20">
        <v>-0.26040000000000002</v>
      </c>
      <c r="X96" s="20">
        <v>-9.0999999999999998E-2</v>
      </c>
      <c r="Y96" s="20">
        <v>-9.0999999999999998E-2</v>
      </c>
      <c r="Z96" s="20">
        <v>0</v>
      </c>
      <c r="AA96" s="20" t="s">
        <v>62</v>
      </c>
      <c r="AB96" s="20">
        <f t="shared" si="19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4" t="s">
        <v>141</v>
      </c>
      <c r="B97" s="14" t="s">
        <v>34</v>
      </c>
      <c r="C97" s="14">
        <v>-5.444</v>
      </c>
      <c r="D97" s="14">
        <v>5.444</v>
      </c>
      <c r="E97" s="14"/>
      <c r="F97" s="14"/>
      <c r="G97" s="15">
        <v>0</v>
      </c>
      <c r="H97" s="14" t="e">
        <v>#N/A</v>
      </c>
      <c r="I97" s="14" t="s">
        <v>42</v>
      </c>
      <c r="J97" s="14"/>
      <c r="K97" s="14">
        <f t="shared" si="14"/>
        <v>0</v>
      </c>
      <c r="L97" s="14"/>
      <c r="M97" s="14"/>
      <c r="N97" s="14"/>
      <c r="O97" s="14">
        <f t="shared" si="15"/>
        <v>0</v>
      </c>
      <c r="P97" s="16"/>
      <c r="Q97" s="16"/>
      <c r="R97" s="14"/>
      <c r="S97" s="14" t="e">
        <f t="shared" si="17"/>
        <v>#DIV/0!</v>
      </c>
      <c r="T97" s="14" t="e">
        <f t="shared" si="18"/>
        <v>#DIV/0!</v>
      </c>
      <c r="U97" s="14">
        <v>0</v>
      </c>
      <c r="V97" s="14">
        <v>1.0888</v>
      </c>
      <c r="W97" s="14">
        <v>1.0888</v>
      </c>
      <c r="X97" s="14">
        <v>1.2350000000000001</v>
      </c>
      <c r="Y97" s="14">
        <v>1.2350000000000001</v>
      </c>
      <c r="Z97" s="14">
        <v>1.222</v>
      </c>
      <c r="AA97" s="14"/>
      <c r="AB97" s="14">
        <f t="shared" si="19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31</v>
      </c>
      <c r="C98" s="1">
        <v>30</v>
      </c>
      <c r="D98" s="1"/>
      <c r="E98" s="1">
        <v>5</v>
      </c>
      <c r="F98" s="1">
        <v>16</v>
      </c>
      <c r="G98" s="7">
        <v>0.6</v>
      </c>
      <c r="H98" s="1">
        <v>55</v>
      </c>
      <c r="I98" s="1" t="s">
        <v>32</v>
      </c>
      <c r="J98" s="1">
        <v>15</v>
      </c>
      <c r="K98" s="1">
        <f t="shared" si="14"/>
        <v>-10</v>
      </c>
      <c r="L98" s="1"/>
      <c r="M98" s="1"/>
      <c r="N98" s="1"/>
      <c r="O98" s="1">
        <f t="shared" si="15"/>
        <v>1</v>
      </c>
      <c r="P98" s="5"/>
      <c r="Q98" s="5"/>
      <c r="R98" s="1"/>
      <c r="S98" s="1">
        <f t="shared" si="17"/>
        <v>16</v>
      </c>
      <c r="T98" s="1">
        <f t="shared" si="18"/>
        <v>16</v>
      </c>
      <c r="U98" s="1">
        <v>0.8</v>
      </c>
      <c r="V98" s="1">
        <v>1</v>
      </c>
      <c r="W98" s="1">
        <v>1</v>
      </c>
      <c r="X98" s="1">
        <v>0</v>
      </c>
      <c r="Y98" s="1">
        <v>0</v>
      </c>
      <c r="Z98" s="1">
        <v>0</v>
      </c>
      <c r="AA98" s="1"/>
      <c r="AB98" s="1">
        <f t="shared" si="19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6" t="s">
        <v>143</v>
      </c>
      <c r="B99" s="1" t="s">
        <v>34</v>
      </c>
      <c r="C99" s="1"/>
      <c r="D99" s="1"/>
      <c r="E99" s="13">
        <f>E107</f>
        <v>2.8039999999999998</v>
      </c>
      <c r="F99" s="13">
        <f>F107</f>
        <v>137.959</v>
      </c>
      <c r="G99" s="7">
        <v>1</v>
      </c>
      <c r="H99" s="1">
        <v>50</v>
      </c>
      <c r="I99" s="1" t="s">
        <v>32</v>
      </c>
      <c r="J99" s="1"/>
      <c r="K99" s="1">
        <f t="shared" si="14"/>
        <v>2.8039999999999998</v>
      </c>
      <c r="L99" s="1"/>
      <c r="M99" s="1"/>
      <c r="N99" s="1"/>
      <c r="O99" s="1">
        <f t="shared" si="15"/>
        <v>0.56079999999999997</v>
      </c>
      <c r="P99" s="5"/>
      <c r="Q99" s="5"/>
      <c r="R99" s="1"/>
      <c r="S99" s="1">
        <f t="shared" si="17"/>
        <v>246.00392296718974</v>
      </c>
      <c r="T99" s="1">
        <f t="shared" si="18"/>
        <v>246.00392296718974</v>
      </c>
      <c r="U99" s="1">
        <v>0.56079999999999997</v>
      </c>
      <c r="V99" s="1">
        <v>0.54239999999999999</v>
      </c>
      <c r="W99" s="1">
        <v>0.54239999999999999</v>
      </c>
      <c r="X99" s="1">
        <v>0</v>
      </c>
      <c r="Y99" s="1">
        <v>0.28239999999999998</v>
      </c>
      <c r="Z99" s="1">
        <v>0.28239999999999998</v>
      </c>
      <c r="AA99" s="19" t="s">
        <v>63</v>
      </c>
      <c r="AB99" s="1">
        <f t="shared" si="19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144</v>
      </c>
      <c r="B100" s="1" t="s">
        <v>31</v>
      </c>
      <c r="C100" s="1">
        <v>50</v>
      </c>
      <c r="D100" s="1"/>
      <c r="E100" s="1">
        <v>14</v>
      </c>
      <c r="F100" s="1">
        <v>34</v>
      </c>
      <c r="G100" s="7">
        <v>0.4</v>
      </c>
      <c r="H100" s="1">
        <v>55</v>
      </c>
      <c r="I100" s="1" t="s">
        <v>32</v>
      </c>
      <c r="J100" s="1">
        <v>15</v>
      </c>
      <c r="K100" s="1">
        <f t="shared" si="14"/>
        <v>-1</v>
      </c>
      <c r="L100" s="1"/>
      <c r="M100" s="1"/>
      <c r="N100" s="1"/>
      <c r="O100" s="1">
        <f t="shared" si="15"/>
        <v>2.8</v>
      </c>
      <c r="P100" s="5"/>
      <c r="Q100" s="5"/>
      <c r="R100" s="1"/>
      <c r="S100" s="1">
        <f t="shared" si="17"/>
        <v>12.142857142857144</v>
      </c>
      <c r="T100" s="1">
        <f t="shared" si="18"/>
        <v>12.142857142857144</v>
      </c>
      <c r="U100" s="1">
        <v>1.8</v>
      </c>
      <c r="V100" s="1">
        <v>2.8</v>
      </c>
      <c r="W100" s="1">
        <v>3.4</v>
      </c>
      <c r="X100" s="1">
        <v>2.2000000000000002</v>
      </c>
      <c r="Y100" s="1">
        <v>3.4</v>
      </c>
      <c r="Z100" s="1">
        <v>6.6</v>
      </c>
      <c r="AA100" s="1"/>
      <c r="AB100" s="1">
        <f t="shared" si="19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31</v>
      </c>
      <c r="C101" s="1"/>
      <c r="D101" s="1">
        <v>60</v>
      </c>
      <c r="E101" s="1">
        <v>4</v>
      </c>
      <c r="F101" s="1">
        <v>56</v>
      </c>
      <c r="G101" s="7">
        <v>0.1</v>
      </c>
      <c r="H101" s="1">
        <v>60</v>
      </c>
      <c r="I101" s="1" t="s">
        <v>32</v>
      </c>
      <c r="J101" s="1">
        <v>4</v>
      </c>
      <c r="K101" s="1">
        <f t="shared" ref="K101:K107" si="23">E101-J101</f>
        <v>0</v>
      </c>
      <c r="L101" s="1"/>
      <c r="M101" s="1"/>
      <c r="N101" s="1"/>
      <c r="O101" s="1">
        <f t="shared" si="15"/>
        <v>0.8</v>
      </c>
      <c r="P101" s="5"/>
      <c r="Q101" s="5"/>
      <c r="R101" s="1"/>
      <c r="S101" s="1">
        <f t="shared" si="17"/>
        <v>70</v>
      </c>
      <c r="T101" s="1">
        <f t="shared" si="18"/>
        <v>70</v>
      </c>
      <c r="U101" s="1">
        <v>0.8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 t="s">
        <v>64</v>
      </c>
      <c r="AB101" s="1">
        <f t="shared" si="19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146</v>
      </c>
      <c r="B102" s="14" t="s">
        <v>31</v>
      </c>
      <c r="C102" s="14">
        <v>62</v>
      </c>
      <c r="D102" s="14">
        <v>2</v>
      </c>
      <c r="E102" s="13">
        <v>11</v>
      </c>
      <c r="F102" s="14"/>
      <c r="G102" s="15">
        <v>0</v>
      </c>
      <c r="H102" s="14" t="e">
        <v>#N/A</v>
      </c>
      <c r="I102" s="14" t="s">
        <v>42</v>
      </c>
      <c r="J102" s="14">
        <v>13</v>
      </c>
      <c r="K102" s="14">
        <f t="shared" si="23"/>
        <v>-2</v>
      </c>
      <c r="L102" s="14"/>
      <c r="M102" s="14"/>
      <c r="N102" s="14"/>
      <c r="O102" s="14">
        <f t="shared" si="15"/>
        <v>2.2000000000000002</v>
      </c>
      <c r="P102" s="16"/>
      <c r="Q102" s="16"/>
      <c r="R102" s="14"/>
      <c r="S102" s="14">
        <f t="shared" si="17"/>
        <v>0</v>
      </c>
      <c r="T102" s="14">
        <f t="shared" si="18"/>
        <v>0</v>
      </c>
      <c r="U102" s="14">
        <v>3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 t="s">
        <v>65</v>
      </c>
      <c r="AB102" s="14">
        <f t="shared" si="19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4" t="s">
        <v>147</v>
      </c>
      <c r="B103" s="14" t="s">
        <v>34</v>
      </c>
      <c r="C103" s="14"/>
      <c r="D103" s="14">
        <v>6.77</v>
      </c>
      <c r="E103" s="14"/>
      <c r="F103" s="13">
        <v>6.77</v>
      </c>
      <c r="G103" s="15">
        <v>0</v>
      </c>
      <c r="H103" s="14" t="e">
        <v>#N/A</v>
      </c>
      <c r="I103" s="14" t="s">
        <v>42</v>
      </c>
      <c r="J103" s="14">
        <v>6</v>
      </c>
      <c r="K103" s="14">
        <f t="shared" si="23"/>
        <v>-6</v>
      </c>
      <c r="L103" s="14"/>
      <c r="M103" s="14"/>
      <c r="N103" s="14"/>
      <c r="O103" s="14">
        <f t="shared" si="15"/>
        <v>0</v>
      </c>
      <c r="P103" s="16"/>
      <c r="Q103" s="16"/>
      <c r="R103" s="14"/>
      <c r="S103" s="14" t="e">
        <f t="shared" si="17"/>
        <v>#DIV/0!</v>
      </c>
      <c r="T103" s="14" t="e">
        <f t="shared" si="18"/>
        <v>#DIV/0!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/>
      <c r="AB103" s="14">
        <f t="shared" si="19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4" t="s">
        <v>148</v>
      </c>
      <c r="B104" s="14" t="s">
        <v>31</v>
      </c>
      <c r="C104" s="14">
        <v>-24</v>
      </c>
      <c r="D104" s="14">
        <v>54</v>
      </c>
      <c r="E104" s="13">
        <v>30</v>
      </c>
      <c r="F104" s="14"/>
      <c r="G104" s="15">
        <v>0</v>
      </c>
      <c r="H104" s="14" t="e">
        <v>#N/A</v>
      </c>
      <c r="I104" s="14" t="s">
        <v>42</v>
      </c>
      <c r="J104" s="14">
        <v>30</v>
      </c>
      <c r="K104" s="14">
        <f t="shared" si="23"/>
        <v>0</v>
      </c>
      <c r="L104" s="14"/>
      <c r="M104" s="14"/>
      <c r="N104" s="14"/>
      <c r="O104" s="14">
        <f t="shared" si="15"/>
        <v>6</v>
      </c>
      <c r="P104" s="16"/>
      <c r="Q104" s="16"/>
      <c r="R104" s="14"/>
      <c r="S104" s="14">
        <f t="shared" si="17"/>
        <v>0</v>
      </c>
      <c r="T104" s="14">
        <f t="shared" si="18"/>
        <v>0</v>
      </c>
      <c r="U104" s="14">
        <v>6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/>
      <c r="AB104" s="14">
        <f t="shared" si="1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4" t="s">
        <v>149</v>
      </c>
      <c r="B105" s="14" t="s">
        <v>34</v>
      </c>
      <c r="C105" s="14">
        <v>-2.742</v>
      </c>
      <c r="D105" s="14">
        <v>2.742</v>
      </c>
      <c r="E105" s="14"/>
      <c r="F105" s="14"/>
      <c r="G105" s="15">
        <v>0</v>
      </c>
      <c r="H105" s="14" t="e">
        <v>#N/A</v>
      </c>
      <c r="I105" s="14" t="s">
        <v>42</v>
      </c>
      <c r="J105" s="14"/>
      <c r="K105" s="14">
        <f t="shared" si="23"/>
        <v>0</v>
      </c>
      <c r="L105" s="14"/>
      <c r="M105" s="14"/>
      <c r="N105" s="14"/>
      <c r="O105" s="14">
        <f t="shared" si="15"/>
        <v>0</v>
      </c>
      <c r="P105" s="16"/>
      <c r="Q105" s="16"/>
      <c r="R105" s="14"/>
      <c r="S105" s="14" t="e">
        <f t="shared" si="17"/>
        <v>#DIV/0!</v>
      </c>
      <c r="T105" s="14" t="e">
        <f t="shared" si="18"/>
        <v>#DIV/0!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/>
      <c r="AB105" s="14">
        <f t="shared" si="1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4" t="s">
        <v>150</v>
      </c>
      <c r="B106" s="14" t="s">
        <v>31</v>
      </c>
      <c r="C106" s="14"/>
      <c r="D106" s="14">
        <v>24</v>
      </c>
      <c r="E106" s="13">
        <v>24</v>
      </c>
      <c r="F106" s="14"/>
      <c r="G106" s="15">
        <v>0</v>
      </c>
      <c r="H106" s="14" t="e">
        <v>#N/A</v>
      </c>
      <c r="I106" s="14" t="s">
        <v>42</v>
      </c>
      <c r="J106" s="14">
        <v>24</v>
      </c>
      <c r="K106" s="14">
        <f t="shared" si="23"/>
        <v>0</v>
      </c>
      <c r="L106" s="14"/>
      <c r="M106" s="14"/>
      <c r="N106" s="14"/>
      <c r="O106" s="14">
        <f t="shared" si="15"/>
        <v>4.8</v>
      </c>
      <c r="P106" s="16"/>
      <c r="Q106" s="16"/>
      <c r="R106" s="14"/>
      <c r="S106" s="14">
        <f t="shared" si="17"/>
        <v>0</v>
      </c>
      <c r="T106" s="14">
        <f t="shared" si="18"/>
        <v>0</v>
      </c>
      <c r="U106" s="14">
        <v>4.8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/>
      <c r="AB106" s="14">
        <f t="shared" si="1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4" t="s">
        <v>151</v>
      </c>
      <c r="B107" s="14" t="s">
        <v>34</v>
      </c>
      <c r="C107" s="14">
        <v>140.76300000000001</v>
      </c>
      <c r="D107" s="14"/>
      <c r="E107" s="13">
        <v>2.8039999999999998</v>
      </c>
      <c r="F107" s="13">
        <v>137.959</v>
      </c>
      <c r="G107" s="15">
        <v>0</v>
      </c>
      <c r="H107" s="14" t="e">
        <v>#N/A</v>
      </c>
      <c r="I107" s="14" t="s">
        <v>42</v>
      </c>
      <c r="J107" s="14">
        <v>2.65</v>
      </c>
      <c r="K107" s="14">
        <f t="shared" si="23"/>
        <v>0.15399999999999991</v>
      </c>
      <c r="L107" s="14"/>
      <c r="M107" s="14"/>
      <c r="N107" s="14"/>
      <c r="O107" s="14">
        <f t="shared" si="15"/>
        <v>0.56079999999999997</v>
      </c>
      <c r="P107" s="16"/>
      <c r="Q107" s="16"/>
      <c r="R107" s="14"/>
      <c r="S107" s="14">
        <f t="shared" si="17"/>
        <v>246.00392296718974</v>
      </c>
      <c r="T107" s="14">
        <f t="shared" si="18"/>
        <v>246.00392296718974</v>
      </c>
      <c r="U107" s="14">
        <v>0.56079999999999997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9" t="s">
        <v>63</v>
      </c>
      <c r="AB107" s="14">
        <f t="shared" si="19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B107" xr:uid="{F23779F2-1F26-414E-A463-1376C2F41D0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2024-06-06T11:31:37Z</dcterms:created>
  <dcterms:modified xsi:type="dcterms:W3CDTF">2024-06-12T12:04:47Z</dcterms:modified>
</cp:coreProperties>
</file>