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Донецк\"/>
    </mc:Choice>
  </mc:AlternateContent>
  <xr:revisionPtr revIDLastSave="0" documentId="13_ncr:1_{AC3DAED6-4B1B-4117-92D7-936540223A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F95" i="1"/>
  <c r="E95" i="1"/>
  <c r="Q6" i="1" l="1"/>
  <c r="T6" i="1" s="1"/>
  <c r="U6" i="1"/>
  <c r="F18" i="1"/>
  <c r="E18" i="1"/>
  <c r="F17" i="1"/>
  <c r="E17" i="1"/>
  <c r="P17" i="1" s="1"/>
  <c r="P8" i="1"/>
  <c r="T8" i="1" s="1"/>
  <c r="P9" i="1"/>
  <c r="P10" i="1"/>
  <c r="P11" i="1"/>
  <c r="P12" i="1"/>
  <c r="P13" i="1"/>
  <c r="T13" i="1" s="1"/>
  <c r="P14" i="1"/>
  <c r="P15" i="1"/>
  <c r="Q15" i="1" s="1"/>
  <c r="P16" i="1"/>
  <c r="Q16" i="1" s="1"/>
  <c r="P18" i="1"/>
  <c r="P19" i="1"/>
  <c r="P20" i="1"/>
  <c r="P21" i="1"/>
  <c r="P22" i="1"/>
  <c r="P23" i="1"/>
  <c r="P24" i="1"/>
  <c r="P25" i="1"/>
  <c r="P26" i="1"/>
  <c r="P27" i="1"/>
  <c r="P28" i="1"/>
  <c r="T28" i="1" s="1"/>
  <c r="P29" i="1"/>
  <c r="P30" i="1"/>
  <c r="T30" i="1" s="1"/>
  <c r="P31" i="1"/>
  <c r="T31" i="1" s="1"/>
  <c r="P32" i="1"/>
  <c r="P33" i="1"/>
  <c r="P34" i="1"/>
  <c r="P35" i="1"/>
  <c r="T35" i="1" s="1"/>
  <c r="P36" i="1"/>
  <c r="T36" i="1" s="1"/>
  <c r="P37" i="1"/>
  <c r="T37" i="1" s="1"/>
  <c r="P38" i="1"/>
  <c r="P39" i="1"/>
  <c r="P40" i="1"/>
  <c r="T40" i="1" s="1"/>
  <c r="P41" i="1"/>
  <c r="P42" i="1"/>
  <c r="P43" i="1"/>
  <c r="P44" i="1"/>
  <c r="P45" i="1"/>
  <c r="T45" i="1" s="1"/>
  <c r="P46" i="1"/>
  <c r="T46" i="1" s="1"/>
  <c r="P47" i="1"/>
  <c r="P48" i="1"/>
  <c r="T48" i="1" s="1"/>
  <c r="P49" i="1"/>
  <c r="T49" i="1" s="1"/>
  <c r="P50" i="1"/>
  <c r="P51" i="1"/>
  <c r="T51" i="1" s="1"/>
  <c r="P52" i="1"/>
  <c r="P53" i="1"/>
  <c r="T53" i="1" s="1"/>
  <c r="P54" i="1"/>
  <c r="T54" i="1" s="1"/>
  <c r="P55" i="1"/>
  <c r="T55" i="1" s="1"/>
  <c r="P56" i="1"/>
  <c r="P57" i="1"/>
  <c r="P58" i="1"/>
  <c r="P59" i="1"/>
  <c r="T59" i="1" s="1"/>
  <c r="P60" i="1"/>
  <c r="P61" i="1"/>
  <c r="P62" i="1"/>
  <c r="P63" i="1"/>
  <c r="P64" i="1"/>
  <c r="P65" i="1"/>
  <c r="P66" i="1"/>
  <c r="P67" i="1"/>
  <c r="P68" i="1"/>
  <c r="P69" i="1"/>
  <c r="P70" i="1"/>
  <c r="T70" i="1" s="1"/>
  <c r="P71" i="1"/>
  <c r="T71" i="1" s="1"/>
  <c r="P72" i="1"/>
  <c r="T72" i="1" s="1"/>
  <c r="P73" i="1"/>
  <c r="T73" i="1" s="1"/>
  <c r="P74" i="1"/>
  <c r="P75" i="1"/>
  <c r="P76" i="1"/>
  <c r="P77" i="1"/>
  <c r="P78" i="1"/>
  <c r="P79" i="1"/>
  <c r="P80" i="1"/>
  <c r="P81" i="1"/>
  <c r="P82" i="1"/>
  <c r="P83" i="1"/>
  <c r="T83" i="1" s="1"/>
  <c r="P84" i="1"/>
  <c r="P85" i="1"/>
  <c r="T85" i="1" s="1"/>
  <c r="P86" i="1"/>
  <c r="T86" i="1" s="1"/>
  <c r="P87" i="1"/>
  <c r="T87" i="1" s="1"/>
  <c r="P88" i="1"/>
  <c r="T88" i="1" s="1"/>
  <c r="P89" i="1"/>
  <c r="T89" i="1" s="1"/>
  <c r="P90" i="1"/>
  <c r="T90" i="1" s="1"/>
  <c r="P91" i="1"/>
  <c r="T91" i="1" s="1"/>
  <c r="P92" i="1"/>
  <c r="T92" i="1" s="1"/>
  <c r="P93" i="1"/>
  <c r="U93" i="1" s="1"/>
  <c r="P94" i="1"/>
  <c r="P95" i="1"/>
  <c r="P96" i="1"/>
  <c r="P97" i="1"/>
  <c r="P98" i="1"/>
  <c r="U98" i="1" s="1"/>
  <c r="P7" i="1"/>
  <c r="AC8" i="1"/>
  <c r="AC13" i="1"/>
  <c r="AC28" i="1"/>
  <c r="AC30" i="1"/>
  <c r="AC31" i="1"/>
  <c r="AC35" i="1"/>
  <c r="AC36" i="1"/>
  <c r="AC37" i="1"/>
  <c r="AC40" i="1"/>
  <c r="AC45" i="1"/>
  <c r="AC46" i="1"/>
  <c r="AC48" i="1"/>
  <c r="AC49" i="1"/>
  <c r="AC51" i="1"/>
  <c r="AC53" i="1"/>
  <c r="AC54" i="1"/>
  <c r="AC55" i="1"/>
  <c r="AC59" i="1"/>
  <c r="AC70" i="1"/>
  <c r="AC71" i="1"/>
  <c r="AC72" i="1"/>
  <c r="AC73" i="1"/>
  <c r="AC83" i="1"/>
  <c r="AC85" i="1"/>
  <c r="AC86" i="1"/>
  <c r="AC87" i="1"/>
  <c r="AC88" i="1"/>
  <c r="AC89" i="1"/>
  <c r="AC90" i="1"/>
  <c r="AC91" i="1"/>
  <c r="AC92" i="1"/>
  <c r="AC93" i="1"/>
  <c r="AC98" i="1"/>
  <c r="AC6" i="1" l="1"/>
  <c r="AC18" i="1"/>
  <c r="AC17" i="1"/>
  <c r="U96" i="1"/>
  <c r="Q96" i="1"/>
  <c r="AC96" i="1" s="1"/>
  <c r="U94" i="1"/>
  <c r="AC94" i="1"/>
  <c r="T84" i="1"/>
  <c r="AC84" i="1"/>
  <c r="Q82" i="1"/>
  <c r="AC82" i="1" s="1"/>
  <c r="Q80" i="1"/>
  <c r="AC80" i="1" s="1"/>
  <c r="Q78" i="1"/>
  <c r="AC78" i="1" s="1"/>
  <c r="Q76" i="1"/>
  <c r="AC76" i="1" s="1"/>
  <c r="Q74" i="1"/>
  <c r="AC74" i="1" s="1"/>
  <c r="Q68" i="1"/>
  <c r="AC68" i="1" s="1"/>
  <c r="Q66" i="1"/>
  <c r="AC66" i="1" s="1"/>
  <c r="Q64" i="1"/>
  <c r="AC64" i="1" s="1"/>
  <c r="Q62" i="1"/>
  <c r="AC62" i="1" s="1"/>
  <c r="Q60" i="1"/>
  <c r="AC60" i="1" s="1"/>
  <c r="Q58" i="1"/>
  <c r="AC58" i="1" s="1"/>
  <c r="T56" i="1"/>
  <c r="AC56" i="1"/>
  <c r="T52" i="1"/>
  <c r="AC52" i="1"/>
  <c r="Q50" i="1"/>
  <c r="AC50" i="1" s="1"/>
  <c r="T44" i="1"/>
  <c r="AC44" i="1"/>
  <c r="Q42" i="1"/>
  <c r="AC42" i="1" s="1"/>
  <c r="Q38" i="1"/>
  <c r="AC38" i="1" s="1"/>
  <c r="Q34" i="1"/>
  <c r="AC34" i="1" s="1"/>
  <c r="AC32" i="1"/>
  <c r="T26" i="1"/>
  <c r="AC26" i="1"/>
  <c r="AC24" i="1"/>
  <c r="AC22" i="1"/>
  <c r="T20" i="1"/>
  <c r="AC20" i="1"/>
  <c r="AC15" i="1"/>
  <c r="Q11" i="1"/>
  <c r="AC11" i="1" s="1"/>
  <c r="Q9" i="1"/>
  <c r="AC9" i="1" s="1"/>
  <c r="Q7" i="1"/>
  <c r="AC7" i="1" s="1"/>
  <c r="U97" i="1"/>
  <c r="Q97" i="1"/>
  <c r="AC97" i="1" s="1"/>
  <c r="U95" i="1"/>
  <c r="Q95" i="1"/>
  <c r="AC95" i="1" s="1"/>
  <c r="T81" i="1"/>
  <c r="AC81" i="1"/>
  <c r="Q79" i="1"/>
  <c r="AC79" i="1" s="1"/>
  <c r="Q77" i="1"/>
  <c r="AC77" i="1" s="1"/>
  <c r="Q75" i="1"/>
  <c r="AC75" i="1" s="1"/>
  <c r="Q69" i="1"/>
  <c r="AC69" i="1" s="1"/>
  <c r="Q67" i="1"/>
  <c r="AC67" i="1" s="1"/>
  <c r="Q65" i="1"/>
  <c r="AC65" i="1" s="1"/>
  <c r="T63" i="1"/>
  <c r="AC63" i="1"/>
  <c r="Q61" i="1"/>
  <c r="AC61" i="1" s="1"/>
  <c r="T57" i="1"/>
  <c r="AC57" i="1"/>
  <c r="T47" i="1"/>
  <c r="AC47" i="1"/>
  <c r="Q43" i="1"/>
  <c r="AC43" i="1" s="1"/>
  <c r="Q41" i="1"/>
  <c r="AC41" i="1" s="1"/>
  <c r="Q39" i="1"/>
  <c r="AC39" i="1" s="1"/>
  <c r="Q33" i="1"/>
  <c r="AC33" i="1" s="1"/>
  <c r="Q29" i="1"/>
  <c r="AC29" i="1" s="1"/>
  <c r="T27" i="1"/>
  <c r="AC27" i="1"/>
  <c r="AC25" i="1"/>
  <c r="T23" i="1"/>
  <c r="AC23" i="1"/>
  <c r="AC21" i="1"/>
  <c r="Q19" i="1"/>
  <c r="AC19" i="1" s="1"/>
  <c r="AC16" i="1"/>
  <c r="Q14" i="1"/>
  <c r="AC14" i="1" s="1"/>
  <c r="Q12" i="1"/>
  <c r="AC12" i="1" s="1"/>
  <c r="T10" i="1"/>
  <c r="AC10" i="1"/>
  <c r="T18" i="1"/>
  <c r="T17" i="1"/>
  <c r="U7" i="1"/>
  <c r="T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T97" i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98" i="1"/>
  <c r="T96" i="1"/>
  <c r="T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2" i="1" l="1"/>
  <c r="T14" i="1"/>
  <c r="T16" i="1"/>
  <c r="T19" i="1"/>
  <c r="T21" i="1"/>
  <c r="T25" i="1"/>
  <c r="T29" i="1"/>
  <c r="T33" i="1"/>
  <c r="T39" i="1"/>
  <c r="T41" i="1"/>
  <c r="T43" i="1"/>
  <c r="T61" i="1"/>
  <c r="T65" i="1"/>
  <c r="T67" i="1"/>
  <c r="T69" i="1"/>
  <c r="T75" i="1"/>
  <c r="T77" i="1"/>
  <c r="T79" i="1"/>
  <c r="T7" i="1"/>
  <c r="T9" i="1"/>
  <c r="T11" i="1"/>
  <c r="T15" i="1"/>
  <c r="T22" i="1"/>
  <c r="T24" i="1"/>
  <c r="T32" i="1"/>
  <c r="T34" i="1"/>
  <c r="T38" i="1"/>
  <c r="T42" i="1"/>
  <c r="T50" i="1"/>
  <c r="T58" i="1"/>
  <c r="T60" i="1"/>
  <c r="T62" i="1"/>
  <c r="T64" i="1"/>
  <c r="T66" i="1"/>
  <c r="T68" i="1"/>
  <c r="T74" i="1"/>
  <c r="T76" i="1"/>
  <c r="T78" i="1"/>
  <c r="T80" i="1"/>
  <c r="T82" i="1"/>
  <c r="AC5" i="1"/>
  <c r="Q5" i="1"/>
  <c r="K5" i="1"/>
</calcChain>
</file>

<file path=xl/sharedStrings.xml><?xml version="1.0" encoding="utf-8"?>
<sst xmlns="http://schemas.openxmlformats.org/spreadsheetml/2006/main" count="356" uniqueCount="142">
  <si>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</si>
  <si>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</si>
  <si>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</si>
  <si>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</si>
  <si>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</si>
  <si>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</si>
  <si>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</si>
  <si>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</si>
  <si>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</si>
  <si>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</si>
  <si>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</si>
  <si>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</si>
  <si>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</si>
  <si>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</si>
  <si>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</si>
  <si>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</si>
  <si>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</si>
  <si>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</si>
  <si>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</si>
  <si>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</si>
  <si>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</si>
  <si>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</si>
  <si>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</si>
  <si>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</si>
  <si>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</si>
  <si>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</si>
  <si>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</si>
  <si>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</si>
  <si>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</si>
  <si>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</si>
  <si>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</si>
  <si>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312  Ветчина Филейская ТМ Вязанка ТС Столичная ВЕС  ПОКОМ</t>
  </si>
  <si>
    <t>кг</t>
  </si>
  <si>
    <t>в матрице</t>
  </si>
  <si>
    <t xml:space="preserve"> 322  Колбаса вареная Молокуша 0,45кг ТМ Вязанка  ПОКОМ</t>
  </si>
  <si>
    <t>шт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</si>
  <si>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</si>
  <si>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</si>
  <si>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</si>
  <si>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</si>
  <si>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</si>
  <si>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</si>
  <si>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</si>
  <si>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</si>
  <si>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</si>
  <si>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</si>
  <si>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</si>
  <si>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</si>
  <si>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</si>
  <si>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</si>
  <si>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задача Фомин</t>
  </si>
  <si>
    <t>нет потребности в данном СКЮ</t>
  </si>
  <si>
    <t>нет потребности / введено для Луганска</t>
  </si>
  <si>
    <t>не в матрице</t>
  </si>
  <si>
    <t>то же что и 480 (задвоенное СКЮ)</t>
  </si>
  <si>
    <t>то же что и 254 / нет потребности в данном СКЮ (филиал постоянно обнулял)</t>
  </si>
  <si>
    <t>нет потребности (филиал постоянно обнуляет) / то же что и 406</t>
  </si>
  <si>
    <t>нет в бланке завода</t>
  </si>
  <si>
    <t>ДУБЛЬ  Колбаса вареная Молокуша ТМ Вязанка в оболочке полиамид 0,45 кг</t>
  </si>
  <si>
    <t>дубль на 322</t>
  </si>
  <si>
    <t>то же что 264</t>
  </si>
  <si>
    <t>заказ</t>
  </si>
  <si>
    <t>10,06,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</si>
  <si>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</si>
  <si>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</si>
  <si>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</si>
  <si>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</si>
  <si>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</si>
  <si>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</si>
  <si>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</si>
  <si>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</si>
  <si>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</si>
  <si>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</si>
  <si>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</si>
  <si>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</si>
  <si>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</si>
  <si>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</si>
  <si>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</si>
  <si>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</si>
  <si>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</si>
  <si>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</si>
  <si>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</si>
  <si>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</si>
  <si>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</si>
  <si>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</si>
  <si>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</si>
  <si>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</si>
  <si>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</si>
  <si>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</si>
  <si>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</si>
  <si>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</si>
  <si>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</si>
  <si>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</si>
  <si>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</si>
  <si>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</si>
  <si>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</si>
  <si>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</si>
  <si>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</si>
  <si>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</si>
  <si>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</si>
  <si>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</si>
  <si>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</si>
  <si>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</si>
  <si>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</si>
  <si>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</si>
  <si>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</si>
  <si>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</si>
  <si>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</si>
  <si>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</si>
  <si>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</si>
  <si>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</si>
  <si>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</si>
  <si>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</si>
  <si>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315 Колбаса вареная Молокуша ТМ Вязанка в оболочке полиамид. ВЕС 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</si>
  <si>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</si>
  <si>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 ТС Зареченские  фиброуз в вакуумной у  ПОКОМ</t>
  </si>
  <si>
    <t xml:space="preserve"> 318 Сосиски Датские ТМ Зареченские колбасы ТС Зареченские п полиамид в модифициров  ПОКОМ</t>
  </si>
  <si>
    <t xml:space="preserve"> 322 Сосиски Сочинки с сыром ТМ Стародворье в оболочке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</si>
  <si>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</si>
  <si>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</si>
  <si>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</si>
  <si>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</si>
  <si>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</si>
  <si>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</si>
  <si>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</si>
  <si>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</si>
  <si>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</si>
  <si>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</si>
  <si>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364  Сардельки Филейские Вязанка ВЕС NDX ТМ Вязанка  ПОКОМ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</si>
  <si>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</si>
  <si>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</si>
  <si>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</si>
  <si>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</si>
  <si>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</si>
  <si>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</si>
  <si>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</si>
  <si>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</si>
  <si>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417 П/к колбасы «Сочинка рубленая с сочным окороком» Весовой фиброуз ТМ «Стародворье»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</si>
  <si>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</si>
  <si>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</si>
  <si>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</si>
  <si>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вакуумн упаковке 0,1 кг нарезка.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</si>
</sst>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71" activePane="bottomRight" state="frozen"/>
      <selection pane="topRight" activeCell="C1" sqref="C1"/>
      <selection pane="bottomLeft" activeCell="A6" sqref="A6"/>
      <selection pane="bottomRight" activeCell="J105" sqref="J105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9" customWidth="1"/>
    <col min="8" max="8" width="5.140625" customWidth="1"/>
    <col min="9" max="9" width="13" customWidth="1"/>
    <col min="10" max="11" width="6.42578125" customWidth="1"/>
    <col min="12" max="13" width="1.28515625" customWidth="1"/>
    <col min="14" max="18" width="6.42578125" customWidth="1"/>
    <col min="19" max="19" width="21.140625" customWidth="1"/>
    <col min="20" max="21" width="5.28515625" customWidth="1"/>
    <col min="22" max="22" width="6" customWidth="1"/>
    <col min="23" max="24" width="6.7109375" customWidth="1"/>
    <col min="25" max="27" width="6" customWidth="1"/>
    <col min="28" max="28" width="40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61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49399.839000000007</v>
      </c>
      <c r="F5" s="4">
        <f>SUM(F6:F500)</f>
        <v>60087.486000000004</v>
      </c>
      <c r="G5" s="7"/>
      <c r="H5" s="1"/>
      <c r="I5" s="1"/>
      <c r="J5" s="4">
        <f t="shared" ref="J5:R5" si="0">SUM(J6:J500)</f>
        <v>42910.774000000005</v>
      </c>
      <c r="K5" s="4">
        <f t="shared" si="0"/>
        <v>6489.0649999999987</v>
      </c>
      <c r="L5" s="4">
        <f t="shared" si="0"/>
        <v>0</v>
      </c>
      <c r="M5" s="4">
        <f t="shared" si="0"/>
        <v>0</v>
      </c>
      <c r="N5" s="4">
        <f t="shared" si="0"/>
        <v>6100</v>
      </c>
      <c r="O5" s="4">
        <f t="shared" si="0"/>
        <v>10831.218000000001</v>
      </c>
      <c r="P5" s="4">
        <f t="shared" si="0"/>
        <v>9879.9678000000058</v>
      </c>
      <c r="Q5" s="4">
        <f t="shared" si="0"/>
        <v>19852.54</v>
      </c>
      <c r="R5" s="4">
        <f t="shared" si="0"/>
        <v>0</v>
      </c>
      <c r="S5" s="1"/>
      <c r="T5" s="1"/>
      <c r="U5" s="1"/>
      <c r="V5" s="4">
        <f t="shared" ref="V5:AA5" si="1">SUM(V6:V500)</f>
        <v>9707.3650000000016</v>
      </c>
      <c r="W5" s="4">
        <f t="shared" si="1"/>
        <v>10235.417600000001</v>
      </c>
      <c r="X5" s="4">
        <f t="shared" si="1"/>
        <v>10165.2642</v>
      </c>
      <c r="Y5" s="4">
        <f t="shared" si="1"/>
        <v>9263.146999999999</v>
      </c>
      <c r="Z5" s="4">
        <f t="shared" si="1"/>
        <v>8792.5244000000021</v>
      </c>
      <c r="AA5" s="4">
        <f t="shared" si="1"/>
        <v>8441.6454000000012</v>
      </c>
      <c r="AB5" s="1"/>
      <c r="AC5" s="4">
        <f>SUM(AC6:AC500)</f>
        <v>17432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214.27600000000001</v>
      </c>
      <c r="D6" s="1">
        <v>226.07</v>
      </c>
      <c r="E6" s="1">
        <v>158.744</v>
      </c>
      <c r="F6" s="1">
        <v>224.42099999999999</v>
      </c>
      <c r="G6" s="7">
        <v>1</v>
      </c>
      <c r="H6" s="1">
        <v>50</v>
      </c>
      <c r="I6" s="1" t="s">
        <v>33</v>
      </c>
      <c r="J6" s="1">
        <v>189.44</v>
      </c>
      <c r="K6" s="1">
        <f t="shared" ref="K6:K37" si="2">E6-J6</f>
        <v>-30.695999999999998</v>
      </c>
      <c r="L6" s="1"/>
      <c r="M6" s="1"/>
      <c r="N6" s="1"/>
      <c r="O6" s="1">
        <v>110.66</v>
      </c>
      <c r="P6" s="1">
        <f>E6/5</f>
        <v>31.748799999999999</v>
      </c>
      <c r="Q6" s="5">
        <f>11*P6-O6-N6-F6</f>
        <v>14.155800000000028</v>
      </c>
      <c r="R6" s="5"/>
      <c r="S6" s="1"/>
      <c r="T6" s="1">
        <f>(F6+N6+O6+Q6)/P6</f>
        <v>11</v>
      </c>
      <c r="U6" s="1">
        <f>(F6+N6+O6)/P6</f>
        <v>10.554131179761125</v>
      </c>
      <c r="V6" s="1">
        <v>36.710799999999999</v>
      </c>
      <c r="W6" s="1">
        <v>33.030999999999999</v>
      </c>
      <c r="X6" s="1">
        <v>21.3476</v>
      </c>
      <c r="Y6" s="1">
        <v>30.7972</v>
      </c>
      <c r="Z6" s="1">
        <v>40.543199999999999</v>
      </c>
      <c r="AA6" s="1">
        <v>35.143999999999998</v>
      </c>
      <c r="AB6" s="1"/>
      <c r="AC6" s="1">
        <f>ROUND(Q6*G6,0)</f>
        <v>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/>
      <c r="D7" s="1">
        <v>186</v>
      </c>
      <c r="E7" s="1">
        <v>83</v>
      </c>
      <c r="F7" s="1">
        <v>103</v>
      </c>
      <c r="G7" s="7">
        <v>0.45</v>
      </c>
      <c r="H7" s="1">
        <v>50</v>
      </c>
      <c r="I7" s="1" t="s">
        <v>33</v>
      </c>
      <c r="J7" s="1">
        <v>79</v>
      </c>
      <c r="K7" s="1">
        <f t="shared" si="2"/>
        <v>4</v>
      </c>
      <c r="L7" s="1"/>
      <c r="M7" s="1"/>
      <c r="N7" s="1"/>
      <c r="O7" s="1">
        <v>0</v>
      </c>
      <c r="P7" s="1">
        <f>E7/5</f>
        <v>16.600000000000001</v>
      </c>
      <c r="Q7" s="5">
        <f>11*P7-O7-N7-F7</f>
        <v>79.600000000000023</v>
      </c>
      <c r="R7" s="5"/>
      <c r="S7" s="1"/>
      <c r="T7" s="1">
        <f>(F7+N7+O7+Q7)/P7</f>
        <v>11</v>
      </c>
      <c r="U7" s="1">
        <f>(F7+N7+O7)/P7</f>
        <v>6.2048192771084336</v>
      </c>
      <c r="V7" s="1">
        <v>15.8</v>
      </c>
      <c r="W7" s="1">
        <v>17.2</v>
      </c>
      <c r="X7" s="1">
        <v>14.4</v>
      </c>
      <c r="Y7" s="1">
        <v>16.600000000000001</v>
      </c>
      <c r="Z7" s="1">
        <v>17.8</v>
      </c>
      <c r="AA7" s="1">
        <v>13.6</v>
      </c>
      <c r="AB7" s="1"/>
      <c r="AC7" s="1">
        <f>ROUND(Q7*G7,0)</f>
        <v>36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5" t="s">
        <v>36</v>
      </c>
      <c r="B8" s="15" t="s">
        <v>32</v>
      </c>
      <c r="C8" s="15">
        <v>6.8520000000000003</v>
      </c>
      <c r="D8" s="15"/>
      <c r="E8" s="15"/>
      <c r="F8" s="15"/>
      <c r="G8" s="16">
        <v>0</v>
      </c>
      <c r="H8" s="15">
        <v>50</v>
      </c>
      <c r="I8" s="15" t="s">
        <v>33</v>
      </c>
      <c r="J8" s="15"/>
      <c r="K8" s="15">
        <f t="shared" si="2"/>
        <v>0</v>
      </c>
      <c r="L8" s="15"/>
      <c r="M8" s="15"/>
      <c r="N8" s="15"/>
      <c r="O8" s="15"/>
      <c r="P8" s="15">
        <f t="shared" ref="P8:P71" si="3">E8/5</f>
        <v>0</v>
      </c>
      <c r="Q8" s="17"/>
      <c r="R8" s="17"/>
      <c r="S8" s="15"/>
      <c r="T8" s="15" t="e">
        <f t="shared" ref="T8:T71" si="4">(F8+N8+O8+Q8)/P8</f>
        <v>#DIV/0!</v>
      </c>
      <c r="U8" s="15" t="e">
        <f t="shared" ref="U8:U71" si="5">(F8+N8+O8)/P8</f>
        <v>#DIV/0!</v>
      </c>
      <c r="V8" s="15">
        <v>1.3660000000000001</v>
      </c>
      <c r="W8" s="15">
        <v>2.181</v>
      </c>
      <c r="X8" s="15">
        <v>7.8029999999999999</v>
      </c>
      <c r="Y8" s="15">
        <v>10.795999999999999</v>
      </c>
      <c r="Z8" s="15">
        <v>6.2796000000000003</v>
      </c>
      <c r="AA8" s="15">
        <v>6.3010000000000002</v>
      </c>
      <c r="AB8" s="15" t="s">
        <v>37</v>
      </c>
      <c r="AC8" s="15">
        <f t="shared" ref="AC8:AC71" si="6">ROUND(Q8*G8,0)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52</v>
      </c>
      <c r="D9" s="1">
        <v>82</v>
      </c>
      <c r="E9" s="1">
        <v>47</v>
      </c>
      <c r="F9" s="1">
        <v>78</v>
      </c>
      <c r="G9" s="7">
        <v>0.06</v>
      </c>
      <c r="H9" s="1">
        <v>60</v>
      </c>
      <c r="I9" s="1" t="s">
        <v>33</v>
      </c>
      <c r="J9" s="1">
        <v>47</v>
      </c>
      <c r="K9" s="1">
        <f t="shared" si="2"/>
        <v>0</v>
      </c>
      <c r="L9" s="1"/>
      <c r="M9" s="1"/>
      <c r="N9" s="1"/>
      <c r="O9" s="1">
        <v>0</v>
      </c>
      <c r="P9" s="1">
        <f t="shared" si="3"/>
        <v>9.4</v>
      </c>
      <c r="Q9" s="5">
        <f t="shared" ref="Q9:Q12" si="7">11*P9-O9-N9-F9</f>
        <v>25.400000000000006</v>
      </c>
      <c r="R9" s="5"/>
      <c r="S9" s="1"/>
      <c r="T9" s="1">
        <f t="shared" si="4"/>
        <v>11</v>
      </c>
      <c r="U9" s="1">
        <f t="shared" si="5"/>
        <v>8.2978723404255312</v>
      </c>
      <c r="V9" s="1">
        <v>9</v>
      </c>
      <c r="W9" s="1">
        <v>8.1999999999999993</v>
      </c>
      <c r="X9" s="1">
        <v>7</v>
      </c>
      <c r="Y9" s="1">
        <v>9.8000000000000007</v>
      </c>
      <c r="Z9" s="1">
        <v>9</v>
      </c>
      <c r="AA9" s="1">
        <v>3.6</v>
      </c>
      <c r="AB9" s="1" t="s">
        <v>39</v>
      </c>
      <c r="AC9" s="1">
        <f t="shared" si="6"/>
        <v>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92</v>
      </c>
      <c r="D10" s="1">
        <v>60</v>
      </c>
      <c r="E10" s="1">
        <v>44</v>
      </c>
      <c r="F10" s="1">
        <v>101</v>
      </c>
      <c r="G10" s="7">
        <v>0.15</v>
      </c>
      <c r="H10" s="1">
        <v>60</v>
      </c>
      <c r="I10" s="1" t="s">
        <v>33</v>
      </c>
      <c r="J10" s="1">
        <v>43</v>
      </c>
      <c r="K10" s="1">
        <f t="shared" si="2"/>
        <v>1</v>
      </c>
      <c r="L10" s="1"/>
      <c r="M10" s="1"/>
      <c r="N10" s="1"/>
      <c r="O10" s="1">
        <v>0</v>
      </c>
      <c r="P10" s="1">
        <f t="shared" si="3"/>
        <v>8.8000000000000007</v>
      </c>
      <c r="Q10" s="5"/>
      <c r="R10" s="5"/>
      <c r="S10" s="1"/>
      <c r="T10" s="1">
        <f t="shared" si="4"/>
        <v>11.477272727272727</v>
      </c>
      <c r="U10" s="1">
        <f t="shared" si="5"/>
        <v>11.477272727272727</v>
      </c>
      <c r="V10" s="1">
        <v>8.6</v>
      </c>
      <c r="W10" s="1">
        <v>3.2</v>
      </c>
      <c r="X10" s="1">
        <v>2.2000000000000002</v>
      </c>
      <c r="Y10" s="1">
        <v>13.8</v>
      </c>
      <c r="Z10" s="1">
        <v>14.8</v>
      </c>
      <c r="AA10" s="1">
        <v>5.8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32</v>
      </c>
      <c r="C11" s="1">
        <v>180.959</v>
      </c>
      <c r="D11" s="1">
        <v>92.218000000000004</v>
      </c>
      <c r="E11" s="1">
        <v>102.851</v>
      </c>
      <c r="F11" s="1">
        <v>150.93199999999999</v>
      </c>
      <c r="G11" s="7">
        <v>1</v>
      </c>
      <c r="H11" s="1">
        <v>55</v>
      </c>
      <c r="I11" s="1" t="s">
        <v>33</v>
      </c>
      <c r="J11" s="1">
        <v>91.3</v>
      </c>
      <c r="K11" s="1">
        <f t="shared" si="2"/>
        <v>11.551000000000002</v>
      </c>
      <c r="L11" s="1"/>
      <c r="M11" s="1"/>
      <c r="N11" s="1"/>
      <c r="O11" s="1">
        <v>0</v>
      </c>
      <c r="P11" s="1">
        <f t="shared" si="3"/>
        <v>20.5702</v>
      </c>
      <c r="Q11" s="5">
        <f t="shared" si="7"/>
        <v>75.34020000000001</v>
      </c>
      <c r="R11" s="5"/>
      <c r="S11" s="1"/>
      <c r="T11" s="1">
        <f t="shared" si="4"/>
        <v>11</v>
      </c>
      <c r="U11" s="1">
        <f t="shared" si="5"/>
        <v>7.3374104286783792</v>
      </c>
      <c r="V11" s="1">
        <v>17.257999999999999</v>
      </c>
      <c r="W11" s="1">
        <v>20.805399999999999</v>
      </c>
      <c r="X11" s="1">
        <v>21.0838</v>
      </c>
      <c r="Y11" s="1">
        <v>24.136199999999999</v>
      </c>
      <c r="Z11" s="1">
        <v>25.797999999999998</v>
      </c>
      <c r="AA11" s="1">
        <v>20.8078</v>
      </c>
      <c r="AB11" s="1"/>
      <c r="AC11" s="1">
        <f t="shared" si="6"/>
        <v>75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76</v>
      </c>
      <c r="D12" s="1">
        <v>70</v>
      </c>
      <c r="E12" s="1">
        <v>66</v>
      </c>
      <c r="F12" s="1">
        <v>75</v>
      </c>
      <c r="G12" s="7">
        <v>0.4</v>
      </c>
      <c r="H12" s="1">
        <v>55</v>
      </c>
      <c r="I12" s="1" t="s">
        <v>33</v>
      </c>
      <c r="J12" s="1">
        <v>67</v>
      </c>
      <c r="K12" s="1">
        <f t="shared" si="2"/>
        <v>-1</v>
      </c>
      <c r="L12" s="1"/>
      <c r="M12" s="1"/>
      <c r="N12" s="1"/>
      <c r="O12" s="1">
        <v>0</v>
      </c>
      <c r="P12" s="1">
        <f t="shared" si="3"/>
        <v>13.2</v>
      </c>
      <c r="Q12" s="5">
        <f t="shared" si="7"/>
        <v>70.199999999999989</v>
      </c>
      <c r="R12" s="5"/>
      <c r="S12" s="1"/>
      <c r="T12" s="1">
        <f t="shared" si="4"/>
        <v>11</v>
      </c>
      <c r="U12" s="1">
        <f t="shared" si="5"/>
        <v>5.6818181818181825</v>
      </c>
      <c r="V12" s="1">
        <v>8.8000000000000007</v>
      </c>
      <c r="W12" s="1">
        <v>12</v>
      </c>
      <c r="X12" s="1">
        <v>13</v>
      </c>
      <c r="Y12" s="1">
        <v>14.2</v>
      </c>
      <c r="Z12" s="1">
        <v>13.6</v>
      </c>
      <c r="AA12" s="1">
        <v>13.4</v>
      </c>
      <c r="AB12" s="1"/>
      <c r="AC12" s="1">
        <f t="shared" si="6"/>
        <v>28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43</v>
      </c>
      <c r="B13" s="11" t="s">
        <v>32</v>
      </c>
      <c r="C13" s="11"/>
      <c r="D13" s="11">
        <v>1.4550000000000001</v>
      </c>
      <c r="E13" s="11"/>
      <c r="F13" s="11">
        <v>1.4550000000000001</v>
      </c>
      <c r="G13" s="12">
        <v>0</v>
      </c>
      <c r="H13" s="11" t="e">
        <v>#N/A</v>
      </c>
      <c r="I13" s="11" t="s">
        <v>53</v>
      </c>
      <c r="J13" s="11"/>
      <c r="K13" s="11">
        <f t="shared" si="2"/>
        <v>0</v>
      </c>
      <c r="L13" s="11"/>
      <c r="M13" s="11"/>
      <c r="N13" s="11"/>
      <c r="O13" s="11"/>
      <c r="P13" s="11">
        <f t="shared" si="3"/>
        <v>0</v>
      </c>
      <c r="Q13" s="13"/>
      <c r="R13" s="13"/>
      <c r="S13" s="11"/>
      <c r="T13" s="11" t="e">
        <f t="shared" si="4"/>
        <v>#DIV/0!</v>
      </c>
      <c r="U13" s="11" t="e">
        <f t="shared" si="5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93.277000000000001</v>
      </c>
      <c r="D14" s="1">
        <v>146.982</v>
      </c>
      <c r="E14" s="1">
        <v>71.037999999999997</v>
      </c>
      <c r="F14" s="1">
        <v>139.70500000000001</v>
      </c>
      <c r="G14" s="7">
        <v>1</v>
      </c>
      <c r="H14" s="1">
        <v>50</v>
      </c>
      <c r="I14" s="1" t="s">
        <v>33</v>
      </c>
      <c r="J14" s="1">
        <v>64.8</v>
      </c>
      <c r="K14" s="1">
        <f t="shared" si="2"/>
        <v>6.2379999999999995</v>
      </c>
      <c r="L14" s="1"/>
      <c r="M14" s="1"/>
      <c r="N14" s="1"/>
      <c r="O14" s="1">
        <v>0</v>
      </c>
      <c r="P14" s="1">
        <f t="shared" si="3"/>
        <v>14.207599999999999</v>
      </c>
      <c r="Q14" s="5">
        <f t="shared" ref="Q14:Q19" si="8">11*P14-O14-N14-F14</f>
        <v>16.578599999999966</v>
      </c>
      <c r="R14" s="5"/>
      <c r="S14" s="1"/>
      <c r="T14" s="1">
        <f t="shared" si="4"/>
        <v>10.999999999999998</v>
      </c>
      <c r="U14" s="1">
        <f t="shared" si="5"/>
        <v>9.8331174864157234</v>
      </c>
      <c r="V14" s="1">
        <v>15.459</v>
      </c>
      <c r="W14" s="1">
        <v>17.040400000000002</v>
      </c>
      <c r="X14" s="1">
        <v>17.755199999999999</v>
      </c>
      <c r="Y14" s="1">
        <v>19.844999999999999</v>
      </c>
      <c r="Z14" s="1">
        <v>17.7912</v>
      </c>
      <c r="AA14" s="1">
        <v>11.377000000000001</v>
      </c>
      <c r="AB14" s="1"/>
      <c r="AC14" s="1">
        <f t="shared" si="6"/>
        <v>17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22</v>
      </c>
      <c r="D15" s="1">
        <v>36</v>
      </c>
      <c r="E15" s="1">
        <v>20</v>
      </c>
      <c r="F15" s="1">
        <v>24</v>
      </c>
      <c r="G15" s="7">
        <v>0.3</v>
      </c>
      <c r="H15" s="1">
        <v>30</v>
      </c>
      <c r="I15" s="1" t="s">
        <v>33</v>
      </c>
      <c r="J15" s="1">
        <v>20</v>
      </c>
      <c r="K15" s="1">
        <f t="shared" si="2"/>
        <v>0</v>
      </c>
      <c r="L15" s="1"/>
      <c r="M15" s="1"/>
      <c r="N15" s="1"/>
      <c r="O15" s="1">
        <v>0</v>
      </c>
      <c r="P15" s="1">
        <f t="shared" si="3"/>
        <v>4</v>
      </c>
      <c r="Q15" s="5">
        <f>10*P15-O15-N15-F15</f>
        <v>16</v>
      </c>
      <c r="R15" s="5"/>
      <c r="S15" s="1"/>
      <c r="T15" s="1">
        <f t="shared" si="4"/>
        <v>10</v>
      </c>
      <c r="U15" s="1">
        <f t="shared" si="5"/>
        <v>6</v>
      </c>
      <c r="V15" s="1">
        <v>3.6</v>
      </c>
      <c r="W15" s="1">
        <v>4.4000000000000004</v>
      </c>
      <c r="X15" s="1">
        <v>2.4</v>
      </c>
      <c r="Y15" s="1">
        <v>4.4000000000000004</v>
      </c>
      <c r="Z15" s="1">
        <v>5.8</v>
      </c>
      <c r="AA15" s="1">
        <v>1.8</v>
      </c>
      <c r="AB15" s="1"/>
      <c r="AC15" s="1">
        <f t="shared" si="6"/>
        <v>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35</v>
      </c>
      <c r="C16" s="1">
        <v>24</v>
      </c>
      <c r="D16" s="1">
        <v>24</v>
      </c>
      <c r="E16" s="1">
        <v>26</v>
      </c>
      <c r="F16" s="1">
        <v>14</v>
      </c>
      <c r="G16" s="7">
        <v>0.3</v>
      </c>
      <c r="H16" s="1">
        <v>30</v>
      </c>
      <c r="I16" s="1" t="s">
        <v>33</v>
      </c>
      <c r="J16" s="1">
        <v>26</v>
      </c>
      <c r="K16" s="1">
        <f t="shared" si="2"/>
        <v>0</v>
      </c>
      <c r="L16" s="1"/>
      <c r="M16" s="1"/>
      <c r="N16" s="1"/>
      <c r="O16" s="1">
        <v>0</v>
      </c>
      <c r="P16" s="1">
        <f t="shared" si="3"/>
        <v>5.2</v>
      </c>
      <c r="Q16" s="5">
        <f>9*P16-O16-N16-F16</f>
        <v>32.800000000000004</v>
      </c>
      <c r="R16" s="5"/>
      <c r="S16" s="1"/>
      <c r="T16" s="1">
        <f t="shared" si="4"/>
        <v>9</v>
      </c>
      <c r="U16" s="1">
        <f t="shared" si="5"/>
        <v>2.6923076923076921</v>
      </c>
      <c r="V16" s="1">
        <v>3.2</v>
      </c>
      <c r="W16" s="1">
        <v>3</v>
      </c>
      <c r="X16" s="1">
        <v>1.2</v>
      </c>
      <c r="Y16" s="1">
        <v>3.8</v>
      </c>
      <c r="Z16" s="1">
        <v>5.6</v>
      </c>
      <c r="AA16" s="1">
        <v>2.2000000000000002</v>
      </c>
      <c r="AB16" s="1"/>
      <c r="AC16" s="1">
        <f t="shared" si="6"/>
        <v>10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2406.1080000000002</v>
      </c>
      <c r="D17" s="1">
        <v>1587.615</v>
      </c>
      <c r="E17" s="14">
        <f>831.278+E40</f>
        <v>1666.42</v>
      </c>
      <c r="F17" s="14">
        <f>2111.527+F40</f>
        <v>2157.7570000000001</v>
      </c>
      <c r="G17" s="7">
        <v>1</v>
      </c>
      <c r="H17" s="1">
        <v>60</v>
      </c>
      <c r="I17" s="1" t="s">
        <v>33</v>
      </c>
      <c r="J17" s="1">
        <v>801.7</v>
      </c>
      <c r="K17" s="1">
        <f t="shared" si="2"/>
        <v>864.72</v>
      </c>
      <c r="L17" s="1"/>
      <c r="M17" s="1"/>
      <c r="N17" s="1">
        <v>600</v>
      </c>
      <c r="O17" s="1">
        <v>587.04300000000012</v>
      </c>
      <c r="P17" s="1">
        <f t="shared" si="3"/>
        <v>333.28399999999999</v>
      </c>
      <c r="Q17" s="5">
        <v>250</v>
      </c>
      <c r="R17" s="5"/>
      <c r="S17" s="1"/>
      <c r="T17" s="1">
        <f t="shared" si="4"/>
        <v>10.785996327456465</v>
      </c>
      <c r="U17" s="1">
        <f t="shared" si="5"/>
        <v>10.035885311026032</v>
      </c>
      <c r="V17" s="1">
        <v>352.77</v>
      </c>
      <c r="W17" s="1">
        <v>315.80900000000003</v>
      </c>
      <c r="X17" s="1">
        <v>322.80560000000003</v>
      </c>
      <c r="Y17" s="1">
        <v>0</v>
      </c>
      <c r="Z17" s="1">
        <v>0</v>
      </c>
      <c r="AA17" s="1">
        <v>0</v>
      </c>
      <c r="AB17" s="1" t="s">
        <v>48</v>
      </c>
      <c r="AC17" s="1">
        <f t="shared" si="6"/>
        <v>250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1501.7950000000001</v>
      </c>
      <c r="D18" s="1">
        <v>5353.33</v>
      </c>
      <c r="E18" s="14">
        <f>124.232+E36</f>
        <v>4787.6130000000003</v>
      </c>
      <c r="F18" s="14">
        <f>6418.088+F36</f>
        <v>6425.6139999999996</v>
      </c>
      <c r="G18" s="7">
        <v>1</v>
      </c>
      <c r="H18" s="1">
        <v>60</v>
      </c>
      <c r="I18" s="1" t="s">
        <v>33</v>
      </c>
      <c r="J18" s="1">
        <v>115.2</v>
      </c>
      <c r="K18" s="1">
        <f t="shared" si="2"/>
        <v>4672.4130000000005</v>
      </c>
      <c r="L18" s="1"/>
      <c r="M18" s="1"/>
      <c r="N18" s="1">
        <v>1200</v>
      </c>
      <c r="O18" s="1">
        <v>883.27999999999884</v>
      </c>
      <c r="P18" s="1">
        <f t="shared" si="3"/>
        <v>957.52260000000001</v>
      </c>
      <c r="Q18" s="5">
        <v>1800</v>
      </c>
      <c r="R18" s="5"/>
      <c r="S18" s="1"/>
      <c r="T18" s="1">
        <f t="shared" si="4"/>
        <v>10.76621481310206</v>
      </c>
      <c r="U18" s="1">
        <f t="shared" si="5"/>
        <v>8.886363622122337</v>
      </c>
      <c r="V18" s="1">
        <v>921.03439999999989</v>
      </c>
      <c r="W18" s="1">
        <v>941.70740000000001</v>
      </c>
      <c r="X18" s="1">
        <v>974.7962</v>
      </c>
      <c r="Y18" s="1">
        <v>0</v>
      </c>
      <c r="Z18" s="1">
        <v>0</v>
      </c>
      <c r="AA18" s="1">
        <v>0</v>
      </c>
      <c r="AB18" s="1" t="s">
        <v>48</v>
      </c>
      <c r="AC18" s="1">
        <f t="shared" si="6"/>
        <v>1800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32</v>
      </c>
      <c r="C19" s="1">
        <v>248.72399999999999</v>
      </c>
      <c r="D19" s="1">
        <v>413.70600000000002</v>
      </c>
      <c r="E19" s="1">
        <v>357.94099999999997</v>
      </c>
      <c r="F19" s="1">
        <v>237.239</v>
      </c>
      <c r="G19" s="7">
        <v>1</v>
      </c>
      <c r="H19" s="1">
        <v>50</v>
      </c>
      <c r="I19" s="1" t="s">
        <v>33</v>
      </c>
      <c r="J19" s="1">
        <v>298.89999999999998</v>
      </c>
      <c r="K19" s="1">
        <f t="shared" si="2"/>
        <v>59.040999999999997</v>
      </c>
      <c r="L19" s="1"/>
      <c r="M19" s="1"/>
      <c r="N19" s="1"/>
      <c r="O19" s="1">
        <v>50.081999999999987</v>
      </c>
      <c r="P19" s="1">
        <f t="shared" si="3"/>
        <v>71.588200000000001</v>
      </c>
      <c r="Q19" s="5">
        <f t="shared" si="8"/>
        <v>500.14919999999995</v>
      </c>
      <c r="R19" s="5"/>
      <c r="S19" s="1"/>
      <c r="T19" s="1">
        <f t="shared" si="4"/>
        <v>11</v>
      </c>
      <c r="U19" s="1">
        <f t="shared" si="5"/>
        <v>4.013524575279166</v>
      </c>
      <c r="V19" s="1">
        <v>47.436799999999998</v>
      </c>
      <c r="W19" s="1">
        <v>36.626399999999997</v>
      </c>
      <c r="X19" s="1">
        <v>54.733800000000002</v>
      </c>
      <c r="Y19" s="1">
        <v>83.224400000000003</v>
      </c>
      <c r="Z19" s="1">
        <v>63.022399999999998</v>
      </c>
      <c r="AA19" s="1">
        <v>50.9968</v>
      </c>
      <c r="AB19" s="1"/>
      <c r="AC19" s="1">
        <f t="shared" si="6"/>
        <v>500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32</v>
      </c>
      <c r="C20" s="1">
        <v>16.305</v>
      </c>
      <c r="D20" s="1">
        <v>188.05199999999999</v>
      </c>
      <c r="E20" s="1">
        <v>12.026</v>
      </c>
      <c r="F20" s="1">
        <v>168.11699999999999</v>
      </c>
      <c r="G20" s="7">
        <v>1</v>
      </c>
      <c r="H20" s="1">
        <v>30</v>
      </c>
      <c r="I20" s="1" t="s">
        <v>50</v>
      </c>
      <c r="J20" s="1">
        <v>20.65</v>
      </c>
      <c r="K20" s="1">
        <f t="shared" si="2"/>
        <v>-8.6239999999999988</v>
      </c>
      <c r="L20" s="1"/>
      <c r="M20" s="1"/>
      <c r="N20" s="1"/>
      <c r="O20" s="1">
        <v>0</v>
      </c>
      <c r="P20" s="1">
        <f t="shared" si="3"/>
        <v>2.4051999999999998</v>
      </c>
      <c r="Q20" s="5"/>
      <c r="R20" s="5"/>
      <c r="S20" s="1"/>
      <c r="T20" s="1">
        <f t="shared" si="4"/>
        <v>69.897305837352405</v>
      </c>
      <c r="U20" s="1">
        <f t="shared" si="5"/>
        <v>69.897305837352405</v>
      </c>
      <c r="V20" s="1">
        <v>1.9950000000000001</v>
      </c>
      <c r="W20" s="1">
        <v>18.1142</v>
      </c>
      <c r="X20" s="1">
        <v>14.548</v>
      </c>
      <c r="Y20" s="1">
        <v>7.2989999999999986</v>
      </c>
      <c r="Z20" s="1">
        <v>9.7754000000000012</v>
      </c>
      <c r="AA20" s="1">
        <v>24.831800000000001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32</v>
      </c>
      <c r="C21" s="1">
        <v>278.50099999999998</v>
      </c>
      <c r="D21" s="1">
        <v>798.87199999999996</v>
      </c>
      <c r="E21" s="1">
        <v>523.11199999999997</v>
      </c>
      <c r="F21" s="1">
        <v>410.27800000000002</v>
      </c>
      <c r="G21" s="7">
        <v>1</v>
      </c>
      <c r="H21" s="1">
        <v>45</v>
      </c>
      <c r="I21" s="1" t="s">
        <v>33</v>
      </c>
      <c r="J21" s="1">
        <v>498.13099999999997</v>
      </c>
      <c r="K21" s="1">
        <f t="shared" si="2"/>
        <v>24.980999999999995</v>
      </c>
      <c r="L21" s="1"/>
      <c r="M21" s="1"/>
      <c r="N21" s="1"/>
      <c r="O21" s="1">
        <v>380.11399999999992</v>
      </c>
      <c r="P21" s="1">
        <f t="shared" si="3"/>
        <v>104.6224</v>
      </c>
      <c r="Q21" s="5">
        <v>350</v>
      </c>
      <c r="R21" s="5"/>
      <c r="S21" s="1"/>
      <c r="T21" s="1">
        <f t="shared" si="4"/>
        <v>10.90007493615134</v>
      </c>
      <c r="U21" s="1">
        <f t="shared" si="5"/>
        <v>7.5547110370245756</v>
      </c>
      <c r="V21" s="1">
        <v>97.041799999999995</v>
      </c>
      <c r="W21" s="1">
        <v>83.276199999999989</v>
      </c>
      <c r="X21" s="1">
        <v>80.231799999999993</v>
      </c>
      <c r="Y21" s="1">
        <v>81.399199999999993</v>
      </c>
      <c r="Z21" s="1">
        <v>65.000599999999991</v>
      </c>
      <c r="AA21" s="1">
        <v>43.313400000000001</v>
      </c>
      <c r="AB21" s="1"/>
      <c r="AC21" s="1">
        <f t="shared" si="6"/>
        <v>350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32</v>
      </c>
      <c r="C22" s="1">
        <v>154.92599999999999</v>
      </c>
      <c r="D22" s="1">
        <v>1474.402</v>
      </c>
      <c r="E22" s="1">
        <v>917.38900000000001</v>
      </c>
      <c r="F22" s="1">
        <v>706.745</v>
      </c>
      <c r="G22" s="7">
        <v>1</v>
      </c>
      <c r="H22" s="1">
        <v>45</v>
      </c>
      <c r="I22" s="1" t="s">
        <v>33</v>
      </c>
      <c r="J22" s="1">
        <v>946.57399999999996</v>
      </c>
      <c r="K22" s="1">
        <f t="shared" si="2"/>
        <v>-29.184999999999945</v>
      </c>
      <c r="L22" s="1"/>
      <c r="M22" s="1"/>
      <c r="N22" s="1"/>
      <c r="O22" s="1">
        <v>482.30099999999999</v>
      </c>
      <c r="P22" s="1">
        <f t="shared" si="3"/>
        <v>183.4778</v>
      </c>
      <c r="Q22" s="5">
        <v>750</v>
      </c>
      <c r="R22" s="5"/>
      <c r="S22" s="1"/>
      <c r="T22" s="1">
        <f t="shared" si="4"/>
        <v>10.568286735506966</v>
      </c>
      <c r="U22" s="1">
        <f t="shared" si="5"/>
        <v>6.4805987427361789</v>
      </c>
      <c r="V22" s="1">
        <v>140.40360000000001</v>
      </c>
      <c r="W22" s="1">
        <v>132.7458</v>
      </c>
      <c r="X22" s="1">
        <v>178.43360000000001</v>
      </c>
      <c r="Y22" s="1">
        <v>142.114</v>
      </c>
      <c r="Z22" s="1">
        <v>121.1396</v>
      </c>
      <c r="AA22" s="1">
        <v>114.0008</v>
      </c>
      <c r="AB22" s="1"/>
      <c r="AC22" s="1">
        <f t="shared" si="6"/>
        <v>750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32</v>
      </c>
      <c r="C23" s="1">
        <v>63.42</v>
      </c>
      <c r="D23" s="1">
        <v>54.045000000000002</v>
      </c>
      <c r="E23" s="1">
        <v>31.288</v>
      </c>
      <c r="F23" s="1">
        <v>66.709999999999994</v>
      </c>
      <c r="G23" s="7">
        <v>1</v>
      </c>
      <c r="H23" s="1">
        <v>40</v>
      </c>
      <c r="I23" s="1" t="s">
        <v>33</v>
      </c>
      <c r="J23" s="1">
        <v>33.799999999999997</v>
      </c>
      <c r="K23" s="1">
        <f t="shared" si="2"/>
        <v>-2.5119999999999969</v>
      </c>
      <c r="L23" s="1"/>
      <c r="M23" s="1"/>
      <c r="N23" s="1"/>
      <c r="O23" s="1">
        <v>10</v>
      </c>
      <c r="P23" s="1">
        <f t="shared" si="3"/>
        <v>6.2576000000000001</v>
      </c>
      <c r="Q23" s="5"/>
      <c r="R23" s="5"/>
      <c r="S23" s="1"/>
      <c r="T23" s="1">
        <f t="shared" si="4"/>
        <v>12.25869342879059</v>
      </c>
      <c r="U23" s="1">
        <f t="shared" si="5"/>
        <v>12.25869342879059</v>
      </c>
      <c r="V23" s="1">
        <v>8.157</v>
      </c>
      <c r="W23" s="1">
        <v>8.6230000000000011</v>
      </c>
      <c r="X23" s="1">
        <v>6.3902000000000001</v>
      </c>
      <c r="Y23" s="1">
        <v>6.2281999999999993</v>
      </c>
      <c r="Z23" s="1">
        <v>7.9398</v>
      </c>
      <c r="AA23" s="1">
        <v>7.6784000000000008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35</v>
      </c>
      <c r="C24" s="1">
        <v>640</v>
      </c>
      <c r="D24" s="1">
        <v>990</v>
      </c>
      <c r="E24" s="1">
        <v>643</v>
      </c>
      <c r="F24" s="1">
        <v>846</v>
      </c>
      <c r="G24" s="7">
        <v>0.45</v>
      </c>
      <c r="H24" s="1">
        <v>45</v>
      </c>
      <c r="I24" s="1" t="s">
        <v>33</v>
      </c>
      <c r="J24" s="1">
        <v>645</v>
      </c>
      <c r="K24" s="1">
        <f t="shared" si="2"/>
        <v>-2</v>
      </c>
      <c r="L24" s="1"/>
      <c r="M24" s="1"/>
      <c r="N24" s="1"/>
      <c r="O24" s="1">
        <v>261</v>
      </c>
      <c r="P24" s="1">
        <f t="shared" si="3"/>
        <v>128.6</v>
      </c>
      <c r="Q24" s="5">
        <v>300</v>
      </c>
      <c r="R24" s="5"/>
      <c r="S24" s="1"/>
      <c r="T24" s="1">
        <f t="shared" si="4"/>
        <v>10.94090202177294</v>
      </c>
      <c r="U24" s="1">
        <f t="shared" si="5"/>
        <v>8.6080870917573868</v>
      </c>
      <c r="V24" s="1">
        <v>125.6</v>
      </c>
      <c r="W24" s="1">
        <v>128</v>
      </c>
      <c r="X24" s="1">
        <v>118.4</v>
      </c>
      <c r="Y24" s="1">
        <v>113.2</v>
      </c>
      <c r="Z24" s="1">
        <v>115.6</v>
      </c>
      <c r="AA24" s="1">
        <v>105.4</v>
      </c>
      <c r="AB24" s="1"/>
      <c r="AC24" s="1">
        <f t="shared" si="6"/>
        <v>135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35</v>
      </c>
      <c r="C25" s="1">
        <v>713</v>
      </c>
      <c r="D25" s="1">
        <v>1818</v>
      </c>
      <c r="E25" s="1">
        <v>892</v>
      </c>
      <c r="F25" s="1">
        <v>1393</v>
      </c>
      <c r="G25" s="7">
        <v>0.45</v>
      </c>
      <c r="H25" s="1">
        <v>45</v>
      </c>
      <c r="I25" s="1" t="s">
        <v>33</v>
      </c>
      <c r="J25" s="1">
        <v>889</v>
      </c>
      <c r="K25" s="1">
        <f t="shared" si="2"/>
        <v>3</v>
      </c>
      <c r="L25" s="1"/>
      <c r="M25" s="1"/>
      <c r="N25" s="1"/>
      <c r="O25" s="1">
        <v>211</v>
      </c>
      <c r="P25" s="1">
        <f t="shared" si="3"/>
        <v>178.4</v>
      </c>
      <c r="Q25" s="5">
        <v>310</v>
      </c>
      <c r="R25" s="5"/>
      <c r="S25" s="1"/>
      <c r="T25" s="1">
        <f t="shared" si="4"/>
        <v>10.728699551569507</v>
      </c>
      <c r="U25" s="1">
        <f t="shared" si="5"/>
        <v>8.9910313901345287</v>
      </c>
      <c r="V25" s="1">
        <v>182.4</v>
      </c>
      <c r="W25" s="1">
        <v>206.2</v>
      </c>
      <c r="X25" s="1">
        <v>184</v>
      </c>
      <c r="Y25" s="1">
        <v>167.4</v>
      </c>
      <c r="Z25" s="1">
        <v>162</v>
      </c>
      <c r="AA25" s="1">
        <v>166.77979999999999</v>
      </c>
      <c r="AB25" s="1"/>
      <c r="AC25" s="1">
        <f t="shared" si="6"/>
        <v>140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35</v>
      </c>
      <c r="C26" s="1">
        <v>51</v>
      </c>
      <c r="D26" s="1">
        <v>75</v>
      </c>
      <c r="E26" s="1">
        <v>38</v>
      </c>
      <c r="F26" s="1">
        <v>77</v>
      </c>
      <c r="G26" s="7">
        <v>0.17</v>
      </c>
      <c r="H26" s="1">
        <v>180</v>
      </c>
      <c r="I26" s="1" t="s">
        <v>33</v>
      </c>
      <c r="J26" s="1">
        <v>38</v>
      </c>
      <c r="K26" s="1">
        <f t="shared" si="2"/>
        <v>0</v>
      </c>
      <c r="L26" s="1"/>
      <c r="M26" s="1"/>
      <c r="N26" s="1"/>
      <c r="O26" s="1">
        <v>0</v>
      </c>
      <c r="P26" s="1">
        <f t="shared" si="3"/>
        <v>7.6</v>
      </c>
      <c r="Q26" s="5">
        <v>10</v>
      </c>
      <c r="R26" s="5"/>
      <c r="S26" s="1"/>
      <c r="T26" s="1">
        <f t="shared" si="4"/>
        <v>11.447368421052632</v>
      </c>
      <c r="U26" s="1">
        <f t="shared" si="5"/>
        <v>10.131578947368421</v>
      </c>
      <c r="V26" s="1">
        <v>7</v>
      </c>
      <c r="W26" s="1">
        <v>8.6</v>
      </c>
      <c r="X26" s="1">
        <v>8.6</v>
      </c>
      <c r="Y26" s="1">
        <v>8.4</v>
      </c>
      <c r="Z26" s="1">
        <v>9</v>
      </c>
      <c r="AA26" s="1">
        <v>15.2</v>
      </c>
      <c r="AB26" s="1"/>
      <c r="AC26" s="1">
        <f t="shared" si="6"/>
        <v>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35</v>
      </c>
      <c r="C27" s="1">
        <v>45</v>
      </c>
      <c r="D27" s="1">
        <v>144</v>
      </c>
      <c r="E27" s="1">
        <v>22</v>
      </c>
      <c r="F27" s="1">
        <v>137</v>
      </c>
      <c r="G27" s="7">
        <v>0.3</v>
      </c>
      <c r="H27" s="1">
        <v>40</v>
      </c>
      <c r="I27" s="1" t="s">
        <v>33</v>
      </c>
      <c r="J27" s="1">
        <v>21</v>
      </c>
      <c r="K27" s="1">
        <f t="shared" si="2"/>
        <v>1</v>
      </c>
      <c r="L27" s="1"/>
      <c r="M27" s="1"/>
      <c r="N27" s="1"/>
      <c r="O27" s="1">
        <v>0</v>
      </c>
      <c r="P27" s="1">
        <f t="shared" si="3"/>
        <v>4.4000000000000004</v>
      </c>
      <c r="Q27" s="5"/>
      <c r="R27" s="5"/>
      <c r="S27" s="1"/>
      <c r="T27" s="1">
        <f t="shared" si="4"/>
        <v>31.136363636363633</v>
      </c>
      <c r="U27" s="1">
        <f t="shared" si="5"/>
        <v>31.136363636363633</v>
      </c>
      <c r="V27" s="1">
        <v>7.8</v>
      </c>
      <c r="W27" s="1">
        <v>14</v>
      </c>
      <c r="X27" s="1">
        <v>10</v>
      </c>
      <c r="Y27" s="1">
        <v>8</v>
      </c>
      <c r="Z27" s="1">
        <v>9.1999999999999993</v>
      </c>
      <c r="AA27" s="1">
        <v>4.2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72</v>
      </c>
      <c r="B28" s="15" t="s">
        <v>35</v>
      </c>
      <c r="C28" s="15"/>
      <c r="D28" s="15"/>
      <c r="E28" s="15"/>
      <c r="F28" s="15"/>
      <c r="G28" s="16">
        <v>0</v>
      </c>
      <c r="H28" s="15" t="e">
        <v>#N/A</v>
      </c>
      <c r="I28" s="15" t="s">
        <v>33</v>
      </c>
      <c r="J28" s="15"/>
      <c r="K28" s="15">
        <f t="shared" si="2"/>
        <v>0</v>
      </c>
      <c r="L28" s="15"/>
      <c r="M28" s="15"/>
      <c r="N28" s="15"/>
      <c r="O28" s="15"/>
      <c r="P28" s="15">
        <f t="shared" si="3"/>
        <v>0</v>
      </c>
      <c r="Q28" s="17"/>
      <c r="R28" s="17"/>
      <c r="S28" s="15"/>
      <c r="T28" s="15" t="e">
        <f t="shared" si="4"/>
        <v>#DIV/0!</v>
      </c>
      <c r="U28" s="15" t="e">
        <f t="shared" si="5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 t="s">
        <v>51</v>
      </c>
      <c r="AC28" s="15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35</v>
      </c>
      <c r="C29" s="1">
        <v>158</v>
      </c>
      <c r="D29" s="1">
        <v>76</v>
      </c>
      <c r="E29" s="1">
        <v>76</v>
      </c>
      <c r="F29" s="1">
        <v>139</v>
      </c>
      <c r="G29" s="7">
        <v>0.17</v>
      </c>
      <c r="H29" s="1">
        <v>180</v>
      </c>
      <c r="I29" s="1" t="s">
        <v>33</v>
      </c>
      <c r="J29" s="1">
        <v>77</v>
      </c>
      <c r="K29" s="1">
        <f t="shared" si="2"/>
        <v>-1</v>
      </c>
      <c r="L29" s="1"/>
      <c r="M29" s="1"/>
      <c r="N29" s="1"/>
      <c r="O29" s="1">
        <v>0</v>
      </c>
      <c r="P29" s="1">
        <f t="shared" si="3"/>
        <v>15.2</v>
      </c>
      <c r="Q29" s="5">
        <f>11*P29-O29-N29-F29</f>
        <v>28.199999999999989</v>
      </c>
      <c r="R29" s="5"/>
      <c r="S29" s="1"/>
      <c r="T29" s="1">
        <f t="shared" si="4"/>
        <v>11</v>
      </c>
      <c r="U29" s="1">
        <f t="shared" si="5"/>
        <v>9.1447368421052637</v>
      </c>
      <c r="V29" s="1">
        <v>15.8</v>
      </c>
      <c r="W29" s="1">
        <v>18</v>
      </c>
      <c r="X29" s="1">
        <v>17.600000000000001</v>
      </c>
      <c r="Y29" s="1">
        <v>20.8</v>
      </c>
      <c r="Z29" s="1">
        <v>22.8</v>
      </c>
      <c r="AA29" s="1">
        <v>33.4</v>
      </c>
      <c r="AB29" s="1"/>
      <c r="AC29" s="1">
        <f t="shared" si="6"/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74</v>
      </c>
      <c r="B30" s="15" t="s">
        <v>35</v>
      </c>
      <c r="C30" s="15"/>
      <c r="D30" s="15"/>
      <c r="E30" s="15"/>
      <c r="F30" s="15"/>
      <c r="G30" s="16">
        <v>0</v>
      </c>
      <c r="H30" s="15" t="e">
        <v>#N/A</v>
      </c>
      <c r="I30" s="15" t="s">
        <v>33</v>
      </c>
      <c r="J30" s="15"/>
      <c r="K30" s="15">
        <f t="shared" si="2"/>
        <v>0</v>
      </c>
      <c r="L30" s="15"/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51</v>
      </c>
      <c r="AC30" s="15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75</v>
      </c>
      <c r="B31" s="15" t="s">
        <v>35</v>
      </c>
      <c r="C31" s="15"/>
      <c r="D31" s="15"/>
      <c r="E31" s="15"/>
      <c r="F31" s="15"/>
      <c r="G31" s="16">
        <v>0</v>
      </c>
      <c r="H31" s="15" t="e">
        <v>#N/A</v>
      </c>
      <c r="I31" s="15" t="s">
        <v>33</v>
      </c>
      <c r="J31" s="15"/>
      <c r="K31" s="15">
        <f t="shared" si="2"/>
        <v>0</v>
      </c>
      <c r="L31" s="15"/>
      <c r="M31" s="15"/>
      <c r="N31" s="15"/>
      <c r="O31" s="15"/>
      <c r="P31" s="15">
        <f t="shared" si="3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51</v>
      </c>
      <c r="AC31" s="15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32</v>
      </c>
      <c r="C32" s="1">
        <v>1476.921</v>
      </c>
      <c r="D32" s="1">
        <v>5500.1459999999997</v>
      </c>
      <c r="E32" s="1">
        <v>2681.7190000000001</v>
      </c>
      <c r="F32" s="1">
        <v>3735.567</v>
      </c>
      <c r="G32" s="7">
        <v>1</v>
      </c>
      <c r="H32" s="1">
        <v>55</v>
      </c>
      <c r="I32" s="1" t="s">
        <v>33</v>
      </c>
      <c r="J32" s="1">
        <v>2522.66</v>
      </c>
      <c r="K32" s="1">
        <f t="shared" si="2"/>
        <v>159.0590000000002</v>
      </c>
      <c r="L32" s="1"/>
      <c r="M32" s="1"/>
      <c r="N32" s="1"/>
      <c r="O32" s="1">
        <v>601.12700000000041</v>
      </c>
      <c r="P32" s="1">
        <f t="shared" si="3"/>
        <v>536.34379999999999</v>
      </c>
      <c r="Q32" s="5">
        <v>1500</v>
      </c>
      <c r="R32" s="5"/>
      <c r="S32" s="1"/>
      <c r="T32" s="1">
        <f t="shared" si="4"/>
        <v>10.882374327809886</v>
      </c>
      <c r="U32" s="1">
        <f t="shared" si="5"/>
        <v>8.0856607273170695</v>
      </c>
      <c r="V32" s="1">
        <v>505.15980000000002</v>
      </c>
      <c r="W32" s="1">
        <v>536.279</v>
      </c>
      <c r="X32" s="1">
        <v>525.55100000000004</v>
      </c>
      <c r="Y32" s="1">
        <v>491.13499999999999</v>
      </c>
      <c r="Z32" s="1">
        <v>466.37400000000002</v>
      </c>
      <c r="AA32" s="1">
        <v>453.98399999999998</v>
      </c>
      <c r="AB32" s="1"/>
      <c r="AC32" s="1">
        <f t="shared" si="6"/>
        <v>1500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32</v>
      </c>
      <c r="C33" s="1">
        <v>3515.8330000000001</v>
      </c>
      <c r="D33" s="1">
        <v>4468.1180000000004</v>
      </c>
      <c r="E33" s="1">
        <v>2754.9850000000001</v>
      </c>
      <c r="F33" s="1">
        <v>4854.3370000000004</v>
      </c>
      <c r="G33" s="7">
        <v>1</v>
      </c>
      <c r="H33" s="1">
        <v>50</v>
      </c>
      <c r="I33" s="1" t="s">
        <v>33</v>
      </c>
      <c r="J33" s="1">
        <v>2751.7950000000001</v>
      </c>
      <c r="K33" s="1">
        <f t="shared" si="2"/>
        <v>3.1900000000000546</v>
      </c>
      <c r="L33" s="1"/>
      <c r="M33" s="1"/>
      <c r="N33" s="1"/>
      <c r="O33" s="1">
        <v>0</v>
      </c>
      <c r="P33" s="1">
        <f t="shared" si="3"/>
        <v>550.99700000000007</v>
      </c>
      <c r="Q33" s="5">
        <f t="shared" ref="Q33:Q34" si="9">11*P33-O33-N33-F33</f>
        <v>1206.6300000000001</v>
      </c>
      <c r="R33" s="5"/>
      <c r="S33" s="1"/>
      <c r="T33" s="1">
        <f t="shared" si="4"/>
        <v>11</v>
      </c>
      <c r="U33" s="1">
        <f t="shared" si="5"/>
        <v>8.8100969696749711</v>
      </c>
      <c r="V33" s="1">
        <v>526.34699999999998</v>
      </c>
      <c r="W33" s="1">
        <v>633.62139999999999</v>
      </c>
      <c r="X33" s="1">
        <v>658.92899999999997</v>
      </c>
      <c r="Y33" s="1">
        <v>662.63239999999996</v>
      </c>
      <c r="Z33" s="1">
        <v>622.73680000000002</v>
      </c>
      <c r="AA33" s="1">
        <v>545.61500000000001</v>
      </c>
      <c r="AB33" s="1"/>
      <c r="AC33" s="1">
        <f t="shared" si="6"/>
        <v>1207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32</v>
      </c>
      <c r="C34" s="1">
        <v>3314.8510000000001</v>
      </c>
      <c r="D34" s="1">
        <v>6021.29</v>
      </c>
      <c r="E34" s="1">
        <v>3781.5639999999999</v>
      </c>
      <c r="F34" s="1">
        <v>4821.6040000000003</v>
      </c>
      <c r="G34" s="7">
        <v>1</v>
      </c>
      <c r="H34" s="1">
        <v>55</v>
      </c>
      <c r="I34" s="1" t="s">
        <v>33</v>
      </c>
      <c r="J34" s="1">
        <v>3553.35</v>
      </c>
      <c r="K34" s="1">
        <f t="shared" si="2"/>
        <v>228.21399999999994</v>
      </c>
      <c r="L34" s="1"/>
      <c r="M34" s="1"/>
      <c r="N34" s="1">
        <v>800</v>
      </c>
      <c r="O34" s="1">
        <v>746.11099999999988</v>
      </c>
      <c r="P34" s="1">
        <f t="shared" si="3"/>
        <v>756.31279999999992</v>
      </c>
      <c r="Q34" s="5">
        <f t="shared" si="9"/>
        <v>1951.7257999999983</v>
      </c>
      <c r="R34" s="5"/>
      <c r="S34" s="1"/>
      <c r="T34" s="1">
        <f t="shared" si="4"/>
        <v>10.999999999999998</v>
      </c>
      <c r="U34" s="1">
        <f t="shared" si="5"/>
        <v>8.4194198485071272</v>
      </c>
      <c r="V34" s="1">
        <v>725.37819999999999</v>
      </c>
      <c r="W34" s="1">
        <v>728.97479999999996</v>
      </c>
      <c r="X34" s="1">
        <v>702.94479999999999</v>
      </c>
      <c r="Y34" s="1">
        <v>671.24599999999998</v>
      </c>
      <c r="Z34" s="1">
        <v>658.01499999999999</v>
      </c>
      <c r="AA34" s="1">
        <v>671.90739999999994</v>
      </c>
      <c r="AB34" s="1"/>
      <c r="AC34" s="1">
        <f t="shared" si="6"/>
        <v>1952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79</v>
      </c>
      <c r="B35" s="15" t="s">
        <v>32</v>
      </c>
      <c r="C35" s="15"/>
      <c r="D35" s="15"/>
      <c r="E35" s="15"/>
      <c r="F35" s="15"/>
      <c r="G35" s="16">
        <v>0</v>
      </c>
      <c r="H35" s="15">
        <v>60</v>
      </c>
      <c r="I35" s="15" t="s">
        <v>33</v>
      </c>
      <c r="J35" s="15"/>
      <c r="K35" s="15">
        <f t="shared" si="2"/>
        <v>0</v>
      </c>
      <c r="L35" s="15"/>
      <c r="M35" s="15"/>
      <c r="N35" s="15"/>
      <c r="O35" s="15"/>
      <c r="P35" s="15">
        <f t="shared" si="3"/>
        <v>0</v>
      </c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 t="s">
        <v>52</v>
      </c>
      <c r="AC35" s="15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80</v>
      </c>
      <c r="B36" s="11" t="s">
        <v>32</v>
      </c>
      <c r="C36" s="11">
        <v>4893.9769999999999</v>
      </c>
      <c r="D36" s="11">
        <v>312.80500000000001</v>
      </c>
      <c r="E36" s="14">
        <v>4663.3810000000003</v>
      </c>
      <c r="F36" s="14">
        <v>7.5259999999999998</v>
      </c>
      <c r="G36" s="12">
        <v>0</v>
      </c>
      <c r="H36" s="11">
        <v>60</v>
      </c>
      <c r="I36" s="11" t="s">
        <v>53</v>
      </c>
      <c r="J36" s="11">
        <v>4574.07</v>
      </c>
      <c r="K36" s="11">
        <f t="shared" si="2"/>
        <v>89.311000000000604</v>
      </c>
      <c r="L36" s="11"/>
      <c r="M36" s="11"/>
      <c r="N36" s="11"/>
      <c r="O36" s="11"/>
      <c r="P36" s="11">
        <f t="shared" si="3"/>
        <v>932.67620000000011</v>
      </c>
      <c r="Q36" s="13"/>
      <c r="R36" s="13"/>
      <c r="S36" s="11"/>
      <c r="T36" s="11">
        <f t="shared" si="4"/>
        <v>8.069252758888883E-3</v>
      </c>
      <c r="U36" s="11">
        <f t="shared" si="5"/>
        <v>8.069252758888883E-3</v>
      </c>
      <c r="V36" s="11">
        <v>905.97379999999998</v>
      </c>
      <c r="W36" s="11">
        <v>941.70740000000001</v>
      </c>
      <c r="X36" s="11">
        <v>974.7962</v>
      </c>
      <c r="Y36" s="11">
        <v>1050.6676</v>
      </c>
      <c r="Z36" s="11">
        <v>1008.159</v>
      </c>
      <c r="AA36" s="11">
        <v>996.33619999999996</v>
      </c>
      <c r="AB36" s="11" t="s">
        <v>48</v>
      </c>
      <c r="AC36" s="1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81</v>
      </c>
      <c r="B37" s="15" t="s">
        <v>32</v>
      </c>
      <c r="C37" s="15"/>
      <c r="D37" s="15"/>
      <c r="E37" s="15"/>
      <c r="F37" s="15"/>
      <c r="G37" s="16">
        <v>0</v>
      </c>
      <c r="H37" s="15">
        <v>50</v>
      </c>
      <c r="I37" s="15" t="s">
        <v>33</v>
      </c>
      <c r="J37" s="15"/>
      <c r="K37" s="15">
        <f t="shared" si="2"/>
        <v>0</v>
      </c>
      <c r="L37" s="15"/>
      <c r="M37" s="15"/>
      <c r="N37" s="15"/>
      <c r="O37" s="15"/>
      <c r="P37" s="15">
        <f t="shared" si="3"/>
        <v>0</v>
      </c>
      <c r="Q37" s="17"/>
      <c r="R37" s="17"/>
      <c r="S37" s="15"/>
      <c r="T37" s="15" t="e">
        <f t="shared" si="4"/>
        <v>#DIV/0!</v>
      </c>
      <c r="U37" s="15" t="e">
        <f t="shared" si="5"/>
        <v>#DIV/0!</v>
      </c>
      <c r="V37" s="15">
        <v>0</v>
      </c>
      <c r="W37" s="15">
        <v>0</v>
      </c>
      <c r="X37" s="15">
        <v>0</v>
      </c>
      <c r="Y37" s="15">
        <v>-0.52500000000000002</v>
      </c>
      <c r="Z37" s="15">
        <v>-0.52500000000000002</v>
      </c>
      <c r="AA37" s="15">
        <v>0</v>
      </c>
      <c r="AB37" s="15" t="s">
        <v>51</v>
      </c>
      <c r="AC37" s="15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32</v>
      </c>
      <c r="C38" s="1">
        <v>3084.0259999999998</v>
      </c>
      <c r="D38" s="1">
        <v>4476.32</v>
      </c>
      <c r="E38" s="1">
        <v>3197.683</v>
      </c>
      <c r="F38" s="1">
        <v>3658.9670000000001</v>
      </c>
      <c r="G38" s="7">
        <v>1</v>
      </c>
      <c r="H38" s="1">
        <v>55</v>
      </c>
      <c r="I38" s="1" t="s">
        <v>33</v>
      </c>
      <c r="J38" s="1">
        <v>3005.52</v>
      </c>
      <c r="K38" s="1">
        <f t="shared" ref="K38:K69" si="10">E38-J38</f>
        <v>192.16300000000001</v>
      </c>
      <c r="L38" s="1"/>
      <c r="M38" s="1"/>
      <c r="N38" s="1">
        <v>800</v>
      </c>
      <c r="O38" s="1">
        <v>768.54600000000028</v>
      </c>
      <c r="P38" s="1">
        <f t="shared" si="3"/>
        <v>639.53660000000002</v>
      </c>
      <c r="Q38" s="5">
        <f t="shared" ref="Q38:Q39" si="11">11*P38-O38-N38-F38</f>
        <v>1807.3896</v>
      </c>
      <c r="R38" s="5"/>
      <c r="S38" s="1"/>
      <c r="T38" s="1">
        <f t="shared" si="4"/>
        <v>11.000000000000002</v>
      </c>
      <c r="U38" s="1">
        <f t="shared" si="5"/>
        <v>8.1739074823864666</v>
      </c>
      <c r="V38" s="1">
        <v>608.56180000000006</v>
      </c>
      <c r="W38" s="1">
        <v>577.59559999999999</v>
      </c>
      <c r="X38" s="1">
        <v>566.12920000000008</v>
      </c>
      <c r="Y38" s="1">
        <v>584.68500000000006</v>
      </c>
      <c r="Z38" s="1">
        <v>553.20140000000004</v>
      </c>
      <c r="AA38" s="1">
        <v>576.26099999999997</v>
      </c>
      <c r="AB38" s="1"/>
      <c r="AC38" s="1">
        <f t="shared" si="6"/>
        <v>1807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32</v>
      </c>
      <c r="C39" s="1">
        <v>4443.1000000000004</v>
      </c>
      <c r="D39" s="1">
        <v>3170.32</v>
      </c>
      <c r="E39" s="1">
        <v>3396.9609999999998</v>
      </c>
      <c r="F39" s="1">
        <v>3766.114</v>
      </c>
      <c r="G39" s="7">
        <v>1</v>
      </c>
      <c r="H39" s="1">
        <v>60</v>
      </c>
      <c r="I39" s="1" t="s">
        <v>33</v>
      </c>
      <c r="J39" s="1">
        <v>3317.99</v>
      </c>
      <c r="K39" s="1">
        <f t="shared" si="10"/>
        <v>78.971000000000004</v>
      </c>
      <c r="L39" s="1"/>
      <c r="M39" s="1"/>
      <c r="N39" s="1">
        <v>1300</v>
      </c>
      <c r="O39" s="1">
        <v>887.73199999999997</v>
      </c>
      <c r="P39" s="1">
        <f t="shared" si="3"/>
        <v>679.3922</v>
      </c>
      <c r="Q39" s="5">
        <f t="shared" si="11"/>
        <v>1519.4681999999998</v>
      </c>
      <c r="R39" s="5"/>
      <c r="S39" s="1"/>
      <c r="T39" s="1">
        <f t="shared" si="4"/>
        <v>10.999999999999998</v>
      </c>
      <c r="U39" s="1">
        <f t="shared" si="5"/>
        <v>8.7634888949269651</v>
      </c>
      <c r="V39" s="1">
        <v>653.15980000000002</v>
      </c>
      <c r="W39" s="1">
        <v>632.76239999999996</v>
      </c>
      <c r="X39" s="1">
        <v>684.67399999999998</v>
      </c>
      <c r="Y39" s="1">
        <v>781.05140000000006</v>
      </c>
      <c r="Z39" s="1">
        <v>724.13580000000002</v>
      </c>
      <c r="AA39" s="1">
        <v>666.17859999999996</v>
      </c>
      <c r="AB39" s="1"/>
      <c r="AC39" s="1">
        <f t="shared" si="6"/>
        <v>1519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84</v>
      </c>
      <c r="B40" s="11" t="s">
        <v>32</v>
      </c>
      <c r="C40" s="11">
        <v>100.542</v>
      </c>
      <c r="D40" s="11">
        <v>1040.595</v>
      </c>
      <c r="E40" s="14">
        <v>835.14200000000005</v>
      </c>
      <c r="F40" s="14">
        <v>46.23</v>
      </c>
      <c r="G40" s="12">
        <v>0</v>
      </c>
      <c r="H40" s="11">
        <v>60</v>
      </c>
      <c r="I40" s="11" t="s">
        <v>53</v>
      </c>
      <c r="J40" s="11">
        <v>840.46500000000003</v>
      </c>
      <c r="K40" s="11">
        <f t="shared" si="10"/>
        <v>-5.3229999999999791</v>
      </c>
      <c r="L40" s="11"/>
      <c r="M40" s="11"/>
      <c r="N40" s="11"/>
      <c r="O40" s="11"/>
      <c r="P40" s="11">
        <f t="shared" si="3"/>
        <v>167.0284</v>
      </c>
      <c r="Q40" s="13"/>
      <c r="R40" s="13"/>
      <c r="S40" s="11"/>
      <c r="T40" s="11">
        <f t="shared" si="4"/>
        <v>0.27677927825447646</v>
      </c>
      <c r="U40" s="11">
        <f t="shared" si="5"/>
        <v>0.27677927825447646</v>
      </c>
      <c r="V40" s="11">
        <v>221.5454</v>
      </c>
      <c r="W40" s="11">
        <v>309.59460000000001</v>
      </c>
      <c r="X40" s="11">
        <v>320.21519999999998</v>
      </c>
      <c r="Y40" s="11">
        <v>451.79820000000001</v>
      </c>
      <c r="Z40" s="11">
        <v>426.89859999999999</v>
      </c>
      <c r="AA40" s="11">
        <v>372.1662</v>
      </c>
      <c r="AB40" s="11" t="s">
        <v>48</v>
      </c>
      <c r="AC40" s="1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32</v>
      </c>
      <c r="C41" s="1">
        <v>676.63</v>
      </c>
      <c r="D41" s="1">
        <v>1103.3599999999999</v>
      </c>
      <c r="E41" s="1">
        <v>605.26</v>
      </c>
      <c r="F41" s="1">
        <v>894.81600000000003</v>
      </c>
      <c r="G41" s="7">
        <v>1</v>
      </c>
      <c r="H41" s="1">
        <v>60</v>
      </c>
      <c r="I41" s="1" t="s">
        <v>33</v>
      </c>
      <c r="J41" s="1">
        <v>564.95000000000005</v>
      </c>
      <c r="K41" s="1">
        <f t="shared" si="10"/>
        <v>40.309999999999945</v>
      </c>
      <c r="L41" s="1"/>
      <c r="M41" s="1"/>
      <c r="N41" s="1"/>
      <c r="O41" s="1">
        <v>302.10899999999992</v>
      </c>
      <c r="P41" s="1">
        <f t="shared" si="3"/>
        <v>121.05199999999999</v>
      </c>
      <c r="Q41" s="5">
        <f t="shared" ref="Q41:Q43" si="12">11*P41-O41-N41-F41</f>
        <v>134.64699999999993</v>
      </c>
      <c r="R41" s="5"/>
      <c r="S41" s="1"/>
      <c r="T41" s="1">
        <f t="shared" si="4"/>
        <v>11</v>
      </c>
      <c r="U41" s="1">
        <f t="shared" si="5"/>
        <v>9.8876928923107421</v>
      </c>
      <c r="V41" s="1">
        <v>138.57599999999999</v>
      </c>
      <c r="W41" s="1">
        <v>130.37459999999999</v>
      </c>
      <c r="X41" s="1">
        <v>115.15940000000001</v>
      </c>
      <c r="Y41" s="1">
        <v>134.37639999999999</v>
      </c>
      <c r="Z41" s="1">
        <v>115.1872</v>
      </c>
      <c r="AA41" s="1">
        <v>116.396</v>
      </c>
      <c r="AB41" s="1"/>
      <c r="AC41" s="1">
        <f t="shared" si="6"/>
        <v>135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32</v>
      </c>
      <c r="C42" s="1">
        <v>1826.239</v>
      </c>
      <c r="D42" s="1">
        <v>1108.7719999999999</v>
      </c>
      <c r="E42" s="1">
        <v>1048.934</v>
      </c>
      <c r="F42" s="1">
        <v>1583.616</v>
      </c>
      <c r="G42" s="7">
        <v>1</v>
      </c>
      <c r="H42" s="1">
        <v>60</v>
      </c>
      <c r="I42" s="1" t="s">
        <v>33</v>
      </c>
      <c r="J42" s="1">
        <v>978.83900000000006</v>
      </c>
      <c r="K42" s="1">
        <f t="shared" si="10"/>
        <v>70.094999999999914</v>
      </c>
      <c r="L42" s="1"/>
      <c r="M42" s="1"/>
      <c r="N42" s="1"/>
      <c r="O42" s="1">
        <v>267.58099999999968</v>
      </c>
      <c r="P42" s="1">
        <f t="shared" si="3"/>
        <v>209.7868</v>
      </c>
      <c r="Q42" s="5">
        <f t="shared" si="12"/>
        <v>456.45780000000013</v>
      </c>
      <c r="R42" s="5"/>
      <c r="S42" s="1"/>
      <c r="T42" s="1">
        <f t="shared" si="4"/>
        <v>10.999999999999998</v>
      </c>
      <c r="U42" s="1">
        <f t="shared" si="5"/>
        <v>8.8241824557121777</v>
      </c>
      <c r="V42" s="1">
        <v>213.47980000000001</v>
      </c>
      <c r="W42" s="1">
        <v>235.39859999999999</v>
      </c>
      <c r="X42" s="1">
        <v>222.94579999999999</v>
      </c>
      <c r="Y42" s="1">
        <v>252.3192</v>
      </c>
      <c r="Z42" s="1">
        <v>236.8022</v>
      </c>
      <c r="AA42" s="1">
        <v>226.9734</v>
      </c>
      <c r="AB42" s="1"/>
      <c r="AC42" s="1">
        <f t="shared" si="6"/>
        <v>456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32</v>
      </c>
      <c r="C43" s="1">
        <v>2291.5450000000001</v>
      </c>
      <c r="D43" s="1">
        <v>2692.5729999999999</v>
      </c>
      <c r="E43" s="1">
        <v>1647.3530000000001</v>
      </c>
      <c r="F43" s="1">
        <v>2883.1570000000002</v>
      </c>
      <c r="G43" s="7">
        <v>1</v>
      </c>
      <c r="H43" s="1">
        <v>60</v>
      </c>
      <c r="I43" s="1" t="s">
        <v>33</v>
      </c>
      <c r="J43" s="1">
        <v>1535.894</v>
      </c>
      <c r="K43" s="1">
        <f t="shared" si="10"/>
        <v>111.45900000000006</v>
      </c>
      <c r="L43" s="1"/>
      <c r="M43" s="1"/>
      <c r="N43" s="1"/>
      <c r="O43" s="1">
        <v>0</v>
      </c>
      <c r="P43" s="1">
        <f t="shared" si="3"/>
        <v>329.47059999999999</v>
      </c>
      <c r="Q43" s="5">
        <f t="shared" si="12"/>
        <v>741.01959999999963</v>
      </c>
      <c r="R43" s="5"/>
      <c r="S43" s="1"/>
      <c r="T43" s="1">
        <f t="shared" si="4"/>
        <v>11</v>
      </c>
      <c r="U43" s="1">
        <f t="shared" si="5"/>
        <v>8.7508779235537268</v>
      </c>
      <c r="V43" s="1">
        <v>333.4862</v>
      </c>
      <c r="W43" s="1">
        <v>379.3288</v>
      </c>
      <c r="X43" s="1">
        <v>364.86880000000002</v>
      </c>
      <c r="Y43" s="1">
        <v>417.67099999999999</v>
      </c>
      <c r="Z43" s="1">
        <v>397.47</v>
      </c>
      <c r="AA43" s="1">
        <v>389.44580000000002</v>
      </c>
      <c r="AB43" s="1"/>
      <c r="AC43" s="1">
        <f t="shared" si="6"/>
        <v>741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32</v>
      </c>
      <c r="C44" s="1">
        <v>70.322999999999993</v>
      </c>
      <c r="D44" s="1">
        <v>115.233</v>
      </c>
      <c r="E44" s="1">
        <v>39.414999999999999</v>
      </c>
      <c r="F44" s="1">
        <v>112.185</v>
      </c>
      <c r="G44" s="7">
        <v>1</v>
      </c>
      <c r="H44" s="1">
        <v>35</v>
      </c>
      <c r="I44" s="1" t="s">
        <v>33</v>
      </c>
      <c r="J44" s="1">
        <v>50.55</v>
      </c>
      <c r="K44" s="1">
        <f t="shared" si="10"/>
        <v>-11.134999999999998</v>
      </c>
      <c r="L44" s="1"/>
      <c r="M44" s="1"/>
      <c r="N44" s="1"/>
      <c r="O44" s="1">
        <v>0</v>
      </c>
      <c r="P44" s="1">
        <f t="shared" si="3"/>
        <v>7.883</v>
      </c>
      <c r="Q44" s="5"/>
      <c r="R44" s="5"/>
      <c r="S44" s="1"/>
      <c r="T44" s="1">
        <f t="shared" si="4"/>
        <v>14.231257135608271</v>
      </c>
      <c r="U44" s="1">
        <f t="shared" si="5"/>
        <v>14.231257135608271</v>
      </c>
      <c r="V44" s="1">
        <v>10.3226</v>
      </c>
      <c r="W44" s="1">
        <v>14.363799999999999</v>
      </c>
      <c r="X44" s="1">
        <v>12.385400000000001</v>
      </c>
      <c r="Y44" s="1">
        <v>15.456200000000001</v>
      </c>
      <c r="Z44" s="1">
        <v>15.428000000000001</v>
      </c>
      <c r="AA44" s="1">
        <v>9.8840000000000003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89</v>
      </c>
      <c r="B45" s="15" t="s">
        <v>32</v>
      </c>
      <c r="C45" s="15"/>
      <c r="D45" s="15"/>
      <c r="E45" s="15"/>
      <c r="F45" s="15"/>
      <c r="G45" s="16">
        <v>0</v>
      </c>
      <c r="H45" s="15" t="e">
        <v>#N/A</v>
      </c>
      <c r="I45" s="15" t="s">
        <v>33</v>
      </c>
      <c r="J45" s="15"/>
      <c r="K45" s="15">
        <f t="shared" si="10"/>
        <v>0</v>
      </c>
      <c r="L45" s="15"/>
      <c r="M45" s="15"/>
      <c r="N45" s="15"/>
      <c r="O45" s="15"/>
      <c r="P45" s="15">
        <f t="shared" si="3"/>
        <v>0</v>
      </c>
      <c r="Q45" s="17"/>
      <c r="R45" s="17"/>
      <c r="S45" s="15"/>
      <c r="T45" s="15" t="e">
        <f t="shared" si="4"/>
        <v>#DIV/0!</v>
      </c>
      <c r="U45" s="15" t="e">
        <f t="shared" si="5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 t="s">
        <v>51</v>
      </c>
      <c r="AC45" s="15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90</v>
      </c>
      <c r="B46" s="15" t="s">
        <v>32</v>
      </c>
      <c r="C46" s="15"/>
      <c r="D46" s="15"/>
      <c r="E46" s="15"/>
      <c r="F46" s="15"/>
      <c r="G46" s="16">
        <v>0</v>
      </c>
      <c r="H46" s="15">
        <v>30</v>
      </c>
      <c r="I46" s="15" t="s">
        <v>33</v>
      </c>
      <c r="J46" s="15">
        <v>3.8</v>
      </c>
      <c r="K46" s="15">
        <f t="shared" si="10"/>
        <v>-3.8</v>
      </c>
      <c r="L46" s="15"/>
      <c r="M46" s="15"/>
      <c r="N46" s="15"/>
      <c r="O46" s="15"/>
      <c r="P46" s="15">
        <f t="shared" si="3"/>
        <v>0</v>
      </c>
      <c r="Q46" s="17"/>
      <c r="R46" s="17"/>
      <c r="S46" s="15"/>
      <c r="T46" s="15" t="e">
        <f t="shared" si="4"/>
        <v>#DIV/0!</v>
      </c>
      <c r="U46" s="15" t="e">
        <f t="shared" si="5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 t="s">
        <v>51</v>
      </c>
      <c r="AC46" s="15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32</v>
      </c>
      <c r="C47" s="1">
        <v>231.001</v>
      </c>
      <c r="D47" s="1">
        <v>1980.7739999999999</v>
      </c>
      <c r="E47" s="1">
        <v>505.65600000000001</v>
      </c>
      <c r="F47" s="1">
        <v>1489.9159999999999</v>
      </c>
      <c r="G47" s="7">
        <v>1</v>
      </c>
      <c r="H47" s="1">
        <v>30</v>
      </c>
      <c r="I47" s="1" t="s">
        <v>33</v>
      </c>
      <c r="J47" s="1">
        <v>661.15700000000004</v>
      </c>
      <c r="K47" s="1">
        <f t="shared" si="10"/>
        <v>-155.50100000000003</v>
      </c>
      <c r="L47" s="1"/>
      <c r="M47" s="1"/>
      <c r="N47" s="1"/>
      <c r="O47" s="1">
        <v>0</v>
      </c>
      <c r="P47" s="1">
        <f t="shared" si="3"/>
        <v>101.13120000000001</v>
      </c>
      <c r="Q47" s="5"/>
      <c r="R47" s="5"/>
      <c r="S47" s="1"/>
      <c r="T47" s="1">
        <f t="shared" si="4"/>
        <v>14.732505893334597</v>
      </c>
      <c r="U47" s="1">
        <f t="shared" si="5"/>
        <v>14.732505893334597</v>
      </c>
      <c r="V47" s="1">
        <v>95.135599999999997</v>
      </c>
      <c r="W47" s="1">
        <v>194.76580000000001</v>
      </c>
      <c r="X47" s="1">
        <v>202.22120000000001</v>
      </c>
      <c r="Y47" s="1">
        <v>143.03559999999999</v>
      </c>
      <c r="Z47" s="1">
        <v>120.2542</v>
      </c>
      <c r="AA47" s="1">
        <v>139.21119999999999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92</v>
      </c>
      <c r="B48" s="15" t="s">
        <v>32</v>
      </c>
      <c r="C48" s="15"/>
      <c r="D48" s="15"/>
      <c r="E48" s="15"/>
      <c r="F48" s="15"/>
      <c r="G48" s="16">
        <v>0</v>
      </c>
      <c r="H48" s="15" t="e">
        <v>#N/A</v>
      </c>
      <c r="I48" s="15" t="s">
        <v>33</v>
      </c>
      <c r="J48" s="15"/>
      <c r="K48" s="15">
        <f t="shared" si="10"/>
        <v>0</v>
      </c>
      <c r="L48" s="15"/>
      <c r="M48" s="15"/>
      <c r="N48" s="15"/>
      <c r="O48" s="15"/>
      <c r="P48" s="15">
        <f t="shared" si="3"/>
        <v>0</v>
      </c>
      <c r="Q48" s="17"/>
      <c r="R48" s="17"/>
      <c r="S48" s="15"/>
      <c r="T48" s="15" t="e">
        <f t="shared" si="4"/>
        <v>#DIV/0!</v>
      </c>
      <c r="U48" s="15" t="e">
        <f t="shared" si="5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 t="s">
        <v>51</v>
      </c>
      <c r="AC48" s="15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93</v>
      </c>
      <c r="B49" s="15" t="s">
        <v>32</v>
      </c>
      <c r="C49" s="15"/>
      <c r="D49" s="15"/>
      <c r="E49" s="15"/>
      <c r="F49" s="15"/>
      <c r="G49" s="16">
        <v>0</v>
      </c>
      <c r="H49" s="15">
        <v>40</v>
      </c>
      <c r="I49" s="15" t="s">
        <v>33</v>
      </c>
      <c r="J49" s="15"/>
      <c r="K49" s="15">
        <f t="shared" si="10"/>
        <v>0</v>
      </c>
      <c r="L49" s="15"/>
      <c r="M49" s="15"/>
      <c r="N49" s="15"/>
      <c r="O49" s="15"/>
      <c r="P49" s="15">
        <f t="shared" si="3"/>
        <v>0</v>
      </c>
      <c r="Q49" s="17"/>
      <c r="R49" s="17"/>
      <c r="S49" s="15"/>
      <c r="T49" s="15" t="e">
        <f t="shared" si="4"/>
        <v>#DIV/0!</v>
      </c>
      <c r="U49" s="15" t="e">
        <f t="shared" si="5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 t="s">
        <v>52</v>
      </c>
      <c r="AC49" s="15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32</v>
      </c>
      <c r="C50" s="1">
        <v>7561.3450000000003</v>
      </c>
      <c r="D50" s="1">
        <v>5553.0460000000003</v>
      </c>
      <c r="E50" s="1">
        <v>5226.7619999999997</v>
      </c>
      <c r="F50" s="1">
        <v>6808.585</v>
      </c>
      <c r="G50" s="7">
        <v>1</v>
      </c>
      <c r="H50" s="1">
        <v>40</v>
      </c>
      <c r="I50" s="1" t="s">
        <v>33</v>
      </c>
      <c r="J50" s="1">
        <v>5120.45</v>
      </c>
      <c r="K50" s="1">
        <f t="shared" si="10"/>
        <v>106.3119999999999</v>
      </c>
      <c r="L50" s="1"/>
      <c r="M50" s="1"/>
      <c r="N50" s="1">
        <v>1400</v>
      </c>
      <c r="O50" s="1">
        <v>1620.827</v>
      </c>
      <c r="P50" s="1">
        <f t="shared" si="3"/>
        <v>1045.3524</v>
      </c>
      <c r="Q50" s="5">
        <f>11*P50-O50-N50-F50</f>
        <v>1669.4643999999998</v>
      </c>
      <c r="R50" s="5"/>
      <c r="S50" s="1"/>
      <c r="T50" s="1">
        <f t="shared" si="4"/>
        <v>10.999999999999998</v>
      </c>
      <c r="U50" s="1">
        <f t="shared" si="5"/>
        <v>9.4029649714297285</v>
      </c>
      <c r="V50" s="1">
        <v>1075.2231999999999</v>
      </c>
      <c r="W50" s="1">
        <v>1089.6461999999999</v>
      </c>
      <c r="X50" s="1">
        <v>1076.9048</v>
      </c>
      <c r="Y50" s="1">
        <v>1127.414</v>
      </c>
      <c r="Z50" s="1">
        <v>1116.0663999999999</v>
      </c>
      <c r="AA50" s="1">
        <v>1094.5688</v>
      </c>
      <c r="AB50" s="1"/>
      <c r="AC50" s="1">
        <f t="shared" si="6"/>
        <v>1669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95</v>
      </c>
      <c r="B51" s="15" t="s">
        <v>32</v>
      </c>
      <c r="C51" s="15"/>
      <c r="D51" s="15"/>
      <c r="E51" s="15"/>
      <c r="F51" s="15"/>
      <c r="G51" s="16">
        <v>0</v>
      </c>
      <c r="H51" s="15">
        <v>35</v>
      </c>
      <c r="I51" s="15" t="s">
        <v>33</v>
      </c>
      <c r="J51" s="15"/>
      <c r="K51" s="15">
        <f t="shared" si="10"/>
        <v>0</v>
      </c>
      <c r="L51" s="15"/>
      <c r="M51" s="15"/>
      <c r="N51" s="15"/>
      <c r="O51" s="15"/>
      <c r="P51" s="15">
        <f t="shared" si="3"/>
        <v>0</v>
      </c>
      <c r="Q51" s="17"/>
      <c r="R51" s="17"/>
      <c r="S51" s="15"/>
      <c r="T51" s="15" t="e">
        <f t="shared" si="4"/>
        <v>#DIV/0!</v>
      </c>
      <c r="U51" s="15" t="e">
        <f t="shared" si="5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 t="s">
        <v>51</v>
      </c>
      <c r="AC51" s="15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32</v>
      </c>
      <c r="C52" s="1"/>
      <c r="D52" s="1">
        <v>23.021000000000001</v>
      </c>
      <c r="E52" s="1">
        <v>3.2909999999999999</v>
      </c>
      <c r="F52" s="1">
        <v>19.094999999999999</v>
      </c>
      <c r="G52" s="7">
        <v>1</v>
      </c>
      <c r="H52" s="1">
        <v>45</v>
      </c>
      <c r="I52" s="1" t="s">
        <v>33</v>
      </c>
      <c r="J52" s="1">
        <v>3.9</v>
      </c>
      <c r="K52" s="1">
        <f t="shared" si="10"/>
        <v>-0.60899999999999999</v>
      </c>
      <c r="L52" s="1"/>
      <c r="M52" s="1"/>
      <c r="N52" s="1"/>
      <c r="O52" s="1">
        <v>0</v>
      </c>
      <c r="P52" s="1">
        <f t="shared" si="3"/>
        <v>0.65820000000000001</v>
      </c>
      <c r="Q52" s="5"/>
      <c r="R52" s="5"/>
      <c r="S52" s="1"/>
      <c r="T52" s="1">
        <f t="shared" si="4"/>
        <v>29.010938924339104</v>
      </c>
      <c r="U52" s="1">
        <f t="shared" si="5"/>
        <v>29.010938924339104</v>
      </c>
      <c r="V52" s="1">
        <v>0</v>
      </c>
      <c r="W52" s="1">
        <v>0.73080000000000001</v>
      </c>
      <c r="X52" s="1">
        <v>0.73080000000000001</v>
      </c>
      <c r="Y52" s="1">
        <v>3.3948</v>
      </c>
      <c r="Z52" s="1">
        <v>4.1958000000000002</v>
      </c>
      <c r="AA52" s="1">
        <v>1.4836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97</v>
      </c>
      <c r="B53" s="15" t="s">
        <v>32</v>
      </c>
      <c r="C53" s="15"/>
      <c r="D53" s="15"/>
      <c r="E53" s="15"/>
      <c r="F53" s="15"/>
      <c r="G53" s="16">
        <v>0</v>
      </c>
      <c r="H53" s="15" t="e">
        <v>#N/A</v>
      </c>
      <c r="I53" s="15" t="s">
        <v>33</v>
      </c>
      <c r="J53" s="15"/>
      <c r="K53" s="15">
        <f t="shared" si="10"/>
        <v>0</v>
      </c>
      <c r="L53" s="15"/>
      <c r="M53" s="15"/>
      <c r="N53" s="15"/>
      <c r="O53" s="15"/>
      <c r="P53" s="15">
        <f t="shared" si="3"/>
        <v>0</v>
      </c>
      <c r="Q53" s="17"/>
      <c r="R53" s="17"/>
      <c r="S53" s="15"/>
      <c r="T53" s="15" t="e">
        <f t="shared" si="4"/>
        <v>#DIV/0!</v>
      </c>
      <c r="U53" s="15" t="e">
        <f t="shared" si="5"/>
        <v>#DIV/0!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 t="s">
        <v>51</v>
      </c>
      <c r="AC53" s="15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98</v>
      </c>
      <c r="B54" s="11" t="s">
        <v>32</v>
      </c>
      <c r="C54" s="11">
        <v>126.959</v>
      </c>
      <c r="D54" s="11">
        <v>69.394999999999996</v>
      </c>
      <c r="E54" s="14">
        <v>90.811000000000007</v>
      </c>
      <c r="F54" s="14">
        <v>88.174999999999997</v>
      </c>
      <c r="G54" s="12">
        <v>0</v>
      </c>
      <c r="H54" s="11" t="e">
        <v>#N/A</v>
      </c>
      <c r="I54" s="11" t="s">
        <v>53</v>
      </c>
      <c r="J54" s="11">
        <v>83.4</v>
      </c>
      <c r="K54" s="11">
        <f t="shared" si="10"/>
        <v>7.4110000000000014</v>
      </c>
      <c r="L54" s="11"/>
      <c r="M54" s="11"/>
      <c r="N54" s="11"/>
      <c r="O54" s="11"/>
      <c r="P54" s="11">
        <f t="shared" si="3"/>
        <v>18.162200000000002</v>
      </c>
      <c r="Q54" s="13"/>
      <c r="R54" s="13"/>
      <c r="S54" s="11"/>
      <c r="T54" s="11">
        <f t="shared" si="4"/>
        <v>4.8548633976060165</v>
      </c>
      <c r="U54" s="11">
        <f t="shared" si="5"/>
        <v>4.8548633976060165</v>
      </c>
      <c r="V54" s="11">
        <v>17.0532</v>
      </c>
      <c r="W54" s="11">
        <v>13.487399999999999</v>
      </c>
      <c r="X54" s="11">
        <v>17.550799999999999</v>
      </c>
      <c r="Y54" s="11">
        <v>21.1982</v>
      </c>
      <c r="Z54" s="11">
        <v>16.566199999999998</v>
      </c>
      <c r="AA54" s="11">
        <v>15.388</v>
      </c>
      <c r="AB54" s="11" t="s">
        <v>54</v>
      </c>
      <c r="AC54" s="1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99</v>
      </c>
      <c r="B55" s="15" t="s">
        <v>32</v>
      </c>
      <c r="C55" s="15"/>
      <c r="D55" s="15"/>
      <c r="E55" s="15"/>
      <c r="F55" s="15"/>
      <c r="G55" s="16">
        <v>0</v>
      </c>
      <c r="H55" s="15">
        <v>45</v>
      </c>
      <c r="I55" s="15" t="s">
        <v>33</v>
      </c>
      <c r="J55" s="15"/>
      <c r="K55" s="15">
        <f t="shared" si="10"/>
        <v>0</v>
      </c>
      <c r="L55" s="15"/>
      <c r="M55" s="15"/>
      <c r="N55" s="15"/>
      <c r="O55" s="15"/>
      <c r="P55" s="15">
        <f t="shared" si="3"/>
        <v>0</v>
      </c>
      <c r="Q55" s="17"/>
      <c r="R55" s="17"/>
      <c r="S55" s="15"/>
      <c r="T55" s="15" t="e">
        <f t="shared" si="4"/>
        <v>#DIV/0!</v>
      </c>
      <c r="U55" s="15" t="e">
        <f t="shared" si="5"/>
        <v>#DIV/0!</v>
      </c>
      <c r="V55" s="15">
        <v>0</v>
      </c>
      <c r="W55" s="15">
        <v>0</v>
      </c>
      <c r="X55" s="15">
        <v>0</v>
      </c>
      <c r="Y55" s="15">
        <v>-0.105</v>
      </c>
      <c r="Z55" s="15">
        <v>-0.105</v>
      </c>
      <c r="AA55" s="15">
        <v>0</v>
      </c>
      <c r="AB55" s="15" t="s">
        <v>51</v>
      </c>
      <c r="AC55" s="15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32</v>
      </c>
      <c r="C56" s="1">
        <v>86.295000000000002</v>
      </c>
      <c r="D56" s="1">
        <v>268.63299999999998</v>
      </c>
      <c r="E56" s="1">
        <v>88.349000000000004</v>
      </c>
      <c r="F56" s="1">
        <v>216.137</v>
      </c>
      <c r="G56" s="7">
        <v>1</v>
      </c>
      <c r="H56" s="1">
        <v>45</v>
      </c>
      <c r="I56" s="1" t="s">
        <v>33</v>
      </c>
      <c r="J56" s="1">
        <v>91.025999999999996</v>
      </c>
      <c r="K56" s="1">
        <f t="shared" si="10"/>
        <v>-2.6769999999999925</v>
      </c>
      <c r="L56" s="1"/>
      <c r="M56" s="1"/>
      <c r="N56" s="1"/>
      <c r="O56" s="1">
        <v>0</v>
      </c>
      <c r="P56" s="1">
        <f t="shared" si="3"/>
        <v>17.669800000000002</v>
      </c>
      <c r="Q56" s="5">
        <v>50</v>
      </c>
      <c r="R56" s="5"/>
      <c r="S56" s="1"/>
      <c r="T56" s="1">
        <f t="shared" si="4"/>
        <v>15.061687172463749</v>
      </c>
      <c r="U56" s="1">
        <f t="shared" si="5"/>
        <v>12.23200036219991</v>
      </c>
      <c r="V56" s="1">
        <v>19.424399999999999</v>
      </c>
      <c r="W56" s="1">
        <v>26.804400000000001</v>
      </c>
      <c r="X56" s="1">
        <v>25.282399999999999</v>
      </c>
      <c r="Y56" s="1">
        <v>28.199400000000001</v>
      </c>
      <c r="Z56" s="1">
        <v>23.183</v>
      </c>
      <c r="AA56" s="1">
        <v>17.340199999999999</v>
      </c>
      <c r="AB56" s="1"/>
      <c r="AC56" s="1">
        <f t="shared" si="6"/>
        <v>50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32</v>
      </c>
      <c r="C57" s="1">
        <v>59.390999999999998</v>
      </c>
      <c r="D57" s="1">
        <v>209.892</v>
      </c>
      <c r="E57" s="1">
        <v>55.887</v>
      </c>
      <c r="F57" s="1">
        <v>169.61199999999999</v>
      </c>
      <c r="G57" s="7">
        <v>1</v>
      </c>
      <c r="H57" s="1">
        <v>45</v>
      </c>
      <c r="I57" s="1" t="s">
        <v>33</v>
      </c>
      <c r="J57" s="1">
        <v>59</v>
      </c>
      <c r="K57" s="1">
        <f t="shared" si="10"/>
        <v>-3.1129999999999995</v>
      </c>
      <c r="L57" s="1"/>
      <c r="M57" s="1"/>
      <c r="N57" s="1"/>
      <c r="O57" s="1">
        <v>0</v>
      </c>
      <c r="P57" s="1">
        <f t="shared" si="3"/>
        <v>11.1774</v>
      </c>
      <c r="Q57" s="5">
        <v>30</v>
      </c>
      <c r="R57" s="5"/>
      <c r="S57" s="1"/>
      <c r="T57" s="1">
        <f t="shared" si="4"/>
        <v>17.858535974376867</v>
      </c>
      <c r="U57" s="1">
        <f t="shared" si="5"/>
        <v>15.174548642797072</v>
      </c>
      <c r="V57" s="1">
        <v>16.783999999999999</v>
      </c>
      <c r="W57" s="1">
        <v>19.624400000000001</v>
      </c>
      <c r="X57" s="1">
        <v>16.5932</v>
      </c>
      <c r="Y57" s="1">
        <v>15.782999999999999</v>
      </c>
      <c r="Z57" s="1">
        <v>13.345599999999999</v>
      </c>
      <c r="AA57" s="1">
        <v>16.9756</v>
      </c>
      <c r="AB57" s="1"/>
      <c r="AC57" s="1">
        <f t="shared" si="6"/>
        <v>30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35</v>
      </c>
      <c r="C58" s="1">
        <v>866</v>
      </c>
      <c r="D58" s="1">
        <v>1818</v>
      </c>
      <c r="E58" s="1">
        <v>993</v>
      </c>
      <c r="F58" s="1">
        <v>1340</v>
      </c>
      <c r="G58" s="7">
        <v>0.4</v>
      </c>
      <c r="H58" s="1">
        <v>45</v>
      </c>
      <c r="I58" s="1" t="s">
        <v>33</v>
      </c>
      <c r="J58" s="1">
        <v>1007</v>
      </c>
      <c r="K58" s="1">
        <f t="shared" si="10"/>
        <v>-14</v>
      </c>
      <c r="L58" s="1"/>
      <c r="M58" s="1"/>
      <c r="N58" s="1"/>
      <c r="O58" s="1">
        <v>426</v>
      </c>
      <c r="P58" s="1">
        <f t="shared" si="3"/>
        <v>198.6</v>
      </c>
      <c r="Q58" s="5">
        <f t="shared" ref="Q58" si="13">11*P58-O58-N58-F58</f>
        <v>418.59999999999991</v>
      </c>
      <c r="R58" s="5"/>
      <c r="S58" s="1"/>
      <c r="T58" s="1">
        <f t="shared" si="4"/>
        <v>11</v>
      </c>
      <c r="U58" s="1">
        <f t="shared" si="5"/>
        <v>8.8922457200402825</v>
      </c>
      <c r="V58" s="1">
        <v>207</v>
      </c>
      <c r="W58" s="1">
        <v>211.2</v>
      </c>
      <c r="X58" s="1">
        <v>189</v>
      </c>
      <c r="Y58" s="1">
        <v>196.8</v>
      </c>
      <c r="Z58" s="1">
        <v>180.8</v>
      </c>
      <c r="AA58" s="1">
        <v>177.4</v>
      </c>
      <c r="AB58" s="1"/>
      <c r="AC58" s="1">
        <f t="shared" si="6"/>
        <v>167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103</v>
      </c>
      <c r="B59" s="15" t="s">
        <v>35</v>
      </c>
      <c r="C59" s="15"/>
      <c r="D59" s="15"/>
      <c r="E59" s="15"/>
      <c r="F59" s="15"/>
      <c r="G59" s="16">
        <v>0</v>
      </c>
      <c r="H59" s="15">
        <v>50</v>
      </c>
      <c r="I59" s="15" t="s">
        <v>33</v>
      </c>
      <c r="J59" s="15"/>
      <c r="K59" s="15">
        <f t="shared" si="10"/>
        <v>0</v>
      </c>
      <c r="L59" s="15"/>
      <c r="M59" s="15"/>
      <c r="N59" s="15"/>
      <c r="O59" s="15"/>
      <c r="P59" s="15">
        <f t="shared" si="3"/>
        <v>0</v>
      </c>
      <c r="Q59" s="17"/>
      <c r="R59" s="17"/>
      <c r="S59" s="15"/>
      <c r="T59" s="15" t="e">
        <f t="shared" si="4"/>
        <v>#DIV/0!</v>
      </c>
      <c r="U59" s="15" t="e">
        <f t="shared" si="5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 t="s">
        <v>51</v>
      </c>
      <c r="AC59" s="15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35</v>
      </c>
      <c r="C60" s="1">
        <v>318</v>
      </c>
      <c r="D60" s="1">
        <v>1962</v>
      </c>
      <c r="E60" s="1">
        <v>843</v>
      </c>
      <c r="F60" s="1">
        <v>1121</v>
      </c>
      <c r="G60" s="7">
        <v>0.4</v>
      </c>
      <c r="H60" s="1">
        <v>45</v>
      </c>
      <c r="I60" s="1" t="s">
        <v>33</v>
      </c>
      <c r="J60" s="1">
        <v>888</v>
      </c>
      <c r="K60" s="1">
        <f t="shared" si="10"/>
        <v>-45</v>
      </c>
      <c r="L60" s="1"/>
      <c r="M60" s="1"/>
      <c r="N60" s="1"/>
      <c r="O60" s="1">
        <v>383</v>
      </c>
      <c r="P60" s="1">
        <f t="shared" si="3"/>
        <v>168.6</v>
      </c>
      <c r="Q60" s="5">
        <f t="shared" ref="Q60:Q69" si="14">11*P60-O60-N60-F60</f>
        <v>350.59999999999991</v>
      </c>
      <c r="R60" s="5"/>
      <c r="S60" s="1"/>
      <c r="T60" s="1">
        <f t="shared" si="4"/>
        <v>11</v>
      </c>
      <c r="U60" s="1">
        <f t="shared" si="5"/>
        <v>8.9205219454329772</v>
      </c>
      <c r="V60" s="1">
        <v>177.2</v>
      </c>
      <c r="W60" s="1">
        <v>178</v>
      </c>
      <c r="X60" s="1">
        <v>157.80000000000001</v>
      </c>
      <c r="Y60" s="1">
        <v>156.19999999999999</v>
      </c>
      <c r="Z60" s="1">
        <v>134.19999999999999</v>
      </c>
      <c r="AA60" s="1">
        <v>135.6</v>
      </c>
      <c r="AB60" s="1"/>
      <c r="AC60" s="1">
        <f t="shared" si="6"/>
        <v>140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32</v>
      </c>
      <c r="C61" s="1">
        <v>677.04</v>
      </c>
      <c r="D61" s="1">
        <v>869.63599999999997</v>
      </c>
      <c r="E61" s="1">
        <v>512.71199999999999</v>
      </c>
      <c r="F61" s="1">
        <v>812.79300000000001</v>
      </c>
      <c r="G61" s="7">
        <v>1</v>
      </c>
      <c r="H61" s="1">
        <v>45</v>
      </c>
      <c r="I61" s="1" t="s">
        <v>33</v>
      </c>
      <c r="J61" s="1">
        <v>506.09</v>
      </c>
      <c r="K61" s="1">
        <f t="shared" si="10"/>
        <v>6.6220000000000141</v>
      </c>
      <c r="L61" s="1"/>
      <c r="M61" s="1"/>
      <c r="N61" s="1"/>
      <c r="O61" s="1">
        <v>25.967999999999961</v>
      </c>
      <c r="P61" s="1">
        <f t="shared" si="3"/>
        <v>102.5424</v>
      </c>
      <c r="Q61" s="5">
        <f t="shared" si="14"/>
        <v>289.20539999999994</v>
      </c>
      <c r="R61" s="5"/>
      <c r="S61" s="1"/>
      <c r="T61" s="1">
        <f t="shared" si="4"/>
        <v>10.999999999999998</v>
      </c>
      <c r="U61" s="1">
        <f t="shared" si="5"/>
        <v>8.1796505640593544</v>
      </c>
      <c r="V61" s="1">
        <v>104.7336</v>
      </c>
      <c r="W61" s="1">
        <v>119.6992</v>
      </c>
      <c r="X61" s="1">
        <v>75.620599999999996</v>
      </c>
      <c r="Y61" s="1">
        <v>96.504800000000003</v>
      </c>
      <c r="Z61" s="1">
        <v>105.114</v>
      </c>
      <c r="AA61" s="1">
        <v>78.263199999999998</v>
      </c>
      <c r="AB61" s="1"/>
      <c r="AC61" s="1">
        <f t="shared" si="6"/>
        <v>289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35</v>
      </c>
      <c r="C62" s="1">
        <v>227</v>
      </c>
      <c r="D62" s="1">
        <v>336</v>
      </c>
      <c r="E62" s="1">
        <v>216</v>
      </c>
      <c r="F62" s="1">
        <v>300</v>
      </c>
      <c r="G62" s="7">
        <v>0.35</v>
      </c>
      <c r="H62" s="1">
        <v>40</v>
      </c>
      <c r="I62" s="1" t="s">
        <v>33</v>
      </c>
      <c r="J62" s="1">
        <v>234</v>
      </c>
      <c r="K62" s="1">
        <f t="shared" si="10"/>
        <v>-18</v>
      </c>
      <c r="L62" s="1"/>
      <c r="M62" s="1"/>
      <c r="N62" s="1"/>
      <c r="O62" s="1">
        <v>91</v>
      </c>
      <c r="P62" s="1">
        <f t="shared" si="3"/>
        <v>43.2</v>
      </c>
      <c r="Q62" s="5">
        <f t="shared" si="14"/>
        <v>84.200000000000045</v>
      </c>
      <c r="R62" s="5"/>
      <c r="S62" s="1"/>
      <c r="T62" s="1">
        <f t="shared" si="4"/>
        <v>11</v>
      </c>
      <c r="U62" s="1">
        <f t="shared" si="5"/>
        <v>9.0509259259259256</v>
      </c>
      <c r="V62" s="1">
        <v>43</v>
      </c>
      <c r="W62" s="1">
        <v>46.6</v>
      </c>
      <c r="X62" s="1">
        <v>43.8</v>
      </c>
      <c r="Y62" s="1">
        <v>41.326000000000001</v>
      </c>
      <c r="Z62" s="1">
        <v>44.926000000000002</v>
      </c>
      <c r="AA62" s="1">
        <v>41</v>
      </c>
      <c r="AB62" s="1"/>
      <c r="AC62" s="1">
        <f t="shared" si="6"/>
        <v>29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32</v>
      </c>
      <c r="C63" s="1">
        <v>38.137999999999998</v>
      </c>
      <c r="D63" s="1">
        <v>47.164000000000001</v>
      </c>
      <c r="E63" s="1">
        <v>30.856000000000002</v>
      </c>
      <c r="F63" s="1">
        <v>47.241</v>
      </c>
      <c r="G63" s="7">
        <v>1</v>
      </c>
      <c r="H63" s="1">
        <v>40</v>
      </c>
      <c r="I63" s="1" t="s">
        <v>33</v>
      </c>
      <c r="J63" s="1">
        <v>37.835999999999999</v>
      </c>
      <c r="K63" s="1">
        <f t="shared" si="10"/>
        <v>-6.9799999999999969</v>
      </c>
      <c r="L63" s="1"/>
      <c r="M63" s="1"/>
      <c r="N63" s="1"/>
      <c r="O63" s="1">
        <v>13.98599999999999</v>
      </c>
      <c r="P63" s="1">
        <f t="shared" si="3"/>
        <v>6.1712000000000007</v>
      </c>
      <c r="Q63" s="5">
        <v>10</v>
      </c>
      <c r="R63" s="5"/>
      <c r="S63" s="1"/>
      <c r="T63" s="1">
        <f t="shared" si="4"/>
        <v>11.541839512574537</v>
      </c>
      <c r="U63" s="1">
        <f t="shared" si="5"/>
        <v>9.9214091262639332</v>
      </c>
      <c r="V63" s="1">
        <v>6.6191999999999993</v>
      </c>
      <c r="W63" s="1">
        <v>6.7538</v>
      </c>
      <c r="X63" s="1">
        <v>6.1701999999999986</v>
      </c>
      <c r="Y63" s="1">
        <v>5.9261999999999997</v>
      </c>
      <c r="Z63" s="1">
        <v>6.7790000000000008</v>
      </c>
      <c r="AA63" s="1">
        <v>4.181</v>
      </c>
      <c r="AB63" s="1"/>
      <c r="AC63" s="1">
        <f t="shared" si="6"/>
        <v>10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35</v>
      </c>
      <c r="C64" s="1">
        <v>440</v>
      </c>
      <c r="D64" s="1">
        <v>1134</v>
      </c>
      <c r="E64" s="1">
        <v>561</v>
      </c>
      <c r="F64" s="1">
        <v>835</v>
      </c>
      <c r="G64" s="7">
        <v>0.4</v>
      </c>
      <c r="H64" s="1">
        <v>40</v>
      </c>
      <c r="I64" s="1" t="s">
        <v>33</v>
      </c>
      <c r="J64" s="1">
        <v>560</v>
      </c>
      <c r="K64" s="1">
        <f t="shared" si="10"/>
        <v>1</v>
      </c>
      <c r="L64" s="1"/>
      <c r="M64" s="1"/>
      <c r="N64" s="1"/>
      <c r="O64" s="1">
        <v>64</v>
      </c>
      <c r="P64" s="1">
        <f t="shared" si="3"/>
        <v>112.2</v>
      </c>
      <c r="Q64" s="5">
        <f t="shared" si="14"/>
        <v>335.20000000000005</v>
      </c>
      <c r="R64" s="5"/>
      <c r="S64" s="1"/>
      <c r="T64" s="1">
        <f t="shared" si="4"/>
        <v>11</v>
      </c>
      <c r="U64" s="1">
        <f t="shared" si="5"/>
        <v>8.0124777183600706</v>
      </c>
      <c r="V64" s="1">
        <v>108.6</v>
      </c>
      <c r="W64" s="1">
        <v>127.2</v>
      </c>
      <c r="X64" s="1">
        <v>138</v>
      </c>
      <c r="Y64" s="1">
        <v>141.80000000000001</v>
      </c>
      <c r="Z64" s="1">
        <v>115.8</v>
      </c>
      <c r="AA64" s="1">
        <v>128</v>
      </c>
      <c r="AB64" s="1"/>
      <c r="AC64" s="1">
        <f t="shared" si="6"/>
        <v>134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35</v>
      </c>
      <c r="C65" s="1">
        <v>428</v>
      </c>
      <c r="D65" s="1">
        <v>1896</v>
      </c>
      <c r="E65" s="1">
        <v>819</v>
      </c>
      <c r="F65" s="1">
        <v>1253</v>
      </c>
      <c r="G65" s="7">
        <v>0.4</v>
      </c>
      <c r="H65" s="1">
        <v>45</v>
      </c>
      <c r="I65" s="1" t="s">
        <v>33</v>
      </c>
      <c r="J65" s="1">
        <v>814</v>
      </c>
      <c r="K65" s="1">
        <f t="shared" si="10"/>
        <v>5</v>
      </c>
      <c r="L65" s="1"/>
      <c r="M65" s="1"/>
      <c r="N65" s="1"/>
      <c r="O65" s="1">
        <v>43</v>
      </c>
      <c r="P65" s="1">
        <f t="shared" si="3"/>
        <v>163.80000000000001</v>
      </c>
      <c r="Q65" s="5">
        <f t="shared" si="14"/>
        <v>505.80000000000018</v>
      </c>
      <c r="R65" s="5"/>
      <c r="S65" s="1"/>
      <c r="T65" s="1">
        <f t="shared" si="4"/>
        <v>11</v>
      </c>
      <c r="U65" s="1">
        <f t="shared" si="5"/>
        <v>7.9120879120879115</v>
      </c>
      <c r="V65" s="1">
        <v>157.19999999999999</v>
      </c>
      <c r="W65" s="1">
        <v>187</v>
      </c>
      <c r="X65" s="1">
        <v>190.4</v>
      </c>
      <c r="Y65" s="1">
        <v>215.8</v>
      </c>
      <c r="Z65" s="1">
        <v>192.8</v>
      </c>
      <c r="AA65" s="1">
        <v>203.6</v>
      </c>
      <c r="AB65" s="1"/>
      <c r="AC65" s="1">
        <f t="shared" si="6"/>
        <v>202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32</v>
      </c>
      <c r="C66" s="1">
        <v>47.134999999999998</v>
      </c>
      <c r="D66" s="1">
        <v>60.375999999999998</v>
      </c>
      <c r="E66" s="1">
        <v>62.067999999999998</v>
      </c>
      <c r="F66" s="1">
        <v>40.442999999999998</v>
      </c>
      <c r="G66" s="7">
        <v>1</v>
      </c>
      <c r="H66" s="1">
        <v>40</v>
      </c>
      <c r="I66" s="1" t="s">
        <v>33</v>
      </c>
      <c r="J66" s="1">
        <v>63.6</v>
      </c>
      <c r="K66" s="1">
        <f t="shared" si="10"/>
        <v>-1.5320000000000036</v>
      </c>
      <c r="L66" s="1"/>
      <c r="M66" s="1"/>
      <c r="N66" s="1"/>
      <c r="O66" s="1">
        <v>54.753</v>
      </c>
      <c r="P66" s="1">
        <f t="shared" si="3"/>
        <v>12.413599999999999</v>
      </c>
      <c r="Q66" s="5">
        <f t="shared" si="14"/>
        <v>41.3536</v>
      </c>
      <c r="R66" s="5"/>
      <c r="S66" s="1"/>
      <c r="T66" s="1">
        <f t="shared" si="4"/>
        <v>11</v>
      </c>
      <c r="U66" s="1">
        <f t="shared" si="5"/>
        <v>7.6686859573371144</v>
      </c>
      <c r="V66" s="1">
        <v>10.817600000000001</v>
      </c>
      <c r="W66" s="1">
        <v>8.3510000000000009</v>
      </c>
      <c r="X66" s="1">
        <v>9.6348000000000003</v>
      </c>
      <c r="Y66" s="1">
        <v>10.434200000000001</v>
      </c>
      <c r="Z66" s="1">
        <v>10.5806</v>
      </c>
      <c r="AA66" s="1">
        <v>8.3373999999999988</v>
      </c>
      <c r="AB66" s="1"/>
      <c r="AC66" s="1">
        <f t="shared" si="6"/>
        <v>41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35</v>
      </c>
      <c r="C67" s="1">
        <v>235</v>
      </c>
      <c r="D67" s="1">
        <v>588</v>
      </c>
      <c r="E67" s="1">
        <v>320</v>
      </c>
      <c r="F67" s="1">
        <v>440</v>
      </c>
      <c r="G67" s="7">
        <v>0.35</v>
      </c>
      <c r="H67" s="1">
        <v>40</v>
      </c>
      <c r="I67" s="1" t="s">
        <v>33</v>
      </c>
      <c r="J67" s="1">
        <v>324</v>
      </c>
      <c r="K67" s="1">
        <f t="shared" si="10"/>
        <v>-4</v>
      </c>
      <c r="L67" s="1"/>
      <c r="M67" s="1"/>
      <c r="N67" s="1"/>
      <c r="O67" s="1">
        <v>128</v>
      </c>
      <c r="P67" s="1">
        <f t="shared" si="3"/>
        <v>64</v>
      </c>
      <c r="Q67" s="5">
        <f t="shared" si="14"/>
        <v>136</v>
      </c>
      <c r="R67" s="5"/>
      <c r="S67" s="1"/>
      <c r="T67" s="1">
        <f t="shared" si="4"/>
        <v>11</v>
      </c>
      <c r="U67" s="1">
        <f t="shared" si="5"/>
        <v>8.875</v>
      </c>
      <c r="V67" s="1">
        <v>63.2</v>
      </c>
      <c r="W67" s="1">
        <v>67.8</v>
      </c>
      <c r="X67" s="1">
        <v>62.6</v>
      </c>
      <c r="Y67" s="1">
        <v>57.2</v>
      </c>
      <c r="Z67" s="1">
        <v>60.6</v>
      </c>
      <c r="AA67" s="1">
        <v>63.2</v>
      </c>
      <c r="AB67" s="1"/>
      <c r="AC67" s="1">
        <f t="shared" si="6"/>
        <v>48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35</v>
      </c>
      <c r="C68" s="1">
        <v>299</v>
      </c>
      <c r="D68" s="1">
        <v>630</v>
      </c>
      <c r="E68" s="1">
        <v>356</v>
      </c>
      <c r="F68" s="1">
        <v>476</v>
      </c>
      <c r="G68" s="7">
        <v>0.4</v>
      </c>
      <c r="H68" s="1">
        <v>40</v>
      </c>
      <c r="I68" s="1" t="s">
        <v>33</v>
      </c>
      <c r="J68" s="1">
        <v>365</v>
      </c>
      <c r="K68" s="1">
        <f t="shared" si="10"/>
        <v>-9</v>
      </c>
      <c r="L68" s="1"/>
      <c r="M68" s="1"/>
      <c r="N68" s="1"/>
      <c r="O68" s="1">
        <v>0</v>
      </c>
      <c r="P68" s="1">
        <f t="shared" si="3"/>
        <v>71.2</v>
      </c>
      <c r="Q68" s="5">
        <f t="shared" si="14"/>
        <v>307.20000000000005</v>
      </c>
      <c r="R68" s="5"/>
      <c r="S68" s="1"/>
      <c r="T68" s="1">
        <f t="shared" si="4"/>
        <v>11</v>
      </c>
      <c r="U68" s="1">
        <f t="shared" si="5"/>
        <v>6.6853932584269664</v>
      </c>
      <c r="V68" s="1">
        <v>57</v>
      </c>
      <c r="W68" s="1">
        <v>74.599999999999994</v>
      </c>
      <c r="X68" s="1">
        <v>53.8</v>
      </c>
      <c r="Y68" s="1">
        <v>49.4</v>
      </c>
      <c r="Z68" s="1">
        <v>56.4</v>
      </c>
      <c r="AA68" s="1">
        <v>48.8</v>
      </c>
      <c r="AB68" s="1"/>
      <c r="AC68" s="1">
        <f t="shared" si="6"/>
        <v>123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32</v>
      </c>
      <c r="C69" s="1">
        <v>364.26</v>
      </c>
      <c r="D69" s="1">
        <v>1081.8140000000001</v>
      </c>
      <c r="E69" s="1">
        <v>517.99400000000003</v>
      </c>
      <c r="F69" s="1">
        <v>738.55700000000002</v>
      </c>
      <c r="G69" s="7">
        <v>1</v>
      </c>
      <c r="H69" s="1">
        <v>50</v>
      </c>
      <c r="I69" s="1" t="s">
        <v>33</v>
      </c>
      <c r="J69" s="1">
        <v>503.38600000000002</v>
      </c>
      <c r="K69" s="1">
        <f t="shared" si="10"/>
        <v>14.608000000000004</v>
      </c>
      <c r="L69" s="1"/>
      <c r="M69" s="1"/>
      <c r="N69" s="1"/>
      <c r="O69" s="1">
        <v>207.67400000000001</v>
      </c>
      <c r="P69" s="1">
        <f t="shared" si="3"/>
        <v>103.59880000000001</v>
      </c>
      <c r="Q69" s="5">
        <f t="shared" si="14"/>
        <v>193.35580000000004</v>
      </c>
      <c r="R69" s="5"/>
      <c r="S69" s="1"/>
      <c r="T69" s="1">
        <f t="shared" si="4"/>
        <v>11</v>
      </c>
      <c r="U69" s="1">
        <f t="shared" si="5"/>
        <v>9.1336096557102966</v>
      </c>
      <c r="V69" s="1">
        <v>110.105</v>
      </c>
      <c r="W69" s="1">
        <v>105.8686</v>
      </c>
      <c r="X69" s="1">
        <v>100.11499999999999</v>
      </c>
      <c r="Y69" s="1">
        <v>101.0356</v>
      </c>
      <c r="Z69" s="1">
        <v>84.313999999999993</v>
      </c>
      <c r="AA69" s="1">
        <v>80.681399999999996</v>
      </c>
      <c r="AB69" s="1"/>
      <c r="AC69" s="1">
        <f t="shared" si="6"/>
        <v>193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114</v>
      </c>
      <c r="B70" s="15" t="s">
        <v>32</v>
      </c>
      <c r="C70" s="15"/>
      <c r="D70" s="15"/>
      <c r="E70" s="15"/>
      <c r="F70" s="15"/>
      <c r="G70" s="16">
        <v>0</v>
      </c>
      <c r="H70" s="15" t="e">
        <v>#N/A</v>
      </c>
      <c r="I70" s="15" t="s">
        <v>33</v>
      </c>
      <c r="J70" s="15"/>
      <c r="K70" s="15">
        <f t="shared" ref="K70:K98" si="15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51</v>
      </c>
      <c r="AC70" s="15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115</v>
      </c>
      <c r="B71" s="15" t="s">
        <v>32</v>
      </c>
      <c r="C71" s="15"/>
      <c r="D71" s="15"/>
      <c r="E71" s="15"/>
      <c r="F71" s="15"/>
      <c r="G71" s="16">
        <v>0</v>
      </c>
      <c r="H71" s="15" t="e">
        <v>#N/A</v>
      </c>
      <c r="I71" s="15" t="s">
        <v>33</v>
      </c>
      <c r="J71" s="15"/>
      <c r="K71" s="15">
        <f t="shared" si="15"/>
        <v>0</v>
      </c>
      <c r="L71" s="15"/>
      <c r="M71" s="15"/>
      <c r="N71" s="15"/>
      <c r="O71" s="15"/>
      <c r="P71" s="15">
        <f t="shared" si="3"/>
        <v>0</v>
      </c>
      <c r="Q71" s="17"/>
      <c r="R71" s="17"/>
      <c r="S71" s="15"/>
      <c r="T71" s="15" t="e">
        <f t="shared" si="4"/>
        <v>#DIV/0!</v>
      </c>
      <c r="U71" s="15" t="e">
        <f t="shared" si="5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51</v>
      </c>
      <c r="AC71" s="15">
        <f t="shared" si="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116</v>
      </c>
      <c r="B72" s="15" t="s">
        <v>32</v>
      </c>
      <c r="C72" s="15"/>
      <c r="D72" s="15"/>
      <c r="E72" s="15"/>
      <c r="F72" s="15"/>
      <c r="G72" s="16">
        <v>0</v>
      </c>
      <c r="H72" s="15">
        <v>40</v>
      </c>
      <c r="I72" s="15" t="s">
        <v>33</v>
      </c>
      <c r="J72" s="15"/>
      <c r="K72" s="15">
        <f t="shared" si="15"/>
        <v>0</v>
      </c>
      <c r="L72" s="15"/>
      <c r="M72" s="15"/>
      <c r="N72" s="15"/>
      <c r="O72" s="15"/>
      <c r="P72" s="15">
        <f t="shared" ref="P72:P98" si="16">E72/5</f>
        <v>0</v>
      </c>
      <c r="Q72" s="17"/>
      <c r="R72" s="17"/>
      <c r="S72" s="15"/>
      <c r="T72" s="15" t="e">
        <f t="shared" ref="T72:T98" si="17">(F72+N72+O72+Q72)/P72</f>
        <v>#DIV/0!</v>
      </c>
      <c r="U72" s="15" t="e">
        <f t="shared" ref="U72:U98" si="18">(F72+N72+O72)/P72</f>
        <v>#DIV/0!</v>
      </c>
      <c r="V72" s="15">
        <v>0</v>
      </c>
      <c r="W72" s="15">
        <v>0</v>
      </c>
      <c r="X72" s="15">
        <v>0</v>
      </c>
      <c r="Y72" s="15">
        <v>1.6012</v>
      </c>
      <c r="Z72" s="15">
        <v>1.6012</v>
      </c>
      <c r="AA72" s="15">
        <v>0</v>
      </c>
      <c r="AB72" s="15" t="s">
        <v>55</v>
      </c>
      <c r="AC72" s="15">
        <f t="shared" ref="AC72:AC98" si="19"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117</v>
      </c>
      <c r="B73" s="15" t="s">
        <v>32</v>
      </c>
      <c r="C73" s="15"/>
      <c r="D73" s="15"/>
      <c r="E73" s="15"/>
      <c r="F73" s="15"/>
      <c r="G73" s="16">
        <v>0</v>
      </c>
      <c r="H73" s="15" t="e">
        <v>#N/A</v>
      </c>
      <c r="I73" s="15" t="s">
        <v>33</v>
      </c>
      <c r="J73" s="15"/>
      <c r="K73" s="15">
        <f t="shared" si="15"/>
        <v>0</v>
      </c>
      <c r="L73" s="15"/>
      <c r="M73" s="15"/>
      <c r="N73" s="15"/>
      <c r="O73" s="15"/>
      <c r="P73" s="15">
        <f t="shared" si="16"/>
        <v>0</v>
      </c>
      <c r="Q73" s="17"/>
      <c r="R73" s="17"/>
      <c r="S73" s="15"/>
      <c r="T73" s="15" t="e">
        <f t="shared" si="17"/>
        <v>#DIV/0!</v>
      </c>
      <c r="U73" s="15" t="e">
        <f t="shared" si="18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 t="s">
        <v>51</v>
      </c>
      <c r="AC73" s="15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35</v>
      </c>
      <c r="C74" s="1">
        <v>121</v>
      </c>
      <c r="D74" s="1">
        <v>150</v>
      </c>
      <c r="E74" s="1">
        <v>142</v>
      </c>
      <c r="F74" s="1">
        <v>88</v>
      </c>
      <c r="G74" s="7">
        <v>0.4</v>
      </c>
      <c r="H74" s="1">
        <v>40</v>
      </c>
      <c r="I74" s="1" t="s">
        <v>33</v>
      </c>
      <c r="J74" s="1">
        <v>167</v>
      </c>
      <c r="K74" s="1">
        <f t="shared" si="15"/>
        <v>-25</v>
      </c>
      <c r="L74" s="1"/>
      <c r="M74" s="1"/>
      <c r="N74" s="1"/>
      <c r="O74" s="1">
        <v>123</v>
      </c>
      <c r="P74" s="1">
        <f t="shared" si="16"/>
        <v>28.4</v>
      </c>
      <c r="Q74" s="5">
        <f t="shared" ref="Q74:Q82" si="20">11*P74-O74-N74-F74</f>
        <v>101.39999999999998</v>
      </c>
      <c r="R74" s="5"/>
      <c r="S74" s="1"/>
      <c r="T74" s="1">
        <f t="shared" si="17"/>
        <v>11</v>
      </c>
      <c r="U74" s="1">
        <f t="shared" si="18"/>
        <v>7.4295774647887329</v>
      </c>
      <c r="V74" s="1">
        <v>26.2</v>
      </c>
      <c r="W74" s="1">
        <v>20.6</v>
      </c>
      <c r="X74" s="1">
        <v>12.6</v>
      </c>
      <c r="Y74" s="1">
        <v>23</v>
      </c>
      <c r="Z74" s="1">
        <v>25.4</v>
      </c>
      <c r="AA74" s="1">
        <v>16</v>
      </c>
      <c r="AB74" s="1"/>
      <c r="AC74" s="1">
        <f t="shared" si="19"/>
        <v>41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35</v>
      </c>
      <c r="C75" s="1">
        <v>71</v>
      </c>
      <c r="D75" s="1">
        <v>276</v>
      </c>
      <c r="E75" s="1">
        <v>131</v>
      </c>
      <c r="F75" s="1">
        <v>181</v>
      </c>
      <c r="G75" s="7">
        <v>0.4</v>
      </c>
      <c r="H75" s="1">
        <v>40</v>
      </c>
      <c r="I75" s="1" t="s">
        <v>33</v>
      </c>
      <c r="J75" s="1">
        <v>144</v>
      </c>
      <c r="K75" s="1">
        <f t="shared" si="15"/>
        <v>-13</v>
      </c>
      <c r="L75" s="1"/>
      <c r="M75" s="1"/>
      <c r="N75" s="1"/>
      <c r="O75" s="1">
        <v>29</v>
      </c>
      <c r="P75" s="1">
        <f t="shared" si="16"/>
        <v>26.2</v>
      </c>
      <c r="Q75" s="5">
        <f t="shared" si="20"/>
        <v>78.199999999999989</v>
      </c>
      <c r="R75" s="5"/>
      <c r="S75" s="1"/>
      <c r="T75" s="1">
        <f t="shared" si="17"/>
        <v>11</v>
      </c>
      <c r="U75" s="1">
        <f t="shared" si="18"/>
        <v>8.0152671755725198</v>
      </c>
      <c r="V75" s="1">
        <v>24.8</v>
      </c>
      <c r="W75" s="1">
        <v>27.4</v>
      </c>
      <c r="X75" s="1">
        <v>28.6</v>
      </c>
      <c r="Y75" s="1">
        <v>30.4</v>
      </c>
      <c r="Z75" s="1">
        <v>28.6</v>
      </c>
      <c r="AA75" s="1">
        <v>20.6</v>
      </c>
      <c r="AB75" s="1"/>
      <c r="AC75" s="1">
        <f t="shared" si="19"/>
        <v>31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32</v>
      </c>
      <c r="C76" s="1">
        <v>229.54400000000001</v>
      </c>
      <c r="D76" s="1">
        <v>358.84</v>
      </c>
      <c r="E76" s="1">
        <v>243.52600000000001</v>
      </c>
      <c r="F76" s="1">
        <v>256.452</v>
      </c>
      <c r="G76" s="7">
        <v>1</v>
      </c>
      <c r="H76" s="1">
        <v>55</v>
      </c>
      <c r="I76" s="1" t="s">
        <v>33</v>
      </c>
      <c r="J76" s="1">
        <v>208.4</v>
      </c>
      <c r="K76" s="1">
        <f t="shared" si="15"/>
        <v>35.126000000000005</v>
      </c>
      <c r="L76" s="1"/>
      <c r="M76" s="1"/>
      <c r="N76" s="1"/>
      <c r="O76" s="1">
        <v>95.764999999999986</v>
      </c>
      <c r="P76" s="1">
        <f t="shared" si="16"/>
        <v>48.705200000000005</v>
      </c>
      <c r="Q76" s="5">
        <f t="shared" si="20"/>
        <v>183.54020000000003</v>
      </c>
      <c r="R76" s="5"/>
      <c r="S76" s="1"/>
      <c r="T76" s="1">
        <f t="shared" si="17"/>
        <v>11</v>
      </c>
      <c r="U76" s="1">
        <f t="shared" si="18"/>
        <v>7.2316097665136363</v>
      </c>
      <c r="V76" s="1">
        <v>45.564599999999999</v>
      </c>
      <c r="W76" s="1">
        <v>44.122999999999998</v>
      </c>
      <c r="X76" s="1">
        <v>51.125799999999998</v>
      </c>
      <c r="Y76" s="1">
        <v>60.427</v>
      </c>
      <c r="Z76" s="1">
        <v>47.583799999999997</v>
      </c>
      <c r="AA76" s="1">
        <v>42.4756</v>
      </c>
      <c r="AB76" s="1"/>
      <c r="AC76" s="1">
        <f t="shared" si="19"/>
        <v>184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32</v>
      </c>
      <c r="C77" s="1">
        <v>229.17500000000001</v>
      </c>
      <c r="D77" s="1">
        <v>487.21499999999997</v>
      </c>
      <c r="E77" s="1">
        <v>290.69799999999998</v>
      </c>
      <c r="F77" s="1">
        <v>326.02300000000002</v>
      </c>
      <c r="G77" s="7">
        <v>1</v>
      </c>
      <c r="H77" s="1">
        <v>50</v>
      </c>
      <c r="I77" s="1" t="s">
        <v>33</v>
      </c>
      <c r="J77" s="1">
        <v>259.31</v>
      </c>
      <c r="K77" s="1">
        <f t="shared" si="15"/>
        <v>31.387999999999977</v>
      </c>
      <c r="L77" s="1"/>
      <c r="M77" s="1"/>
      <c r="N77" s="1"/>
      <c r="O77" s="1">
        <v>152.79299999999989</v>
      </c>
      <c r="P77" s="1">
        <f t="shared" si="16"/>
        <v>58.139599999999994</v>
      </c>
      <c r="Q77" s="5">
        <f t="shared" si="20"/>
        <v>160.71960000000001</v>
      </c>
      <c r="R77" s="5"/>
      <c r="S77" s="1"/>
      <c r="T77" s="1">
        <f t="shared" si="17"/>
        <v>11</v>
      </c>
      <c r="U77" s="1">
        <f t="shared" si="18"/>
        <v>8.2356259760989055</v>
      </c>
      <c r="V77" s="1">
        <v>57.898200000000003</v>
      </c>
      <c r="W77" s="1">
        <v>53.313000000000002</v>
      </c>
      <c r="X77" s="1">
        <v>46.016800000000003</v>
      </c>
      <c r="Y77" s="1">
        <v>50.232399999999998</v>
      </c>
      <c r="Z77" s="1">
        <v>49.385199999999998</v>
      </c>
      <c r="AA77" s="1">
        <v>35.946399999999997</v>
      </c>
      <c r="AB77" s="1"/>
      <c r="AC77" s="1">
        <f t="shared" si="19"/>
        <v>161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35</v>
      </c>
      <c r="C78" s="1">
        <v>121</v>
      </c>
      <c r="D78" s="1">
        <v>210.81</v>
      </c>
      <c r="E78" s="1">
        <v>133</v>
      </c>
      <c r="F78" s="1">
        <v>171.81</v>
      </c>
      <c r="G78" s="7">
        <v>0.4</v>
      </c>
      <c r="H78" s="1">
        <v>50</v>
      </c>
      <c r="I78" s="1" t="s">
        <v>33</v>
      </c>
      <c r="J78" s="1">
        <v>130</v>
      </c>
      <c r="K78" s="1">
        <f t="shared" si="15"/>
        <v>3</v>
      </c>
      <c r="L78" s="1"/>
      <c r="M78" s="1"/>
      <c r="N78" s="1"/>
      <c r="O78" s="1">
        <v>0</v>
      </c>
      <c r="P78" s="1">
        <f t="shared" si="16"/>
        <v>26.6</v>
      </c>
      <c r="Q78" s="5">
        <f t="shared" si="20"/>
        <v>120.79000000000002</v>
      </c>
      <c r="R78" s="5"/>
      <c r="S78" s="1"/>
      <c r="T78" s="1">
        <f t="shared" si="17"/>
        <v>11</v>
      </c>
      <c r="U78" s="1">
        <f t="shared" si="18"/>
        <v>6.4590225563909769</v>
      </c>
      <c r="V78" s="1">
        <v>21.8</v>
      </c>
      <c r="W78" s="1">
        <v>27.6</v>
      </c>
      <c r="X78" s="1">
        <v>27</v>
      </c>
      <c r="Y78" s="1">
        <v>17.399999999999999</v>
      </c>
      <c r="Z78" s="1">
        <v>15</v>
      </c>
      <c r="AA78" s="1">
        <v>14.2</v>
      </c>
      <c r="AB78" s="1"/>
      <c r="AC78" s="1">
        <f t="shared" si="19"/>
        <v>48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35</v>
      </c>
      <c r="C79" s="1">
        <v>651</v>
      </c>
      <c r="D79" s="1">
        <v>1560</v>
      </c>
      <c r="E79" s="1">
        <v>860</v>
      </c>
      <c r="F79" s="1">
        <v>1168</v>
      </c>
      <c r="G79" s="7">
        <v>0.4</v>
      </c>
      <c r="H79" s="1">
        <v>40</v>
      </c>
      <c r="I79" s="1" t="s">
        <v>33</v>
      </c>
      <c r="J79" s="1">
        <v>869</v>
      </c>
      <c r="K79" s="1">
        <f t="shared" si="15"/>
        <v>-9</v>
      </c>
      <c r="L79" s="1"/>
      <c r="M79" s="1"/>
      <c r="N79" s="1"/>
      <c r="O79" s="1">
        <v>354</v>
      </c>
      <c r="P79" s="1">
        <f t="shared" si="16"/>
        <v>172</v>
      </c>
      <c r="Q79" s="5">
        <f t="shared" si="20"/>
        <v>370</v>
      </c>
      <c r="R79" s="5"/>
      <c r="S79" s="1"/>
      <c r="T79" s="1">
        <f t="shared" si="17"/>
        <v>11</v>
      </c>
      <c r="U79" s="1">
        <f t="shared" si="18"/>
        <v>8.8488372093023262</v>
      </c>
      <c r="V79" s="1">
        <v>171</v>
      </c>
      <c r="W79" s="1">
        <v>182.8</v>
      </c>
      <c r="X79" s="1">
        <v>171</v>
      </c>
      <c r="Y79" s="1">
        <v>148.80000000000001</v>
      </c>
      <c r="Z79" s="1">
        <v>150.19999999999999</v>
      </c>
      <c r="AA79" s="1">
        <v>142.6</v>
      </c>
      <c r="AB79" s="1"/>
      <c r="AC79" s="1">
        <f t="shared" si="19"/>
        <v>148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35</v>
      </c>
      <c r="C80" s="1">
        <v>438</v>
      </c>
      <c r="D80" s="1">
        <v>1140</v>
      </c>
      <c r="E80" s="1">
        <v>610</v>
      </c>
      <c r="F80" s="1">
        <v>865</v>
      </c>
      <c r="G80" s="7">
        <v>0.4</v>
      </c>
      <c r="H80" s="1">
        <v>40</v>
      </c>
      <c r="I80" s="1" t="s">
        <v>33</v>
      </c>
      <c r="J80" s="1">
        <v>614</v>
      </c>
      <c r="K80" s="1">
        <f t="shared" si="15"/>
        <v>-4</v>
      </c>
      <c r="L80" s="1"/>
      <c r="M80" s="1"/>
      <c r="N80" s="1"/>
      <c r="O80" s="1">
        <v>167</v>
      </c>
      <c r="P80" s="1">
        <f t="shared" si="16"/>
        <v>122</v>
      </c>
      <c r="Q80" s="5">
        <f t="shared" si="20"/>
        <v>310</v>
      </c>
      <c r="R80" s="5"/>
      <c r="S80" s="1"/>
      <c r="T80" s="1">
        <f t="shared" si="17"/>
        <v>11</v>
      </c>
      <c r="U80" s="1">
        <f t="shared" si="18"/>
        <v>8.4590163934426226</v>
      </c>
      <c r="V80" s="1">
        <v>116</v>
      </c>
      <c r="W80" s="1">
        <v>133.6</v>
      </c>
      <c r="X80" s="1">
        <v>128.19999999999999</v>
      </c>
      <c r="Y80" s="1">
        <v>108.4</v>
      </c>
      <c r="Z80" s="1">
        <v>107.8</v>
      </c>
      <c r="AA80" s="1">
        <v>105.2</v>
      </c>
      <c r="AB80" s="1"/>
      <c r="AC80" s="1">
        <f t="shared" si="19"/>
        <v>124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32</v>
      </c>
      <c r="C81" s="1">
        <v>116.027</v>
      </c>
      <c r="D81" s="1">
        <v>320.44200000000001</v>
      </c>
      <c r="E81" s="1">
        <v>107.313</v>
      </c>
      <c r="F81" s="1">
        <v>289.54700000000003</v>
      </c>
      <c r="G81" s="7">
        <v>1</v>
      </c>
      <c r="H81" s="1">
        <v>40</v>
      </c>
      <c r="I81" s="1" t="s">
        <v>33</v>
      </c>
      <c r="J81" s="1">
        <v>123.15</v>
      </c>
      <c r="K81" s="1">
        <f t="shared" si="15"/>
        <v>-15.837000000000003</v>
      </c>
      <c r="L81" s="1"/>
      <c r="M81" s="1"/>
      <c r="N81" s="1"/>
      <c r="O81" s="1">
        <v>0</v>
      </c>
      <c r="P81" s="1">
        <f t="shared" si="16"/>
        <v>21.462600000000002</v>
      </c>
      <c r="Q81" s="5">
        <v>50</v>
      </c>
      <c r="R81" s="5"/>
      <c r="S81" s="1"/>
      <c r="T81" s="1">
        <f t="shared" si="17"/>
        <v>15.820403865328524</v>
      </c>
      <c r="U81" s="1">
        <f t="shared" si="18"/>
        <v>13.490769990588278</v>
      </c>
      <c r="V81" s="1">
        <v>22.399000000000001</v>
      </c>
      <c r="W81" s="1">
        <v>35.454000000000001</v>
      </c>
      <c r="X81" s="1">
        <v>33.170200000000001</v>
      </c>
      <c r="Y81" s="1">
        <v>26.625</v>
      </c>
      <c r="Z81" s="1">
        <v>28.4238</v>
      </c>
      <c r="AA81" s="1">
        <v>30.182600000000001</v>
      </c>
      <c r="AB81" s="1"/>
      <c r="AC81" s="1">
        <f t="shared" si="19"/>
        <v>50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32</v>
      </c>
      <c r="C82" s="1">
        <v>139.32300000000001</v>
      </c>
      <c r="D82" s="1">
        <v>198.84100000000001</v>
      </c>
      <c r="E82" s="1">
        <v>97.93</v>
      </c>
      <c r="F82" s="1">
        <v>202.70599999999999</v>
      </c>
      <c r="G82" s="7">
        <v>1</v>
      </c>
      <c r="H82" s="1">
        <v>40</v>
      </c>
      <c r="I82" s="1" t="s">
        <v>33</v>
      </c>
      <c r="J82" s="1">
        <v>97.641000000000005</v>
      </c>
      <c r="K82" s="1">
        <f t="shared" si="15"/>
        <v>0.28900000000000148</v>
      </c>
      <c r="L82" s="1"/>
      <c r="M82" s="1"/>
      <c r="N82" s="1"/>
      <c r="O82" s="1">
        <v>0</v>
      </c>
      <c r="P82" s="1">
        <f t="shared" si="16"/>
        <v>19.586000000000002</v>
      </c>
      <c r="Q82" s="5">
        <f t="shared" si="20"/>
        <v>12.740000000000038</v>
      </c>
      <c r="R82" s="5"/>
      <c r="S82" s="1"/>
      <c r="T82" s="1">
        <f t="shared" si="17"/>
        <v>11</v>
      </c>
      <c r="U82" s="1">
        <f t="shared" si="18"/>
        <v>10.349535382416009</v>
      </c>
      <c r="V82" s="1">
        <v>22.866599999999998</v>
      </c>
      <c r="W82" s="1">
        <v>26.552800000000001</v>
      </c>
      <c r="X82" s="1">
        <v>21.501799999999999</v>
      </c>
      <c r="Y82" s="1">
        <v>19.7332</v>
      </c>
      <c r="Z82" s="1">
        <v>23.282</v>
      </c>
      <c r="AA82" s="1">
        <v>17.725000000000001</v>
      </c>
      <c r="AB82" s="1"/>
      <c r="AC82" s="1">
        <f t="shared" si="19"/>
        <v>13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127</v>
      </c>
      <c r="B83" s="15" t="s">
        <v>35</v>
      </c>
      <c r="C83" s="15"/>
      <c r="D83" s="15"/>
      <c r="E83" s="15"/>
      <c r="F83" s="15"/>
      <c r="G83" s="16">
        <v>0</v>
      </c>
      <c r="H83" s="15" t="e">
        <v>#N/A</v>
      </c>
      <c r="I83" s="15" t="s">
        <v>33</v>
      </c>
      <c r="J83" s="15"/>
      <c r="K83" s="15">
        <f t="shared" si="15"/>
        <v>0</v>
      </c>
      <c r="L83" s="15"/>
      <c r="M83" s="15"/>
      <c r="N83" s="15"/>
      <c r="O83" s="15"/>
      <c r="P83" s="15">
        <f t="shared" si="16"/>
        <v>0</v>
      </c>
      <c r="Q83" s="17"/>
      <c r="R83" s="17"/>
      <c r="S83" s="15"/>
      <c r="T83" s="15" t="e">
        <f t="shared" si="17"/>
        <v>#DIV/0!</v>
      </c>
      <c r="U83" s="15" t="e">
        <f t="shared" si="18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 t="s">
        <v>51</v>
      </c>
      <c r="AC83" s="15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32</v>
      </c>
      <c r="C84" s="1">
        <v>123.452</v>
      </c>
      <c r="D84" s="1">
        <v>224.83500000000001</v>
      </c>
      <c r="E84" s="1">
        <v>160.35599999999999</v>
      </c>
      <c r="F84" s="1">
        <v>124.127</v>
      </c>
      <c r="G84" s="7">
        <v>1</v>
      </c>
      <c r="H84" s="1">
        <v>30</v>
      </c>
      <c r="I84" s="1" t="s">
        <v>33</v>
      </c>
      <c r="J84" s="1">
        <v>171.05</v>
      </c>
      <c r="K84" s="1">
        <f t="shared" si="15"/>
        <v>-10.694000000000017</v>
      </c>
      <c r="L84" s="1"/>
      <c r="M84" s="1"/>
      <c r="N84" s="1"/>
      <c r="O84" s="1">
        <v>222.166</v>
      </c>
      <c r="P84" s="1">
        <f t="shared" si="16"/>
        <v>32.071199999999997</v>
      </c>
      <c r="Q84" s="5"/>
      <c r="R84" s="5"/>
      <c r="S84" s="1"/>
      <c r="T84" s="1">
        <f t="shared" si="17"/>
        <v>10.797631519868293</v>
      </c>
      <c r="U84" s="1">
        <f t="shared" si="18"/>
        <v>10.797631519868293</v>
      </c>
      <c r="V84" s="1">
        <v>37.917999999999999</v>
      </c>
      <c r="W84" s="1">
        <v>25.48</v>
      </c>
      <c r="X84" s="1">
        <v>22.432400000000001</v>
      </c>
      <c r="Y84" s="1">
        <v>23.230599999999999</v>
      </c>
      <c r="Z84" s="1">
        <v>24.089600000000001</v>
      </c>
      <c r="AA84" s="1">
        <v>26.673999999999999</v>
      </c>
      <c r="AB84" s="1"/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129</v>
      </c>
      <c r="B85" s="15" t="s">
        <v>35</v>
      </c>
      <c r="C85" s="15"/>
      <c r="D85" s="15"/>
      <c r="E85" s="15"/>
      <c r="F85" s="15"/>
      <c r="G85" s="16">
        <v>0</v>
      </c>
      <c r="H85" s="15" t="e">
        <v>#N/A</v>
      </c>
      <c r="I85" s="15" t="s">
        <v>33</v>
      </c>
      <c r="J85" s="15"/>
      <c r="K85" s="15">
        <f t="shared" si="15"/>
        <v>0</v>
      </c>
      <c r="L85" s="15"/>
      <c r="M85" s="15"/>
      <c r="N85" s="15"/>
      <c r="O85" s="15"/>
      <c r="P85" s="15">
        <f t="shared" si="16"/>
        <v>0</v>
      </c>
      <c r="Q85" s="17"/>
      <c r="R85" s="17"/>
      <c r="S85" s="15"/>
      <c r="T85" s="15" t="e">
        <f t="shared" si="17"/>
        <v>#DIV/0!</v>
      </c>
      <c r="U85" s="15" t="e">
        <f t="shared" si="18"/>
        <v>#DIV/0!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 t="s">
        <v>51</v>
      </c>
      <c r="AC85" s="15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130</v>
      </c>
      <c r="B86" s="15" t="s">
        <v>35</v>
      </c>
      <c r="C86" s="15"/>
      <c r="D86" s="15"/>
      <c r="E86" s="15"/>
      <c r="F86" s="15"/>
      <c r="G86" s="16">
        <v>0</v>
      </c>
      <c r="H86" s="15" t="e">
        <v>#N/A</v>
      </c>
      <c r="I86" s="15" t="s">
        <v>33</v>
      </c>
      <c r="J86" s="15"/>
      <c r="K86" s="15">
        <f t="shared" si="15"/>
        <v>0</v>
      </c>
      <c r="L86" s="15"/>
      <c r="M86" s="15"/>
      <c r="N86" s="15"/>
      <c r="O86" s="15"/>
      <c r="P86" s="15">
        <f t="shared" si="16"/>
        <v>0</v>
      </c>
      <c r="Q86" s="17"/>
      <c r="R86" s="17"/>
      <c r="S86" s="15"/>
      <c r="T86" s="15" t="e">
        <f t="shared" si="17"/>
        <v>#DIV/0!</v>
      </c>
      <c r="U86" s="15" t="e">
        <f t="shared" si="18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 t="s">
        <v>51</v>
      </c>
      <c r="AC86" s="15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131</v>
      </c>
      <c r="B87" s="15" t="s">
        <v>35</v>
      </c>
      <c r="C87" s="15"/>
      <c r="D87" s="15"/>
      <c r="E87" s="15"/>
      <c r="F87" s="15"/>
      <c r="G87" s="16">
        <v>0</v>
      </c>
      <c r="H87" s="15">
        <v>50</v>
      </c>
      <c r="I87" s="15" t="s">
        <v>33</v>
      </c>
      <c r="J87" s="15"/>
      <c r="K87" s="15">
        <f t="shared" si="15"/>
        <v>0</v>
      </c>
      <c r="L87" s="15"/>
      <c r="M87" s="15"/>
      <c r="N87" s="15"/>
      <c r="O87" s="15"/>
      <c r="P87" s="15">
        <f t="shared" si="16"/>
        <v>0</v>
      </c>
      <c r="Q87" s="17"/>
      <c r="R87" s="17"/>
      <c r="S87" s="15"/>
      <c r="T87" s="15" t="e">
        <f t="shared" si="17"/>
        <v>#DIV/0!</v>
      </c>
      <c r="U87" s="15" t="e">
        <f t="shared" si="18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56</v>
      </c>
      <c r="AC87" s="15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132</v>
      </c>
      <c r="B88" s="15" t="s">
        <v>35</v>
      </c>
      <c r="C88" s="15"/>
      <c r="D88" s="15"/>
      <c r="E88" s="15"/>
      <c r="F88" s="15"/>
      <c r="G88" s="16">
        <v>0</v>
      </c>
      <c r="H88" s="15" t="e">
        <v>#N/A</v>
      </c>
      <c r="I88" s="15" t="s">
        <v>33</v>
      </c>
      <c r="J88" s="15"/>
      <c r="K88" s="15">
        <f t="shared" si="15"/>
        <v>0</v>
      </c>
      <c r="L88" s="15"/>
      <c r="M88" s="15"/>
      <c r="N88" s="15"/>
      <c r="O88" s="15"/>
      <c r="P88" s="15">
        <f t="shared" si="16"/>
        <v>0</v>
      </c>
      <c r="Q88" s="17"/>
      <c r="R88" s="17"/>
      <c r="S88" s="15"/>
      <c r="T88" s="15" t="e">
        <f t="shared" si="17"/>
        <v>#DIV/0!</v>
      </c>
      <c r="U88" s="15" t="e">
        <f t="shared" si="18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51</v>
      </c>
      <c r="AC88" s="15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133</v>
      </c>
      <c r="B89" s="15" t="s">
        <v>35</v>
      </c>
      <c r="C89" s="15"/>
      <c r="D89" s="15"/>
      <c r="E89" s="15"/>
      <c r="F89" s="15"/>
      <c r="G89" s="16">
        <v>0</v>
      </c>
      <c r="H89" s="15" t="e">
        <v>#N/A</v>
      </c>
      <c r="I89" s="15" t="s">
        <v>33</v>
      </c>
      <c r="J89" s="15"/>
      <c r="K89" s="15">
        <f t="shared" si="15"/>
        <v>0</v>
      </c>
      <c r="L89" s="15"/>
      <c r="M89" s="15"/>
      <c r="N89" s="15"/>
      <c r="O89" s="15"/>
      <c r="P89" s="15">
        <f t="shared" si="16"/>
        <v>0</v>
      </c>
      <c r="Q89" s="17"/>
      <c r="R89" s="17"/>
      <c r="S89" s="15"/>
      <c r="T89" s="15" t="e">
        <f t="shared" si="17"/>
        <v>#DIV/0!</v>
      </c>
      <c r="U89" s="15" t="e">
        <f t="shared" si="18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37</v>
      </c>
      <c r="AC89" s="15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134</v>
      </c>
      <c r="B90" s="15" t="s">
        <v>35</v>
      </c>
      <c r="C90" s="15"/>
      <c r="D90" s="15"/>
      <c r="E90" s="15"/>
      <c r="F90" s="15"/>
      <c r="G90" s="16">
        <v>0</v>
      </c>
      <c r="H90" s="15" t="e">
        <v>#N/A</v>
      </c>
      <c r="I90" s="15" t="s">
        <v>33</v>
      </c>
      <c r="J90" s="15"/>
      <c r="K90" s="15">
        <f t="shared" si="15"/>
        <v>0</v>
      </c>
      <c r="L90" s="15"/>
      <c r="M90" s="15"/>
      <c r="N90" s="15"/>
      <c r="O90" s="15"/>
      <c r="P90" s="15">
        <f t="shared" si="16"/>
        <v>0</v>
      </c>
      <c r="Q90" s="17"/>
      <c r="R90" s="17"/>
      <c r="S90" s="15"/>
      <c r="T90" s="15" t="e">
        <f t="shared" si="17"/>
        <v>#DIV/0!</v>
      </c>
      <c r="U90" s="15" t="e">
        <f t="shared" si="18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 t="s">
        <v>51</v>
      </c>
      <c r="AC90" s="15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135</v>
      </c>
      <c r="B91" s="15" t="s">
        <v>35</v>
      </c>
      <c r="C91" s="15"/>
      <c r="D91" s="15"/>
      <c r="E91" s="15"/>
      <c r="F91" s="15"/>
      <c r="G91" s="16">
        <v>0</v>
      </c>
      <c r="H91" s="15" t="e">
        <v>#N/A</v>
      </c>
      <c r="I91" s="15" t="s">
        <v>33</v>
      </c>
      <c r="J91" s="15"/>
      <c r="K91" s="15">
        <f t="shared" si="15"/>
        <v>0</v>
      </c>
      <c r="L91" s="15"/>
      <c r="M91" s="15"/>
      <c r="N91" s="15"/>
      <c r="O91" s="15"/>
      <c r="P91" s="15">
        <f t="shared" si="16"/>
        <v>0</v>
      </c>
      <c r="Q91" s="17"/>
      <c r="R91" s="17"/>
      <c r="S91" s="15"/>
      <c r="T91" s="15" t="e">
        <f t="shared" si="17"/>
        <v>#DIV/0!</v>
      </c>
      <c r="U91" s="15" t="e">
        <f t="shared" si="18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 t="s">
        <v>51</v>
      </c>
      <c r="AC91" s="15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136</v>
      </c>
      <c r="B92" s="15" t="s">
        <v>32</v>
      </c>
      <c r="C92" s="15"/>
      <c r="D92" s="15"/>
      <c r="E92" s="15"/>
      <c r="F92" s="15"/>
      <c r="G92" s="16">
        <v>0</v>
      </c>
      <c r="H92" s="15" t="e">
        <v>#N/A</v>
      </c>
      <c r="I92" s="15" t="s">
        <v>33</v>
      </c>
      <c r="J92" s="15"/>
      <c r="K92" s="15">
        <f t="shared" si="15"/>
        <v>0</v>
      </c>
      <c r="L92" s="15"/>
      <c r="M92" s="15"/>
      <c r="N92" s="15"/>
      <c r="O92" s="15"/>
      <c r="P92" s="15">
        <f t="shared" si="16"/>
        <v>0</v>
      </c>
      <c r="Q92" s="17"/>
      <c r="R92" s="17"/>
      <c r="S92" s="15"/>
      <c r="T92" s="15" t="e">
        <f t="shared" si="17"/>
        <v>#DIV/0!</v>
      </c>
      <c r="U92" s="15" t="e">
        <f t="shared" si="18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0.245</v>
      </c>
      <c r="AB92" s="15" t="s">
        <v>51</v>
      </c>
      <c r="AC92" s="15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137</v>
      </c>
      <c r="B93" s="15" t="s">
        <v>32</v>
      </c>
      <c r="C93" s="15"/>
      <c r="D93" s="15"/>
      <c r="E93" s="15"/>
      <c r="F93" s="15"/>
      <c r="G93" s="16">
        <v>0</v>
      </c>
      <c r="H93" s="15" t="e">
        <v>#N/A</v>
      </c>
      <c r="I93" s="15" t="s">
        <v>33</v>
      </c>
      <c r="J93" s="15"/>
      <c r="K93" s="15">
        <f t="shared" si="15"/>
        <v>0</v>
      </c>
      <c r="L93" s="15"/>
      <c r="M93" s="15"/>
      <c r="N93" s="15"/>
      <c r="O93" s="15"/>
      <c r="P93" s="15">
        <f t="shared" si="16"/>
        <v>0</v>
      </c>
      <c r="Q93" s="17"/>
      <c r="R93" s="17"/>
      <c r="S93" s="15"/>
      <c r="T93" s="15" t="e">
        <f t="shared" si="17"/>
        <v>#DIV/0!</v>
      </c>
      <c r="U93" s="15" t="e">
        <f t="shared" si="18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51</v>
      </c>
      <c r="AC93" s="15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6" t="s">
        <v>138</v>
      </c>
      <c r="B94" s="1" t="s">
        <v>35</v>
      </c>
      <c r="C94" s="1"/>
      <c r="D94" s="1"/>
      <c r="E94" s="1"/>
      <c r="F94" s="1"/>
      <c r="G94" s="7">
        <v>0.11</v>
      </c>
      <c r="H94" s="1">
        <v>150</v>
      </c>
      <c r="I94" s="1" t="s">
        <v>50</v>
      </c>
      <c r="J94" s="1"/>
      <c r="K94" s="1">
        <f t="shared" si="15"/>
        <v>0</v>
      </c>
      <c r="L94" s="1"/>
      <c r="M94" s="1"/>
      <c r="N94" s="1"/>
      <c r="O94" s="1">
        <v>0</v>
      </c>
      <c r="P94" s="1">
        <f t="shared" si="16"/>
        <v>0</v>
      </c>
      <c r="Q94" s="5"/>
      <c r="R94" s="5"/>
      <c r="S94" s="1"/>
      <c r="T94" s="1" t="e">
        <f t="shared" si="17"/>
        <v>#DIV/0!</v>
      </c>
      <c r="U94" s="1" t="e">
        <f t="shared" si="18"/>
        <v>#DIV/0!</v>
      </c>
      <c r="V94" s="1">
        <v>0</v>
      </c>
      <c r="W94" s="1">
        <v>0</v>
      </c>
      <c r="X94" s="1">
        <v>0</v>
      </c>
      <c r="Y94" s="1">
        <v>9.4</v>
      </c>
      <c r="Z94" s="1">
        <v>10.199999999999999</v>
      </c>
      <c r="AA94" s="1">
        <v>1.8</v>
      </c>
      <c r="AB94" s="1" t="s">
        <v>57</v>
      </c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6" t="s">
        <v>139</v>
      </c>
      <c r="B95" s="1" t="s">
        <v>32</v>
      </c>
      <c r="C95" s="1"/>
      <c r="D95" s="1"/>
      <c r="E95" s="14">
        <f>E54</f>
        <v>90.811000000000007</v>
      </c>
      <c r="F95" s="14">
        <f>F54</f>
        <v>88.174999999999997</v>
      </c>
      <c r="G95" s="7">
        <v>1</v>
      </c>
      <c r="H95" s="1">
        <v>55</v>
      </c>
      <c r="I95" s="1" t="s">
        <v>33</v>
      </c>
      <c r="J95" s="1"/>
      <c r="K95" s="1">
        <f t="shared" si="15"/>
        <v>90.811000000000007</v>
      </c>
      <c r="L95" s="1"/>
      <c r="M95" s="1"/>
      <c r="N95" s="1"/>
      <c r="O95" s="1">
        <v>50</v>
      </c>
      <c r="P95" s="1">
        <f t="shared" si="16"/>
        <v>18.162200000000002</v>
      </c>
      <c r="Q95" s="5">
        <f t="shared" ref="Q95:Q97" si="21">11*P95-O95-N95-F95</f>
        <v>61.60920000000003</v>
      </c>
      <c r="R95" s="5"/>
      <c r="S95" s="1"/>
      <c r="T95" s="1">
        <f t="shared" si="17"/>
        <v>11.000000000000002</v>
      </c>
      <c r="U95" s="1">
        <f t="shared" si="18"/>
        <v>7.6078338527270919</v>
      </c>
      <c r="V95" s="1">
        <v>0</v>
      </c>
      <c r="W95" s="1">
        <v>13.4024</v>
      </c>
      <c r="X95" s="1">
        <v>17.465800000000002</v>
      </c>
      <c r="Y95" s="1">
        <v>21.1982</v>
      </c>
      <c r="Z95" s="1">
        <v>16.566199999999998</v>
      </c>
      <c r="AA95" s="1">
        <v>15.388</v>
      </c>
      <c r="AB95" s="18" t="s">
        <v>60</v>
      </c>
      <c r="AC95" s="1">
        <f t="shared" si="19"/>
        <v>62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35</v>
      </c>
      <c r="C96" s="1">
        <v>54</v>
      </c>
      <c r="D96" s="1">
        <v>90</v>
      </c>
      <c r="E96" s="1">
        <v>48</v>
      </c>
      <c r="F96" s="1">
        <v>87</v>
      </c>
      <c r="G96" s="7">
        <v>0.4</v>
      </c>
      <c r="H96" s="1">
        <v>55</v>
      </c>
      <c r="I96" s="1" t="s">
        <v>33</v>
      </c>
      <c r="J96" s="1">
        <v>48</v>
      </c>
      <c r="K96" s="1">
        <f t="shared" si="15"/>
        <v>0</v>
      </c>
      <c r="L96" s="1"/>
      <c r="M96" s="1"/>
      <c r="N96" s="1"/>
      <c r="O96" s="1">
        <v>0</v>
      </c>
      <c r="P96" s="1">
        <f t="shared" si="16"/>
        <v>9.6</v>
      </c>
      <c r="Q96" s="5">
        <f t="shared" si="21"/>
        <v>18.599999999999994</v>
      </c>
      <c r="R96" s="5"/>
      <c r="S96" s="1"/>
      <c r="T96" s="1">
        <f t="shared" si="17"/>
        <v>11</v>
      </c>
      <c r="U96" s="1">
        <f t="shared" si="18"/>
        <v>9.0625</v>
      </c>
      <c r="V96" s="1">
        <v>8.1999999999999993</v>
      </c>
      <c r="W96" s="1">
        <v>11.8</v>
      </c>
      <c r="X96" s="1">
        <v>12</v>
      </c>
      <c r="Y96" s="1">
        <v>12.6</v>
      </c>
      <c r="Z96" s="1">
        <v>12.2</v>
      </c>
      <c r="AA96" s="1">
        <v>13.6</v>
      </c>
      <c r="AB96" s="1"/>
      <c r="AC96" s="1">
        <f t="shared" si="19"/>
        <v>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35</v>
      </c>
      <c r="C97" s="1">
        <v>37</v>
      </c>
      <c r="D97" s="1"/>
      <c r="E97" s="1">
        <v>24</v>
      </c>
      <c r="F97" s="1">
        <v>4</v>
      </c>
      <c r="G97" s="7">
        <v>0.1</v>
      </c>
      <c r="H97" s="1">
        <v>60</v>
      </c>
      <c r="I97" s="1" t="s">
        <v>33</v>
      </c>
      <c r="J97" s="1">
        <v>24</v>
      </c>
      <c r="K97" s="1">
        <f t="shared" si="15"/>
        <v>0</v>
      </c>
      <c r="L97" s="1"/>
      <c r="M97" s="1"/>
      <c r="N97" s="1"/>
      <c r="O97" s="1">
        <v>30.6</v>
      </c>
      <c r="P97" s="1">
        <f t="shared" si="16"/>
        <v>4.8</v>
      </c>
      <c r="Q97" s="5">
        <f t="shared" si="21"/>
        <v>18.199999999999996</v>
      </c>
      <c r="R97" s="5"/>
      <c r="S97" s="1"/>
      <c r="T97" s="1">
        <f t="shared" si="17"/>
        <v>11</v>
      </c>
      <c r="U97" s="1">
        <f t="shared" si="18"/>
        <v>7.2083333333333339</v>
      </c>
      <c r="V97" s="1">
        <v>5.2</v>
      </c>
      <c r="W97" s="1">
        <v>2.4</v>
      </c>
      <c r="X97" s="1">
        <v>0.6</v>
      </c>
      <c r="Y97" s="1">
        <v>0</v>
      </c>
      <c r="Z97" s="1">
        <v>0</v>
      </c>
      <c r="AA97" s="1">
        <v>0</v>
      </c>
      <c r="AB97" s="1" t="s">
        <v>39</v>
      </c>
      <c r="AC97" s="1">
        <f t="shared" si="19"/>
        <v>2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58</v>
      </c>
      <c r="B98" s="11" t="s">
        <v>35</v>
      </c>
      <c r="C98" s="11">
        <v>112</v>
      </c>
      <c r="D98" s="11"/>
      <c r="E98" s="11">
        <v>21</v>
      </c>
      <c r="F98" s="11"/>
      <c r="G98" s="12">
        <v>0</v>
      </c>
      <c r="H98" s="11" t="e">
        <v>#N/A</v>
      </c>
      <c r="I98" s="11" t="s">
        <v>53</v>
      </c>
      <c r="J98" s="11">
        <v>21</v>
      </c>
      <c r="K98" s="11">
        <f t="shared" si="15"/>
        <v>0</v>
      </c>
      <c r="L98" s="11"/>
      <c r="M98" s="11"/>
      <c r="N98" s="11"/>
      <c r="O98" s="11"/>
      <c r="P98" s="11">
        <f t="shared" si="16"/>
        <v>4.2</v>
      </c>
      <c r="Q98" s="13"/>
      <c r="R98" s="13"/>
      <c r="S98" s="11"/>
      <c r="T98" s="11">
        <f t="shared" si="17"/>
        <v>0</v>
      </c>
      <c r="U98" s="11">
        <f t="shared" si="18"/>
        <v>0</v>
      </c>
      <c r="V98" s="11">
        <v>9.1999999999999993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 t="s">
        <v>59</v>
      </c>
      <c r="AC98" s="1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0E2F11C1-164C-4D5B-B3A6-5DE8E44B73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2024-06-06T12:23:57Z</dcterms:created>
  <dcterms:modified xsi:type="dcterms:W3CDTF">2024-06-12T12:54:12Z</dcterms:modified>
</cp:coreProperties>
</file>