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"/>
    </mc:Choice>
  </mc:AlternateContent>
  <xr:revisionPtr revIDLastSave="0" documentId="13_ncr:1_{22AE3903-A700-4C4F-BDCF-CE55CF8379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AE93" i="1" s="1"/>
  <c r="R92" i="1"/>
  <c r="R90" i="1"/>
  <c r="R87" i="1"/>
  <c r="AE87" i="1" s="1"/>
  <c r="R86" i="1"/>
  <c r="R60" i="1"/>
  <c r="R59" i="1"/>
  <c r="R58" i="1"/>
  <c r="AE23" i="1"/>
  <c r="AE39" i="1"/>
  <c r="AE58" i="1"/>
  <c r="AE59" i="1"/>
  <c r="AE60" i="1"/>
  <c r="AE76" i="1"/>
  <c r="AE81" i="1"/>
  <c r="AE82" i="1"/>
  <c r="AE84" i="1"/>
  <c r="AE85" i="1"/>
  <c r="AE86" i="1"/>
  <c r="AE90" i="1"/>
  <c r="AE92" i="1"/>
  <c r="AE94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S5" i="1"/>
  <c r="AF5" i="1" l="1"/>
  <c r="Q99" i="1" l="1"/>
  <c r="R99" i="1" s="1"/>
  <c r="AE99" i="1" s="1"/>
  <c r="Q96" i="1"/>
  <c r="R96" i="1" s="1"/>
  <c r="AE96" i="1" s="1"/>
  <c r="Q77" i="1"/>
  <c r="R77" i="1" s="1"/>
  <c r="AE77" i="1" s="1"/>
  <c r="Q75" i="1"/>
  <c r="R75" i="1" s="1"/>
  <c r="AE75" i="1" s="1"/>
  <c r="Q48" i="1"/>
  <c r="R48" i="1" s="1"/>
  <c r="AE48" i="1" s="1"/>
  <c r="Q36" i="1"/>
  <c r="R36" i="1" s="1"/>
  <c r="AE36" i="1" s="1"/>
  <c r="Q16" i="1"/>
  <c r="R16" i="1" s="1"/>
  <c r="AE16" i="1" s="1"/>
  <c r="Q15" i="1"/>
  <c r="R15" i="1" s="1"/>
  <c r="AE15" i="1" s="1"/>
  <c r="Q14" i="1"/>
  <c r="R14" i="1" s="1"/>
  <c r="AE14" i="1" s="1"/>
  <c r="Q13" i="1"/>
  <c r="R13" i="1" s="1"/>
  <c r="AE13" i="1" s="1"/>
  <c r="Q12" i="1"/>
  <c r="R12" i="1" s="1"/>
  <c r="AE12" i="1" s="1"/>
  <c r="F95" i="1" l="1"/>
  <c r="E95" i="1"/>
  <c r="F63" i="1"/>
  <c r="E63" i="1"/>
  <c r="O57" i="1" l="1"/>
  <c r="O66" i="1"/>
  <c r="O98" i="1"/>
  <c r="P98" i="1" s="1"/>
  <c r="Q98" i="1" s="1"/>
  <c r="R98" i="1" s="1"/>
  <c r="AE98" i="1" s="1"/>
  <c r="O7" i="1"/>
  <c r="P7" i="1" s="1"/>
  <c r="Q7" i="1" s="1"/>
  <c r="R7" i="1" s="1"/>
  <c r="AE7" i="1" s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O12" i="1"/>
  <c r="V12" i="1" s="1"/>
  <c r="O13" i="1"/>
  <c r="V13" i="1" s="1"/>
  <c r="O14" i="1"/>
  <c r="V14" i="1" s="1"/>
  <c r="O15" i="1"/>
  <c r="V15" i="1" s="1"/>
  <c r="O16" i="1"/>
  <c r="V16" i="1" s="1"/>
  <c r="O17" i="1"/>
  <c r="O18" i="1"/>
  <c r="P18" i="1" s="1"/>
  <c r="Q18" i="1" s="1"/>
  <c r="R18" i="1" s="1"/>
  <c r="AE18" i="1" s="1"/>
  <c r="O19" i="1"/>
  <c r="P19" i="1" s="1"/>
  <c r="O20" i="1"/>
  <c r="O21" i="1"/>
  <c r="P21" i="1" s="1"/>
  <c r="O22" i="1"/>
  <c r="P22" i="1" s="1"/>
  <c r="Q22" i="1" s="1"/>
  <c r="R22" i="1" s="1"/>
  <c r="AE22" i="1" s="1"/>
  <c r="O23" i="1"/>
  <c r="V23" i="1" s="1"/>
  <c r="O24" i="1"/>
  <c r="P24" i="1" s="1"/>
  <c r="Q24" i="1" s="1"/>
  <c r="R24" i="1" s="1"/>
  <c r="AE24" i="1" s="1"/>
  <c r="O25" i="1"/>
  <c r="P25" i="1" s="1"/>
  <c r="O26" i="1"/>
  <c r="O27" i="1"/>
  <c r="P27" i="1" s="1"/>
  <c r="O28" i="1"/>
  <c r="P28" i="1" s="1"/>
  <c r="Q28" i="1" s="1"/>
  <c r="R28" i="1" s="1"/>
  <c r="AE28" i="1" s="1"/>
  <c r="O29" i="1"/>
  <c r="O30" i="1"/>
  <c r="P30" i="1" s="1"/>
  <c r="Q30" i="1" s="1"/>
  <c r="R30" i="1" s="1"/>
  <c r="AE30" i="1" s="1"/>
  <c r="O31" i="1"/>
  <c r="P31" i="1" s="1"/>
  <c r="Q31" i="1" s="1"/>
  <c r="R31" i="1" s="1"/>
  <c r="AE31" i="1" s="1"/>
  <c r="O32" i="1"/>
  <c r="O33" i="1"/>
  <c r="P33" i="1" s="1"/>
  <c r="Q33" i="1" s="1"/>
  <c r="R33" i="1" s="1"/>
  <c r="AE33" i="1" s="1"/>
  <c r="O34" i="1"/>
  <c r="O35" i="1"/>
  <c r="O36" i="1"/>
  <c r="V36" i="1" s="1"/>
  <c r="O37" i="1"/>
  <c r="P37" i="1" s="1"/>
  <c r="O38" i="1"/>
  <c r="P38" i="1" s="1"/>
  <c r="Q38" i="1" s="1"/>
  <c r="R38" i="1" s="1"/>
  <c r="AE38" i="1" s="1"/>
  <c r="O39" i="1"/>
  <c r="O40" i="1"/>
  <c r="P40" i="1" s="1"/>
  <c r="Q40" i="1" s="1"/>
  <c r="R40" i="1" s="1"/>
  <c r="AE40" i="1" s="1"/>
  <c r="O41" i="1"/>
  <c r="O42" i="1"/>
  <c r="O43" i="1"/>
  <c r="P43" i="1" s="1"/>
  <c r="Q43" i="1" s="1"/>
  <c r="R43" i="1" s="1"/>
  <c r="AE43" i="1" s="1"/>
  <c r="O44" i="1"/>
  <c r="P44" i="1" s="1"/>
  <c r="O45" i="1"/>
  <c r="P45" i="1" s="1"/>
  <c r="Q45" i="1" s="1"/>
  <c r="R45" i="1" s="1"/>
  <c r="AE45" i="1" s="1"/>
  <c r="O46" i="1"/>
  <c r="O47" i="1"/>
  <c r="O48" i="1"/>
  <c r="V48" i="1" s="1"/>
  <c r="O49" i="1"/>
  <c r="P49" i="1" s="1"/>
  <c r="Q49" i="1" s="1"/>
  <c r="R49" i="1" s="1"/>
  <c r="AE49" i="1" s="1"/>
  <c r="O50" i="1"/>
  <c r="O51" i="1"/>
  <c r="P51" i="1" s="1"/>
  <c r="Q51" i="1" s="1"/>
  <c r="R51" i="1" s="1"/>
  <c r="AE51" i="1" s="1"/>
  <c r="O52" i="1"/>
  <c r="O53" i="1"/>
  <c r="P53" i="1" s="1"/>
  <c r="Q53" i="1" s="1"/>
  <c r="R53" i="1" s="1"/>
  <c r="AE53" i="1" s="1"/>
  <c r="O54" i="1"/>
  <c r="O55" i="1"/>
  <c r="P55" i="1" s="1"/>
  <c r="Q55" i="1" s="1"/>
  <c r="R55" i="1" s="1"/>
  <c r="AE55" i="1" s="1"/>
  <c r="O56" i="1"/>
  <c r="O58" i="1"/>
  <c r="V58" i="1" s="1"/>
  <c r="O59" i="1"/>
  <c r="V59" i="1" s="1"/>
  <c r="O60" i="1"/>
  <c r="O61" i="1"/>
  <c r="O62" i="1"/>
  <c r="P62" i="1" s="1"/>
  <c r="Q62" i="1" s="1"/>
  <c r="R62" i="1" s="1"/>
  <c r="AE62" i="1" s="1"/>
  <c r="O63" i="1"/>
  <c r="O64" i="1"/>
  <c r="P64" i="1" s="1"/>
  <c r="Q64" i="1" s="1"/>
  <c r="R64" i="1" s="1"/>
  <c r="AE64" i="1" s="1"/>
  <c r="O65" i="1"/>
  <c r="O67" i="1"/>
  <c r="P67" i="1" s="1"/>
  <c r="Q67" i="1" s="1"/>
  <c r="R67" i="1" s="1"/>
  <c r="AE67" i="1" s="1"/>
  <c r="O68" i="1"/>
  <c r="O69" i="1"/>
  <c r="P69" i="1" s="1"/>
  <c r="Q69" i="1" s="1"/>
  <c r="R69" i="1" s="1"/>
  <c r="AE69" i="1" s="1"/>
  <c r="O70" i="1"/>
  <c r="O71" i="1"/>
  <c r="O72" i="1"/>
  <c r="O73" i="1"/>
  <c r="O74" i="1"/>
  <c r="P74" i="1" s="1"/>
  <c r="Q74" i="1" s="1"/>
  <c r="R74" i="1" s="1"/>
  <c r="AE74" i="1" s="1"/>
  <c r="O75" i="1"/>
  <c r="V75" i="1" s="1"/>
  <c r="O76" i="1"/>
  <c r="V76" i="1" s="1"/>
  <c r="O77" i="1"/>
  <c r="V77" i="1" s="1"/>
  <c r="O78" i="1"/>
  <c r="O79" i="1"/>
  <c r="P79" i="1" s="1"/>
  <c r="Q79" i="1" s="1"/>
  <c r="R79" i="1" s="1"/>
  <c r="AE79" i="1" s="1"/>
  <c r="O80" i="1"/>
  <c r="O81" i="1"/>
  <c r="O82" i="1"/>
  <c r="V82" i="1" s="1"/>
  <c r="O83" i="1"/>
  <c r="O84" i="1"/>
  <c r="V84" i="1" s="1"/>
  <c r="O85" i="1"/>
  <c r="V85" i="1" s="1"/>
  <c r="O86" i="1"/>
  <c r="V86" i="1" s="1"/>
  <c r="O87" i="1"/>
  <c r="V87" i="1" s="1"/>
  <c r="O88" i="1"/>
  <c r="O89" i="1"/>
  <c r="P89" i="1" s="1"/>
  <c r="Q89" i="1" s="1"/>
  <c r="R89" i="1" s="1"/>
  <c r="AE89" i="1" s="1"/>
  <c r="O90" i="1"/>
  <c r="V90" i="1" s="1"/>
  <c r="O91" i="1"/>
  <c r="O92" i="1"/>
  <c r="O93" i="1"/>
  <c r="O94" i="1"/>
  <c r="V94" i="1" s="1"/>
  <c r="O95" i="1"/>
  <c r="P95" i="1" s="1"/>
  <c r="O96" i="1"/>
  <c r="V96" i="1" s="1"/>
  <c r="O97" i="1"/>
  <c r="O6" i="1"/>
  <c r="P26" i="1" l="1"/>
  <c r="Q26" i="1" s="1"/>
  <c r="P20" i="1"/>
  <c r="Q20" i="1" s="1"/>
  <c r="P47" i="1"/>
  <c r="Q47" i="1" s="1"/>
  <c r="P92" i="1"/>
  <c r="V92" i="1"/>
  <c r="V74" i="1"/>
  <c r="V40" i="1"/>
  <c r="V38" i="1"/>
  <c r="V30" i="1"/>
  <c r="V28" i="1"/>
  <c r="V24" i="1"/>
  <c r="V22" i="1"/>
  <c r="V18" i="1"/>
  <c r="V10" i="1"/>
  <c r="V8" i="1"/>
  <c r="P93" i="1"/>
  <c r="V93" i="1"/>
  <c r="V89" i="1"/>
  <c r="V79" i="1"/>
  <c r="V69" i="1"/>
  <c r="V67" i="1"/>
  <c r="V64" i="1"/>
  <c r="V62" i="1"/>
  <c r="P60" i="1"/>
  <c r="V60" i="1"/>
  <c r="V55" i="1"/>
  <c r="V53" i="1"/>
  <c r="V51" i="1"/>
  <c r="V49" i="1"/>
  <c r="V45" i="1"/>
  <c r="V43" i="1"/>
  <c r="V33" i="1"/>
  <c r="V31" i="1"/>
  <c r="V7" i="1"/>
  <c r="V98" i="1"/>
  <c r="P34" i="1"/>
  <c r="Q34" i="1" s="1"/>
  <c r="R34" i="1" s="1"/>
  <c r="AE34" i="1" s="1"/>
  <c r="P32" i="1"/>
  <c r="Q32" i="1" s="1"/>
  <c r="R32" i="1" s="1"/>
  <c r="AE32" i="1" s="1"/>
  <c r="P58" i="1"/>
  <c r="P41" i="1"/>
  <c r="Q41" i="1" s="1"/>
  <c r="R41" i="1" s="1"/>
  <c r="AE41" i="1" s="1"/>
  <c r="P97" i="1"/>
  <c r="Q97" i="1" s="1"/>
  <c r="R97" i="1" s="1"/>
  <c r="AE97" i="1" s="1"/>
  <c r="Q95" i="1"/>
  <c r="R95" i="1" s="1"/>
  <c r="AE95" i="1" s="1"/>
  <c r="P91" i="1"/>
  <c r="Q91" i="1" s="1"/>
  <c r="R91" i="1" s="1"/>
  <c r="AE91" i="1" s="1"/>
  <c r="P87" i="1"/>
  <c r="P83" i="1"/>
  <c r="Q83" i="1" s="1"/>
  <c r="R83" i="1" s="1"/>
  <c r="AE83" i="1" s="1"/>
  <c r="V81" i="1"/>
  <c r="P73" i="1"/>
  <c r="Q73" i="1" s="1"/>
  <c r="R73" i="1" s="1"/>
  <c r="AE73" i="1" s="1"/>
  <c r="P71" i="1"/>
  <c r="Q71" i="1" s="1"/>
  <c r="R71" i="1" s="1"/>
  <c r="AE71" i="1" s="1"/>
  <c r="Q37" i="1"/>
  <c r="R37" i="1" s="1"/>
  <c r="AE37" i="1" s="1"/>
  <c r="P35" i="1"/>
  <c r="Q35" i="1" s="1"/>
  <c r="R35" i="1" s="1"/>
  <c r="AE35" i="1" s="1"/>
  <c r="P29" i="1"/>
  <c r="Q29" i="1" s="1"/>
  <c r="R29" i="1" s="1"/>
  <c r="AE29" i="1" s="1"/>
  <c r="Q27" i="1"/>
  <c r="R27" i="1" s="1"/>
  <c r="AE27" i="1" s="1"/>
  <c r="Q25" i="1"/>
  <c r="R25" i="1" s="1"/>
  <c r="AE25" i="1" s="1"/>
  <c r="Q21" i="1"/>
  <c r="R21" i="1" s="1"/>
  <c r="AE21" i="1" s="1"/>
  <c r="Q19" i="1"/>
  <c r="R19" i="1" s="1"/>
  <c r="AE19" i="1" s="1"/>
  <c r="P17" i="1"/>
  <c r="Q17" i="1" s="1"/>
  <c r="R17" i="1" s="1"/>
  <c r="AE17" i="1" s="1"/>
  <c r="P11" i="1"/>
  <c r="Q11" i="1" s="1"/>
  <c r="R11" i="1" s="1"/>
  <c r="AE11" i="1" s="1"/>
  <c r="P9" i="1"/>
  <c r="Q9" i="1" s="1"/>
  <c r="R9" i="1" s="1"/>
  <c r="AE9" i="1" s="1"/>
  <c r="W57" i="1"/>
  <c r="P57" i="1"/>
  <c r="Q57" i="1" s="1"/>
  <c r="R57" i="1" s="1"/>
  <c r="AE57" i="1" s="1"/>
  <c r="W6" i="1"/>
  <c r="P6" i="1"/>
  <c r="Q6" i="1" s="1"/>
  <c r="R6" i="1" s="1"/>
  <c r="P90" i="1"/>
  <c r="P88" i="1"/>
  <c r="Q88" i="1" s="1"/>
  <c r="R88" i="1" s="1"/>
  <c r="AE88" i="1" s="1"/>
  <c r="P80" i="1"/>
  <c r="Q80" i="1" s="1"/>
  <c r="R80" i="1" s="1"/>
  <c r="AE80" i="1" s="1"/>
  <c r="P78" i="1"/>
  <c r="Q78" i="1" s="1"/>
  <c r="R78" i="1" s="1"/>
  <c r="AE78" i="1" s="1"/>
  <c r="P72" i="1"/>
  <c r="Q72" i="1" s="1"/>
  <c r="R72" i="1" s="1"/>
  <c r="AE72" i="1" s="1"/>
  <c r="P70" i="1"/>
  <c r="Q70" i="1" s="1"/>
  <c r="R70" i="1" s="1"/>
  <c r="AE70" i="1" s="1"/>
  <c r="P68" i="1"/>
  <c r="Q68" i="1" s="1"/>
  <c r="R68" i="1" s="1"/>
  <c r="AE68" i="1" s="1"/>
  <c r="P65" i="1"/>
  <c r="Q65" i="1" s="1"/>
  <c r="R65" i="1" s="1"/>
  <c r="AE65" i="1" s="1"/>
  <c r="P63" i="1"/>
  <c r="Q63" i="1" s="1"/>
  <c r="R63" i="1" s="1"/>
  <c r="AE63" i="1" s="1"/>
  <c r="P61" i="1"/>
  <c r="Q61" i="1" s="1"/>
  <c r="R61" i="1" s="1"/>
  <c r="AE61" i="1" s="1"/>
  <c r="P59" i="1"/>
  <c r="P56" i="1"/>
  <c r="Q56" i="1" s="1"/>
  <c r="R56" i="1" s="1"/>
  <c r="AE56" i="1" s="1"/>
  <c r="P54" i="1"/>
  <c r="Q54" i="1" s="1"/>
  <c r="R54" i="1" s="1"/>
  <c r="AE54" i="1" s="1"/>
  <c r="P52" i="1"/>
  <c r="Q52" i="1" s="1"/>
  <c r="R52" i="1" s="1"/>
  <c r="AE52" i="1" s="1"/>
  <c r="P50" i="1"/>
  <c r="Q50" i="1" s="1"/>
  <c r="R50" i="1" s="1"/>
  <c r="AE50" i="1" s="1"/>
  <c r="P46" i="1"/>
  <c r="Q46" i="1" s="1"/>
  <c r="R46" i="1" s="1"/>
  <c r="AE46" i="1" s="1"/>
  <c r="Q44" i="1"/>
  <c r="R44" i="1" s="1"/>
  <c r="AE44" i="1" s="1"/>
  <c r="P42" i="1"/>
  <c r="Q42" i="1" s="1"/>
  <c r="R42" i="1" s="1"/>
  <c r="AE42" i="1" s="1"/>
  <c r="W66" i="1"/>
  <c r="P66" i="1"/>
  <c r="Q66" i="1" s="1"/>
  <c r="R66" i="1" s="1"/>
  <c r="AE66" i="1" s="1"/>
  <c r="W92" i="1"/>
  <c r="W96" i="1"/>
  <c r="W88" i="1"/>
  <c r="W94" i="1"/>
  <c r="W90" i="1"/>
  <c r="W67" i="1"/>
  <c r="W64" i="1"/>
  <c r="W62" i="1"/>
  <c r="W60" i="1"/>
  <c r="W58" i="1"/>
  <c r="W55" i="1"/>
  <c r="W53" i="1"/>
  <c r="W51" i="1"/>
  <c r="W49" i="1"/>
  <c r="W47" i="1"/>
  <c r="W45" i="1"/>
  <c r="W43" i="1"/>
  <c r="W41" i="1"/>
  <c r="V39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85" i="1"/>
  <c r="W81" i="1"/>
  <c r="W77" i="1"/>
  <c r="W73" i="1"/>
  <c r="W69" i="1"/>
  <c r="W97" i="1"/>
  <c r="W95" i="1"/>
  <c r="W93" i="1"/>
  <c r="W91" i="1"/>
  <c r="W89" i="1"/>
  <c r="W87" i="1"/>
  <c r="W83" i="1"/>
  <c r="W79" i="1"/>
  <c r="W75" i="1"/>
  <c r="W71" i="1"/>
  <c r="W98" i="1"/>
  <c r="W86" i="1"/>
  <c r="W84" i="1"/>
  <c r="W82" i="1"/>
  <c r="W80" i="1"/>
  <c r="W78" i="1"/>
  <c r="W76" i="1"/>
  <c r="W74" i="1"/>
  <c r="W72" i="1"/>
  <c r="W70" i="1"/>
  <c r="W68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6" i="1" l="1"/>
  <c r="V47" i="1"/>
  <c r="R47" i="1"/>
  <c r="AE47" i="1" s="1"/>
  <c r="V26" i="1"/>
  <c r="R26" i="1"/>
  <c r="AE26" i="1" s="1"/>
  <c r="V20" i="1"/>
  <c r="R20" i="1"/>
  <c r="AE20" i="1" s="1"/>
  <c r="V44" i="1"/>
  <c r="V50" i="1"/>
  <c r="V54" i="1"/>
  <c r="V63" i="1"/>
  <c r="V68" i="1"/>
  <c r="V72" i="1"/>
  <c r="V80" i="1"/>
  <c r="V11" i="1"/>
  <c r="V19" i="1"/>
  <c r="V25" i="1"/>
  <c r="V29" i="1"/>
  <c r="V37" i="1"/>
  <c r="V73" i="1"/>
  <c r="V95" i="1"/>
  <c r="V41" i="1"/>
  <c r="V32" i="1"/>
  <c r="V66" i="1"/>
  <c r="V42" i="1"/>
  <c r="V46" i="1"/>
  <c r="V52" i="1"/>
  <c r="V56" i="1"/>
  <c r="V61" i="1"/>
  <c r="V65" i="1"/>
  <c r="V70" i="1"/>
  <c r="V78" i="1"/>
  <c r="V88" i="1"/>
  <c r="Q5" i="1"/>
  <c r="V6" i="1"/>
  <c r="V57" i="1"/>
  <c r="V9" i="1"/>
  <c r="V17" i="1"/>
  <c r="V21" i="1"/>
  <c r="V27" i="1"/>
  <c r="V35" i="1"/>
  <c r="V71" i="1"/>
  <c r="V83" i="1"/>
  <c r="V91" i="1"/>
  <c r="V97" i="1"/>
  <c r="V34" i="1"/>
  <c r="P5" i="1"/>
  <c r="K5" i="1"/>
  <c r="R5" i="1" l="1"/>
  <c r="AE5" i="1"/>
</calcChain>
</file>

<file path=xl/sharedStrings.xml><?xml version="1.0" encoding="utf-8"?>
<sst xmlns="http://schemas.openxmlformats.org/spreadsheetml/2006/main" count="360" uniqueCount="147">
  <si>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</si>
  <si>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</si>
  <si>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</si>
  <si>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</si>
  <si>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</si>
  <si>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</si>
  <si>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</si>
  <si>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</si>
  <si>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</si>
  <si>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</si>
  <si>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</si>
  <si>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</si>
  <si>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</si>
  <si>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</si>
  <si>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</si>
  <si>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</si>
  <si>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</si>
  <si>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</si>
  <si>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</si>
  <si>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</si>
  <si>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</si>
  <si>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</si>
  <si>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</si>
  <si>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</si>
  <si>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</si>
  <si>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</si>
  <si>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</si>
  <si>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</si>
  <si>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</si>
  <si>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</si>
  <si>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</si>
  <si>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</si>
  <si>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</si>
  <si>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</si>
  <si>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</si>
  <si>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</si>
  <si>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</si>
  <si>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</si>
  <si>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</si>
  <si>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</si>
  <si>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</si>
  <si>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</si>
  <si>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</si>
  <si>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</si>
  <si>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</si>
  <si>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</si>
  <si>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</si>
  <si>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</si>
  <si>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</si>
  <si>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</si>
  <si>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</si>
  <si>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</si>
  <si>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</si>
  <si>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</si>
  <si>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</si>
  <si>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</si>
  <si>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</si>
  <si>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</si>
  <si>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</si>
  <si>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</si>
  <si>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</si>
  <si>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</si>
  <si>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</si>
  <si>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</si>
  <si>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</si>
  <si>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</si>
  <si>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</si>
  <si>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</si>
  <si>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</si>
  <si>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</si>
  <si>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</si>
  <si>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</si>
  <si>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</si>
  <si>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</si>
  <si>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</si>
  <si>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</si>
  <si>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</si>
  <si>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</si>
  <si>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</si>
  <si>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</si>
  <si>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</si>
  <si>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</si>
  <si>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</si>
  <si>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</si>
  <si>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</si>
  <si>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</si>
  <si>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</si>
  <si>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</si>
  <si>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</si>
  <si>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</si>
  <si>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</si>
  <si>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</si>
  <si>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</si>
  <si>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06,06,24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</si>
  <si>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</si>
  <si>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</si>
  <si>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</si>
  <si>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</si>
  <si>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</si>
  <si>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</si>
  <si>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</si>
  <si>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</si>
  <si>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</si>
  <si>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</si>
  <si>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</si>
  <si>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</si>
  <si>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</si>
  <si>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</si>
  <si>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</si>
  <si>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</si>
  <si>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</si>
  <si>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</si>
  <si>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</si>
  <si>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</si>
  <si>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</si>
  <si>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</si>
  <si>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</si>
  <si>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</si>
  <si>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</si>
  <si>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</si>
  <si>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</si>
  <si>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</si>
  <si>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</si>
  <si>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</si>
  <si>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</si>
  <si>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</si>
  <si>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</si>
  <si>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</si>
  <si>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</si>
  <si>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</si>
  <si>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</si>
  <si>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</si>
  <si>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</si>
  <si>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</si>
  <si>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</si>
  <si>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</si>
  <si>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</si>
  <si>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</si>
  <si>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появилась!!!</t>
  </si>
  <si>
    <t>слабая реализация</t>
  </si>
  <si>
    <t>«Сосиски Молочные ГОСТ 0,2 кг ТМ Вязанка»</t>
  </si>
  <si>
    <t>итого</t>
  </si>
  <si>
    <t>12,06,24 филиал обнулил</t>
  </si>
  <si>
    <t>новинка / 12,06,24 филиал обнулил</t>
  </si>
  <si>
    <t>заказ</t>
  </si>
  <si>
    <t>15,06,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</si>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</sst>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7" borderId="1" xfId="1" applyNumberFormat="1" applyFont="1" applyFill="1"/>
    <xf numFmtId="164" fontId="1" fillId="0" borderId="1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5703125" customWidth="1"/>
    <col min="10" max="11" width="7" customWidth="1"/>
    <col min="12" max="13" width="1" customWidth="1"/>
    <col min="14" max="20" width="7" customWidth="1"/>
    <col min="21" max="21" width="21.28515625" customWidth="1"/>
    <col min="22" max="23" width="5.28515625" customWidth="1"/>
    <col min="24" max="29" width="5.85546875" customWidth="1"/>
    <col min="30" max="30" width="35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3" t="s">
        <v>144</v>
      </c>
      <c r="S3" s="3" t="s">
        <v>144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145</v>
      </c>
      <c r="AF4" s="1" t="s">
        <v>146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47931.322</v>
      </c>
      <c r="F5" s="4">
        <f>SUM(F6:F496)</f>
        <v>44048.508999999998</v>
      </c>
      <c r="G5" s="6"/>
      <c r="H5" s="1"/>
      <c r="I5" s="1"/>
      <c r="J5" s="4">
        <f t="shared" ref="J5:T5" si="0">SUM(J6:J496)</f>
        <v>45415.915000000001</v>
      </c>
      <c r="K5" s="4">
        <f t="shared" si="0"/>
        <v>2515.4070000000002</v>
      </c>
      <c r="L5" s="4">
        <f t="shared" si="0"/>
        <v>0</v>
      </c>
      <c r="M5" s="4">
        <f t="shared" si="0"/>
        <v>0</v>
      </c>
      <c r="N5" s="4">
        <f t="shared" si="0"/>
        <v>17474.095299999997</v>
      </c>
      <c r="O5" s="4">
        <f t="shared" si="0"/>
        <v>9586.2643999999964</v>
      </c>
      <c r="P5" s="4">
        <f t="shared" si="0"/>
        <v>37554.861499999999</v>
      </c>
      <c r="Q5" s="4">
        <f t="shared" si="0"/>
        <v>37064.554500000006</v>
      </c>
      <c r="R5" s="4">
        <f t="shared" si="0"/>
        <v>17254.554499999995</v>
      </c>
      <c r="S5" s="4">
        <f t="shared" si="0"/>
        <v>19810</v>
      </c>
      <c r="T5" s="4">
        <f t="shared" si="0"/>
        <v>200</v>
      </c>
      <c r="U5" s="1"/>
      <c r="V5" s="1"/>
      <c r="W5" s="1"/>
      <c r="X5" s="4">
        <f t="shared" ref="X5:AC5" si="1">SUM(X6:X496)</f>
        <v>9369.506800000001</v>
      </c>
      <c r="Y5" s="4">
        <f t="shared" si="1"/>
        <v>9597.6344000000026</v>
      </c>
      <c r="Z5" s="4">
        <f t="shared" si="1"/>
        <v>7604.6709999999994</v>
      </c>
      <c r="AA5" s="4">
        <f t="shared" si="1"/>
        <v>9156.5656000000035</v>
      </c>
      <c r="AB5" s="4">
        <f t="shared" si="1"/>
        <v>9257.9046000000035</v>
      </c>
      <c r="AC5" s="4">
        <f t="shared" si="1"/>
        <v>8448.6003999999994</v>
      </c>
      <c r="AD5" s="1"/>
      <c r="AE5" s="4">
        <f>SUM(AE6:AE496)</f>
        <v>14307</v>
      </c>
      <c r="AF5" s="4">
        <f>SUM(AF6:AF496)</f>
        <v>17020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938.70500000000004</v>
      </c>
      <c r="D6" s="1">
        <v>1585.2460000000001</v>
      </c>
      <c r="E6" s="1">
        <v>979.39099999999996</v>
      </c>
      <c r="F6" s="1">
        <v>1368.92</v>
      </c>
      <c r="G6" s="6">
        <v>1</v>
      </c>
      <c r="H6" s="1">
        <v>50</v>
      </c>
      <c r="I6" s="1" t="s">
        <v>33</v>
      </c>
      <c r="J6" s="1">
        <v>896.4</v>
      </c>
      <c r="K6" s="1">
        <f t="shared" ref="K6:K37" si="2">E6-J6</f>
        <v>82.990999999999985</v>
      </c>
      <c r="L6" s="1"/>
      <c r="M6" s="1"/>
      <c r="N6" s="1">
        <v>239.21240000000009</v>
      </c>
      <c r="O6" s="1">
        <f>E6/5</f>
        <v>195.87819999999999</v>
      </c>
      <c r="P6" s="5">
        <f>10.5*O6-N6-F6</f>
        <v>448.58869999999956</v>
      </c>
      <c r="Q6" s="5">
        <f>P6</f>
        <v>448.58869999999956</v>
      </c>
      <c r="R6" s="5">
        <f>Q6-S6</f>
        <v>198.58869999999956</v>
      </c>
      <c r="S6" s="5">
        <v>250</v>
      </c>
      <c r="T6" s="5"/>
      <c r="U6" s="1"/>
      <c r="V6" s="1">
        <f>(F6+N6+Q6)/O6</f>
        <v>10.5</v>
      </c>
      <c r="W6" s="1">
        <f>(F6+N6)/O6</f>
        <v>8.2098589837970746</v>
      </c>
      <c r="X6" s="1">
        <v>217.4308</v>
      </c>
      <c r="Y6" s="1">
        <v>235.398</v>
      </c>
      <c r="Z6" s="1">
        <v>202.99619999999999</v>
      </c>
      <c r="AA6" s="1">
        <v>190.68700000000001</v>
      </c>
      <c r="AB6" s="1">
        <v>201.06720000000001</v>
      </c>
      <c r="AC6" s="1">
        <v>188.53540000000001</v>
      </c>
      <c r="AD6" s="1"/>
      <c r="AE6" s="1">
        <f>ROUND(R6*G6,0)</f>
        <v>199</v>
      </c>
      <c r="AF6" s="1">
        <f>ROUND(S6*G6,0)</f>
        <v>250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43.353999999999999</v>
      </c>
      <c r="D7" s="1">
        <v>88.44</v>
      </c>
      <c r="E7" s="1">
        <v>54.360999999999997</v>
      </c>
      <c r="F7" s="1">
        <v>77.433000000000007</v>
      </c>
      <c r="G7" s="6">
        <v>1</v>
      </c>
      <c r="H7" s="1">
        <v>30</v>
      </c>
      <c r="I7" s="1" t="s">
        <v>35</v>
      </c>
      <c r="J7" s="1">
        <v>55.5</v>
      </c>
      <c r="K7" s="1">
        <f t="shared" si="2"/>
        <v>-1.1390000000000029</v>
      </c>
      <c r="L7" s="1"/>
      <c r="M7" s="1"/>
      <c r="N7" s="1">
        <v>0</v>
      </c>
      <c r="O7" s="1">
        <f t="shared" ref="O7:O67" si="3">E7/5</f>
        <v>10.872199999999999</v>
      </c>
      <c r="P7" s="5">
        <f>9*O7-N7-F7</f>
        <v>20.416799999999981</v>
      </c>
      <c r="Q7" s="5">
        <f t="shared" ref="Q7:Q22" si="4">P7</f>
        <v>20.416799999999981</v>
      </c>
      <c r="R7" s="5">
        <f t="shared" ref="R7:R22" si="5">Q7-S7</f>
        <v>20.416799999999981</v>
      </c>
      <c r="S7" s="5"/>
      <c r="T7" s="5"/>
      <c r="U7" s="1"/>
      <c r="V7" s="1">
        <f t="shared" ref="V7:V22" si="6">(F7+N7+Q7)/O7</f>
        <v>9</v>
      </c>
      <c r="W7" s="1">
        <f t="shared" ref="W7:W67" si="7">(F7+N7)/O7</f>
        <v>7.1221096006328075</v>
      </c>
      <c r="X7" s="1">
        <v>2.0131999999999999</v>
      </c>
      <c r="Y7" s="1">
        <v>6.2766000000000002</v>
      </c>
      <c r="Z7" s="1">
        <v>14.030799999999999</v>
      </c>
      <c r="AA7" s="1">
        <v>8.4939999999999998</v>
      </c>
      <c r="AB7" s="1">
        <v>4.0411999999999999</v>
      </c>
      <c r="AC7" s="1">
        <v>4.4286000000000003</v>
      </c>
      <c r="AD7" s="1"/>
      <c r="AE7" s="1">
        <f t="shared" ref="AE7:AE70" si="8">ROUND(R7*G7,0)</f>
        <v>20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32</v>
      </c>
      <c r="C8" s="1">
        <v>495.79599999999999</v>
      </c>
      <c r="D8" s="1">
        <v>563.70000000000005</v>
      </c>
      <c r="E8" s="1">
        <v>465.49599999999998</v>
      </c>
      <c r="F8" s="1">
        <v>529.19100000000003</v>
      </c>
      <c r="G8" s="6">
        <v>1</v>
      </c>
      <c r="H8" s="1">
        <v>45</v>
      </c>
      <c r="I8" s="1" t="s">
        <v>33</v>
      </c>
      <c r="J8" s="1">
        <v>433.35</v>
      </c>
      <c r="K8" s="1">
        <f t="shared" si="2"/>
        <v>32.145999999999958</v>
      </c>
      <c r="L8" s="1"/>
      <c r="M8" s="1"/>
      <c r="N8" s="1">
        <v>58.063600000000008</v>
      </c>
      <c r="O8" s="1">
        <f t="shared" si="3"/>
        <v>93.099199999999996</v>
      </c>
      <c r="P8" s="5">
        <f t="shared" ref="P8:P22" si="10">10.5*O8-N8-F8</f>
        <v>390.28700000000003</v>
      </c>
      <c r="Q8" s="5">
        <f t="shared" si="4"/>
        <v>390.28700000000003</v>
      </c>
      <c r="R8" s="5">
        <f t="shared" si="5"/>
        <v>190.28700000000003</v>
      </c>
      <c r="S8" s="5">
        <v>200</v>
      </c>
      <c r="T8" s="5"/>
      <c r="U8" s="1"/>
      <c r="V8" s="1">
        <f t="shared" si="6"/>
        <v>10.5</v>
      </c>
      <c r="W8" s="1">
        <f t="shared" si="7"/>
        <v>6.3078372316840534</v>
      </c>
      <c r="X8" s="1">
        <v>86.397599999999997</v>
      </c>
      <c r="Y8" s="1">
        <v>97.028599999999997</v>
      </c>
      <c r="Z8" s="1">
        <v>77.316199999999995</v>
      </c>
      <c r="AA8" s="1">
        <v>83.653800000000004</v>
      </c>
      <c r="AB8" s="1">
        <v>84.206000000000003</v>
      </c>
      <c r="AC8" s="1">
        <v>73.526799999999994</v>
      </c>
      <c r="AD8" s="1"/>
      <c r="AE8" s="1">
        <f t="shared" si="8"/>
        <v>190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32</v>
      </c>
      <c r="C9" s="1">
        <v>484.84199999999998</v>
      </c>
      <c r="D9" s="1">
        <v>1122.019</v>
      </c>
      <c r="E9" s="1">
        <v>680.31399999999996</v>
      </c>
      <c r="F9" s="1">
        <v>844.34699999999998</v>
      </c>
      <c r="G9" s="6">
        <v>1</v>
      </c>
      <c r="H9" s="1">
        <v>45</v>
      </c>
      <c r="I9" s="1" t="s">
        <v>33</v>
      </c>
      <c r="J9" s="1">
        <v>650.29999999999995</v>
      </c>
      <c r="K9" s="1">
        <f t="shared" si="2"/>
        <v>30.01400000000001</v>
      </c>
      <c r="L9" s="1"/>
      <c r="M9" s="1"/>
      <c r="N9" s="1">
        <v>231.17449999999991</v>
      </c>
      <c r="O9" s="1">
        <f t="shared" si="3"/>
        <v>136.06279999999998</v>
      </c>
      <c r="P9" s="5">
        <f t="shared" si="10"/>
        <v>353.13789999999995</v>
      </c>
      <c r="Q9" s="5">
        <f t="shared" si="4"/>
        <v>353.13789999999995</v>
      </c>
      <c r="R9" s="5">
        <f t="shared" si="5"/>
        <v>153.13789999999995</v>
      </c>
      <c r="S9" s="5">
        <v>200</v>
      </c>
      <c r="T9" s="5"/>
      <c r="U9" s="1"/>
      <c r="V9" s="1">
        <f t="shared" si="6"/>
        <v>10.5</v>
      </c>
      <c r="W9" s="1">
        <f t="shared" si="7"/>
        <v>7.904596259962311</v>
      </c>
      <c r="X9" s="1">
        <v>151.83699999999999</v>
      </c>
      <c r="Y9" s="1">
        <v>150.2594</v>
      </c>
      <c r="Z9" s="1">
        <v>107.4602</v>
      </c>
      <c r="AA9" s="1">
        <v>108.8496</v>
      </c>
      <c r="AB9" s="1">
        <v>111.4558</v>
      </c>
      <c r="AC9" s="1">
        <v>109.10720000000001</v>
      </c>
      <c r="AD9" s="1"/>
      <c r="AE9" s="1">
        <f t="shared" si="8"/>
        <v>153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32</v>
      </c>
      <c r="C10" s="1">
        <v>368.87700000000001</v>
      </c>
      <c r="D10" s="1">
        <v>203.93100000000001</v>
      </c>
      <c r="E10" s="1">
        <v>327.33600000000001</v>
      </c>
      <c r="F10" s="1">
        <v>214.9</v>
      </c>
      <c r="G10" s="6">
        <v>1</v>
      </c>
      <c r="H10" s="1">
        <v>40</v>
      </c>
      <c r="I10" s="1" t="s">
        <v>33</v>
      </c>
      <c r="J10" s="1">
        <v>330.20100000000002</v>
      </c>
      <c r="K10" s="1">
        <f t="shared" si="2"/>
        <v>-2.8650000000000091</v>
      </c>
      <c r="L10" s="1"/>
      <c r="M10" s="1"/>
      <c r="N10" s="1">
        <v>44.27660000000003</v>
      </c>
      <c r="O10" s="1">
        <f t="shared" si="3"/>
        <v>65.467200000000005</v>
      </c>
      <c r="P10" s="5">
        <f t="shared" si="10"/>
        <v>428.22900000000004</v>
      </c>
      <c r="Q10" s="5">
        <f t="shared" si="4"/>
        <v>428.22900000000004</v>
      </c>
      <c r="R10" s="5">
        <f t="shared" si="5"/>
        <v>208.22900000000004</v>
      </c>
      <c r="S10" s="5">
        <v>220</v>
      </c>
      <c r="T10" s="5"/>
      <c r="U10" s="1"/>
      <c r="V10" s="1">
        <f t="shared" si="6"/>
        <v>10.5</v>
      </c>
      <c r="W10" s="1">
        <f t="shared" si="7"/>
        <v>3.9588771170906956</v>
      </c>
      <c r="X10" s="1">
        <v>46.489600000000003</v>
      </c>
      <c r="Y10" s="1">
        <v>51.287599999999998</v>
      </c>
      <c r="Z10" s="1">
        <v>38.445399999999999</v>
      </c>
      <c r="AA10" s="1">
        <v>42.815600000000003</v>
      </c>
      <c r="AB10" s="1">
        <v>61.8474</v>
      </c>
      <c r="AC10" s="1">
        <v>51.7652</v>
      </c>
      <c r="AD10" s="1"/>
      <c r="AE10" s="1">
        <f t="shared" si="8"/>
        <v>208</v>
      </c>
      <c r="AF10" s="1">
        <f t="shared" si="9"/>
        <v>220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41</v>
      </c>
      <c r="C11" s="1">
        <v>282</v>
      </c>
      <c r="D11" s="1">
        <v>204</v>
      </c>
      <c r="E11" s="1">
        <v>272</v>
      </c>
      <c r="F11" s="1">
        <v>150</v>
      </c>
      <c r="G11" s="6">
        <v>0.45</v>
      </c>
      <c r="H11" s="1">
        <v>45</v>
      </c>
      <c r="I11" s="1" t="s">
        <v>33</v>
      </c>
      <c r="J11" s="1">
        <v>312</v>
      </c>
      <c r="K11" s="1">
        <f t="shared" si="2"/>
        <v>-40</v>
      </c>
      <c r="L11" s="1"/>
      <c r="M11" s="1"/>
      <c r="N11" s="1">
        <v>145</v>
      </c>
      <c r="O11" s="1">
        <f t="shared" si="3"/>
        <v>54.4</v>
      </c>
      <c r="P11" s="5">
        <f t="shared" si="10"/>
        <v>276.19999999999993</v>
      </c>
      <c r="Q11" s="5">
        <f t="shared" si="4"/>
        <v>276.19999999999993</v>
      </c>
      <c r="R11" s="5">
        <f t="shared" si="5"/>
        <v>126.19999999999993</v>
      </c>
      <c r="S11" s="5">
        <v>150</v>
      </c>
      <c r="T11" s="5"/>
      <c r="U11" s="1"/>
      <c r="V11" s="1">
        <f t="shared" si="6"/>
        <v>10.499999999999998</v>
      </c>
      <c r="W11" s="1">
        <f t="shared" si="7"/>
        <v>5.4227941176470589</v>
      </c>
      <c r="X11" s="1">
        <v>46</v>
      </c>
      <c r="Y11" s="1">
        <v>42.6</v>
      </c>
      <c r="Z11" s="1">
        <v>43</v>
      </c>
      <c r="AA11" s="1">
        <v>42</v>
      </c>
      <c r="AB11" s="1">
        <v>45.4</v>
      </c>
      <c r="AC11" s="1">
        <v>51</v>
      </c>
      <c r="AD11" s="1"/>
      <c r="AE11" s="1">
        <f t="shared" si="8"/>
        <v>57</v>
      </c>
      <c r="AF11" s="1">
        <f t="shared" si="9"/>
        <v>68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41</v>
      </c>
      <c r="C12" s="1">
        <v>243</v>
      </c>
      <c r="D12" s="1">
        <v>702</v>
      </c>
      <c r="E12" s="1">
        <v>338</v>
      </c>
      <c r="F12" s="1">
        <v>576</v>
      </c>
      <c r="G12" s="6">
        <v>0.45</v>
      </c>
      <c r="H12" s="1">
        <v>45</v>
      </c>
      <c r="I12" s="1" t="s">
        <v>33</v>
      </c>
      <c r="J12" s="1">
        <v>559</v>
      </c>
      <c r="K12" s="1">
        <f t="shared" si="2"/>
        <v>-221</v>
      </c>
      <c r="L12" s="1"/>
      <c r="M12" s="1"/>
      <c r="N12" s="1">
        <v>504.59999999999991</v>
      </c>
      <c r="O12" s="1">
        <f t="shared" si="3"/>
        <v>67.599999999999994</v>
      </c>
      <c r="P12" s="5"/>
      <c r="Q12" s="5">
        <f t="shared" si="4"/>
        <v>0</v>
      </c>
      <c r="R12" s="5">
        <f t="shared" si="5"/>
        <v>0</v>
      </c>
      <c r="S12" s="5"/>
      <c r="T12" s="5"/>
      <c r="U12" s="1"/>
      <c r="V12" s="1">
        <f t="shared" si="6"/>
        <v>15.985207100591715</v>
      </c>
      <c r="W12" s="1">
        <f t="shared" si="7"/>
        <v>15.985207100591715</v>
      </c>
      <c r="X12" s="1">
        <v>123.6</v>
      </c>
      <c r="Y12" s="1">
        <v>117</v>
      </c>
      <c r="Z12" s="1">
        <v>48.6</v>
      </c>
      <c r="AA12" s="1">
        <v>78.400000000000006</v>
      </c>
      <c r="AB12" s="1">
        <v>88</v>
      </c>
      <c r="AC12" s="1">
        <v>75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41</v>
      </c>
      <c r="C13" s="1">
        <v>68</v>
      </c>
      <c r="D13" s="1">
        <v>165</v>
      </c>
      <c r="E13" s="1">
        <v>40</v>
      </c>
      <c r="F13" s="1">
        <v>145</v>
      </c>
      <c r="G13" s="6">
        <v>0.17</v>
      </c>
      <c r="H13" s="1">
        <v>180</v>
      </c>
      <c r="I13" s="1" t="s">
        <v>33</v>
      </c>
      <c r="J13" s="1">
        <v>72</v>
      </c>
      <c r="K13" s="1">
        <f t="shared" si="2"/>
        <v>-32</v>
      </c>
      <c r="L13" s="1"/>
      <c r="M13" s="1"/>
      <c r="N13" s="1">
        <v>113.4</v>
      </c>
      <c r="O13" s="1">
        <f t="shared" si="3"/>
        <v>8</v>
      </c>
      <c r="P13" s="5">
        <v>100</v>
      </c>
      <c r="Q13" s="5">
        <f t="shared" si="4"/>
        <v>100</v>
      </c>
      <c r="R13" s="5">
        <f t="shared" si="5"/>
        <v>100</v>
      </c>
      <c r="S13" s="5"/>
      <c r="T13" s="5"/>
      <c r="U13" s="1"/>
      <c r="V13" s="1">
        <f t="shared" si="6"/>
        <v>44.8</v>
      </c>
      <c r="W13" s="1">
        <f t="shared" si="7"/>
        <v>32.299999999999997</v>
      </c>
      <c r="X13" s="1">
        <v>24.4</v>
      </c>
      <c r="Y13" s="1">
        <v>26.2</v>
      </c>
      <c r="Z13" s="1">
        <v>12</v>
      </c>
      <c r="AA13" s="1">
        <v>13.4</v>
      </c>
      <c r="AB13" s="1">
        <v>28.8</v>
      </c>
      <c r="AC13" s="1">
        <v>32.200000000000003</v>
      </c>
      <c r="AD13" s="1"/>
      <c r="AE13" s="1">
        <f t="shared" si="8"/>
        <v>17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41</v>
      </c>
      <c r="C14" s="1">
        <v>259</v>
      </c>
      <c r="D14" s="1">
        <v>84</v>
      </c>
      <c r="E14" s="1">
        <v>88</v>
      </c>
      <c r="F14" s="1">
        <v>235</v>
      </c>
      <c r="G14" s="6">
        <v>0.3</v>
      </c>
      <c r="H14" s="1">
        <v>40</v>
      </c>
      <c r="I14" s="1" t="s">
        <v>33</v>
      </c>
      <c r="J14" s="1">
        <v>88</v>
      </c>
      <c r="K14" s="1">
        <f t="shared" si="2"/>
        <v>0</v>
      </c>
      <c r="L14" s="1"/>
      <c r="M14" s="1"/>
      <c r="N14" s="1">
        <v>46</v>
      </c>
      <c r="O14" s="1">
        <f t="shared" si="3"/>
        <v>17.600000000000001</v>
      </c>
      <c r="P14" s="5"/>
      <c r="Q14" s="5">
        <f t="shared" si="4"/>
        <v>0</v>
      </c>
      <c r="R14" s="5">
        <f t="shared" si="5"/>
        <v>0</v>
      </c>
      <c r="S14" s="5"/>
      <c r="T14" s="5"/>
      <c r="U14" s="1"/>
      <c r="V14" s="1">
        <f t="shared" si="6"/>
        <v>15.96590909090909</v>
      </c>
      <c r="W14" s="1">
        <f t="shared" si="7"/>
        <v>15.96590909090909</v>
      </c>
      <c r="X14" s="1">
        <v>31</v>
      </c>
      <c r="Y14" s="1">
        <v>32.799999999999997</v>
      </c>
      <c r="Z14" s="1">
        <v>15.6</v>
      </c>
      <c r="AA14" s="1">
        <v>38.6</v>
      </c>
      <c r="AB14" s="1">
        <v>40.200000000000003</v>
      </c>
      <c r="AC14" s="1">
        <v>23.2</v>
      </c>
      <c r="AD14" s="1"/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182</v>
      </c>
      <c r="D15" s="1">
        <v>150</v>
      </c>
      <c r="E15" s="1">
        <v>101</v>
      </c>
      <c r="F15" s="1">
        <v>165</v>
      </c>
      <c r="G15" s="6">
        <v>0.4</v>
      </c>
      <c r="H15" s="1">
        <v>50</v>
      </c>
      <c r="I15" s="1" t="s">
        <v>33</v>
      </c>
      <c r="J15" s="1">
        <v>101</v>
      </c>
      <c r="K15" s="1">
        <f t="shared" si="2"/>
        <v>0</v>
      </c>
      <c r="L15" s="1"/>
      <c r="M15" s="1"/>
      <c r="N15" s="1">
        <v>111.6</v>
      </c>
      <c r="O15" s="1">
        <f t="shared" si="3"/>
        <v>20.2</v>
      </c>
      <c r="P15" s="5"/>
      <c r="Q15" s="5">
        <f t="shared" si="4"/>
        <v>0</v>
      </c>
      <c r="R15" s="5">
        <f t="shared" si="5"/>
        <v>0</v>
      </c>
      <c r="S15" s="5"/>
      <c r="T15" s="5"/>
      <c r="U15" s="1"/>
      <c r="V15" s="1">
        <f t="shared" si="6"/>
        <v>13.693069306930695</v>
      </c>
      <c r="W15" s="1">
        <f t="shared" si="7"/>
        <v>13.693069306930695</v>
      </c>
      <c r="X15" s="1">
        <v>32.6</v>
      </c>
      <c r="Y15" s="1">
        <v>34.200000000000003</v>
      </c>
      <c r="Z15" s="1">
        <v>6</v>
      </c>
      <c r="AA15" s="1">
        <v>12.4</v>
      </c>
      <c r="AB15" s="1">
        <v>12.2</v>
      </c>
      <c r="AC15" s="1">
        <v>11.6</v>
      </c>
      <c r="AD15" s="1"/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435</v>
      </c>
      <c r="D16" s="1">
        <v>90</v>
      </c>
      <c r="E16" s="1">
        <v>148</v>
      </c>
      <c r="F16" s="1">
        <v>333</v>
      </c>
      <c r="G16" s="6">
        <v>0.17</v>
      </c>
      <c r="H16" s="1">
        <v>120</v>
      </c>
      <c r="I16" s="1" t="s">
        <v>33</v>
      </c>
      <c r="J16" s="1">
        <v>145</v>
      </c>
      <c r="K16" s="1">
        <f t="shared" si="2"/>
        <v>3</v>
      </c>
      <c r="L16" s="1"/>
      <c r="M16" s="1"/>
      <c r="N16" s="1">
        <v>40.799999999999947</v>
      </c>
      <c r="O16" s="1">
        <f t="shared" si="3"/>
        <v>29.6</v>
      </c>
      <c r="P16" s="5"/>
      <c r="Q16" s="5">
        <f t="shared" si="4"/>
        <v>0</v>
      </c>
      <c r="R16" s="5">
        <f t="shared" si="5"/>
        <v>0</v>
      </c>
      <c r="S16" s="5"/>
      <c r="T16" s="5"/>
      <c r="U16" s="1"/>
      <c r="V16" s="1">
        <f t="shared" si="6"/>
        <v>12.628378378378375</v>
      </c>
      <c r="W16" s="1">
        <f t="shared" si="7"/>
        <v>12.628378378378375</v>
      </c>
      <c r="X16" s="1">
        <v>43.8</v>
      </c>
      <c r="Y16" s="1">
        <v>46.8</v>
      </c>
      <c r="Z16" s="1">
        <v>29.8</v>
      </c>
      <c r="AA16" s="1">
        <v>44.2</v>
      </c>
      <c r="AB16" s="1">
        <v>58.8</v>
      </c>
      <c r="AC16" s="1">
        <v>54.6</v>
      </c>
      <c r="AD16" s="1"/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41</v>
      </c>
      <c r="C17" s="1">
        <v>82</v>
      </c>
      <c r="D17" s="1">
        <v>120</v>
      </c>
      <c r="E17" s="1">
        <v>112</v>
      </c>
      <c r="F17" s="1">
        <v>77</v>
      </c>
      <c r="G17" s="6">
        <v>0.35</v>
      </c>
      <c r="H17" s="1">
        <v>45</v>
      </c>
      <c r="I17" s="1" t="s">
        <v>33</v>
      </c>
      <c r="J17" s="1">
        <v>116</v>
      </c>
      <c r="K17" s="1">
        <f t="shared" si="2"/>
        <v>-4</v>
      </c>
      <c r="L17" s="1"/>
      <c r="M17" s="1"/>
      <c r="N17" s="1">
        <v>21.199999999999989</v>
      </c>
      <c r="O17" s="1">
        <f t="shared" si="3"/>
        <v>22.4</v>
      </c>
      <c r="P17" s="5">
        <f t="shared" si="10"/>
        <v>137</v>
      </c>
      <c r="Q17" s="5">
        <f t="shared" si="4"/>
        <v>137</v>
      </c>
      <c r="R17" s="5">
        <f t="shared" si="5"/>
        <v>137</v>
      </c>
      <c r="S17" s="5"/>
      <c r="T17" s="5"/>
      <c r="U17" s="1"/>
      <c r="V17" s="1">
        <f t="shared" si="6"/>
        <v>10.5</v>
      </c>
      <c r="W17" s="1">
        <f t="shared" si="7"/>
        <v>4.3839285714285712</v>
      </c>
      <c r="X17" s="1">
        <v>17.2</v>
      </c>
      <c r="Y17" s="1">
        <v>18.8</v>
      </c>
      <c r="Z17" s="1">
        <v>17.2</v>
      </c>
      <c r="AA17" s="1">
        <v>11.8</v>
      </c>
      <c r="AB17" s="1">
        <v>19.2</v>
      </c>
      <c r="AC17" s="1">
        <v>24</v>
      </c>
      <c r="AD17" s="1"/>
      <c r="AE17" s="1">
        <f t="shared" si="8"/>
        <v>48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41</v>
      </c>
      <c r="C18" s="1">
        <v>132</v>
      </c>
      <c r="D18" s="1">
        <v>198</v>
      </c>
      <c r="E18" s="1">
        <v>126</v>
      </c>
      <c r="F18" s="1">
        <v>160</v>
      </c>
      <c r="G18" s="6">
        <v>0.35</v>
      </c>
      <c r="H18" s="1">
        <v>45</v>
      </c>
      <c r="I18" s="1" t="s">
        <v>33</v>
      </c>
      <c r="J18" s="1">
        <v>129</v>
      </c>
      <c r="K18" s="1">
        <f t="shared" si="2"/>
        <v>-3</v>
      </c>
      <c r="L18" s="1"/>
      <c r="M18" s="1"/>
      <c r="N18" s="1">
        <v>27.600000000000019</v>
      </c>
      <c r="O18" s="1">
        <f t="shared" si="3"/>
        <v>25.2</v>
      </c>
      <c r="P18" s="5">
        <f t="shared" si="10"/>
        <v>76.999999999999943</v>
      </c>
      <c r="Q18" s="5">
        <f t="shared" si="4"/>
        <v>76.999999999999943</v>
      </c>
      <c r="R18" s="5">
        <f t="shared" si="5"/>
        <v>76.999999999999943</v>
      </c>
      <c r="S18" s="5"/>
      <c r="T18" s="5"/>
      <c r="U18" s="1"/>
      <c r="V18" s="1">
        <f t="shared" si="6"/>
        <v>10.499999999999998</v>
      </c>
      <c r="W18" s="1">
        <f t="shared" si="7"/>
        <v>7.4444444444444455</v>
      </c>
      <c r="X18" s="1">
        <v>26.6</v>
      </c>
      <c r="Y18" s="1">
        <v>29</v>
      </c>
      <c r="Z18" s="1">
        <v>29.6</v>
      </c>
      <c r="AA18" s="1">
        <v>23.4</v>
      </c>
      <c r="AB18" s="1">
        <v>23.4</v>
      </c>
      <c r="AC18" s="1">
        <v>28.4</v>
      </c>
      <c r="AD18" s="1"/>
      <c r="AE18" s="1">
        <f t="shared" si="8"/>
        <v>27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1026.066</v>
      </c>
      <c r="D19" s="1">
        <v>864.49</v>
      </c>
      <c r="E19" s="1">
        <v>895.36900000000003</v>
      </c>
      <c r="F19" s="1">
        <v>831.44100000000003</v>
      </c>
      <c r="G19" s="6">
        <v>1</v>
      </c>
      <c r="H19" s="1">
        <v>55</v>
      </c>
      <c r="I19" s="1" t="s">
        <v>33</v>
      </c>
      <c r="J19" s="1">
        <v>861.26</v>
      </c>
      <c r="K19" s="1">
        <f t="shared" si="2"/>
        <v>34.109000000000037</v>
      </c>
      <c r="L19" s="1"/>
      <c r="M19" s="1"/>
      <c r="N19" s="1">
        <v>216.15029999999999</v>
      </c>
      <c r="O19" s="1">
        <f t="shared" si="3"/>
        <v>179.07380000000001</v>
      </c>
      <c r="P19" s="5">
        <f t="shared" ref="P19:P21" si="11">11*O19-N19-F19</f>
        <v>922.2204999999999</v>
      </c>
      <c r="Q19" s="5">
        <f t="shared" si="4"/>
        <v>922.2204999999999</v>
      </c>
      <c r="R19" s="5">
        <f t="shared" si="5"/>
        <v>472.2204999999999</v>
      </c>
      <c r="S19" s="5">
        <v>450</v>
      </c>
      <c r="T19" s="5"/>
      <c r="U19" s="1"/>
      <c r="V19" s="1">
        <f t="shared" si="6"/>
        <v>11</v>
      </c>
      <c r="W19" s="1">
        <f t="shared" si="7"/>
        <v>5.8500534416536647</v>
      </c>
      <c r="X19" s="1">
        <v>169.41460000000001</v>
      </c>
      <c r="Y19" s="1">
        <v>173.86320000000001</v>
      </c>
      <c r="Z19" s="1">
        <v>173.71979999999999</v>
      </c>
      <c r="AA19" s="1">
        <v>169.09819999999999</v>
      </c>
      <c r="AB19" s="1">
        <v>192.6448</v>
      </c>
      <c r="AC19" s="1">
        <v>189.36920000000001</v>
      </c>
      <c r="AD19" s="1"/>
      <c r="AE19" s="1">
        <f t="shared" si="8"/>
        <v>472</v>
      </c>
      <c r="AF19" s="1">
        <f t="shared" si="9"/>
        <v>450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3903.6129999999998</v>
      </c>
      <c r="D20" s="1">
        <v>2336.6959999999999</v>
      </c>
      <c r="E20" s="1">
        <v>2616.1950000000002</v>
      </c>
      <c r="F20" s="1">
        <v>3045.7379999999998</v>
      </c>
      <c r="G20" s="6">
        <v>1</v>
      </c>
      <c r="H20" s="1">
        <v>50</v>
      </c>
      <c r="I20" s="1" t="s">
        <v>33</v>
      </c>
      <c r="J20" s="1">
        <v>2610.6999999999998</v>
      </c>
      <c r="K20" s="1">
        <f t="shared" si="2"/>
        <v>5.4950000000003456</v>
      </c>
      <c r="L20" s="1"/>
      <c r="M20" s="1"/>
      <c r="N20" s="1">
        <v>650</v>
      </c>
      <c r="O20" s="1">
        <f t="shared" si="3"/>
        <v>523.23900000000003</v>
      </c>
      <c r="P20" s="5">
        <f t="shared" si="11"/>
        <v>2059.891000000001</v>
      </c>
      <c r="Q20" s="5">
        <f t="shared" si="4"/>
        <v>2059.891000000001</v>
      </c>
      <c r="R20" s="5">
        <f t="shared" si="5"/>
        <v>959.89100000000099</v>
      </c>
      <c r="S20" s="5">
        <v>1100</v>
      </c>
      <c r="T20" s="5"/>
      <c r="U20" s="1"/>
      <c r="V20" s="1">
        <f t="shared" si="6"/>
        <v>11</v>
      </c>
      <c r="W20" s="1">
        <f t="shared" si="7"/>
        <v>7.0631929194880341</v>
      </c>
      <c r="X20" s="1">
        <v>546.56020000000001</v>
      </c>
      <c r="Y20" s="1">
        <v>568.19420000000002</v>
      </c>
      <c r="Z20" s="1">
        <v>560.88559999999995</v>
      </c>
      <c r="AA20" s="1">
        <v>550.55259999999998</v>
      </c>
      <c r="AB20" s="1">
        <v>547.33860000000004</v>
      </c>
      <c r="AC20" s="1">
        <v>528.35760000000005</v>
      </c>
      <c r="AD20" s="1"/>
      <c r="AE20" s="1">
        <f t="shared" si="8"/>
        <v>960</v>
      </c>
      <c r="AF20" s="1">
        <f t="shared" si="9"/>
        <v>1100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1847.6030000000001</v>
      </c>
      <c r="D21" s="1">
        <v>1857.97</v>
      </c>
      <c r="E21" s="1">
        <v>1868.279</v>
      </c>
      <c r="F21" s="1">
        <v>1469.3589999999999</v>
      </c>
      <c r="G21" s="6">
        <v>1</v>
      </c>
      <c r="H21" s="1">
        <v>55</v>
      </c>
      <c r="I21" s="1" t="s">
        <v>33</v>
      </c>
      <c r="J21" s="1">
        <v>1802.81</v>
      </c>
      <c r="K21" s="1">
        <f t="shared" si="2"/>
        <v>65.469000000000051</v>
      </c>
      <c r="L21" s="1"/>
      <c r="M21" s="1"/>
      <c r="N21" s="1">
        <v>550</v>
      </c>
      <c r="O21" s="1">
        <f t="shared" si="3"/>
        <v>373.6558</v>
      </c>
      <c r="P21" s="5">
        <f t="shared" si="11"/>
        <v>2090.8547999999996</v>
      </c>
      <c r="Q21" s="5">
        <f t="shared" si="4"/>
        <v>2090.8547999999996</v>
      </c>
      <c r="R21" s="5">
        <f t="shared" si="5"/>
        <v>890.85479999999961</v>
      </c>
      <c r="S21" s="5">
        <v>1200</v>
      </c>
      <c r="T21" s="5"/>
      <c r="U21" s="1"/>
      <c r="V21" s="1">
        <f t="shared" si="6"/>
        <v>10.999999999999998</v>
      </c>
      <c r="W21" s="1">
        <f t="shared" si="7"/>
        <v>5.4043293319680838</v>
      </c>
      <c r="X21" s="1">
        <v>339.2122</v>
      </c>
      <c r="Y21" s="1">
        <v>338.24360000000001</v>
      </c>
      <c r="Z21" s="1">
        <v>313.93099999999998</v>
      </c>
      <c r="AA21" s="1">
        <v>314.56779999999998</v>
      </c>
      <c r="AB21" s="1">
        <v>334.411</v>
      </c>
      <c r="AC21" s="1">
        <v>326.24860000000001</v>
      </c>
      <c r="AD21" s="1"/>
      <c r="AE21" s="1">
        <f t="shared" si="8"/>
        <v>891</v>
      </c>
      <c r="AF21" s="1">
        <f t="shared" si="9"/>
        <v>1200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32</v>
      </c>
      <c r="C22" s="1">
        <v>426.16199999999998</v>
      </c>
      <c r="D22" s="1">
        <v>239.08199999999999</v>
      </c>
      <c r="E22" s="1">
        <v>254.178</v>
      </c>
      <c r="F22" s="1">
        <v>342.54899999999998</v>
      </c>
      <c r="G22" s="6">
        <v>1</v>
      </c>
      <c r="H22" s="1">
        <v>60</v>
      </c>
      <c r="I22" s="1" t="s">
        <v>33</v>
      </c>
      <c r="J22" s="1">
        <v>259.8</v>
      </c>
      <c r="K22" s="1">
        <f t="shared" si="2"/>
        <v>-5.6220000000000141</v>
      </c>
      <c r="L22" s="1"/>
      <c r="M22" s="1"/>
      <c r="N22" s="1">
        <v>173.21940000000001</v>
      </c>
      <c r="O22" s="1">
        <f t="shared" si="3"/>
        <v>50.835599999999999</v>
      </c>
      <c r="P22" s="5">
        <f t="shared" si="10"/>
        <v>18.005399999999952</v>
      </c>
      <c r="Q22" s="5">
        <f t="shared" si="4"/>
        <v>18.005399999999952</v>
      </c>
      <c r="R22" s="5">
        <f t="shared" si="5"/>
        <v>18.005399999999952</v>
      </c>
      <c r="S22" s="5"/>
      <c r="T22" s="5"/>
      <c r="U22" s="1"/>
      <c r="V22" s="1">
        <f t="shared" si="6"/>
        <v>10.499999999999998</v>
      </c>
      <c r="W22" s="1">
        <f t="shared" si="7"/>
        <v>10.145811203172579</v>
      </c>
      <c r="X22" s="1">
        <v>58.620399999999997</v>
      </c>
      <c r="Y22" s="1">
        <v>52.778799999999997</v>
      </c>
      <c r="Z22" s="1">
        <v>37.781799999999997</v>
      </c>
      <c r="AA22" s="1">
        <v>50.959000000000003</v>
      </c>
      <c r="AB22" s="1">
        <v>58.456000000000003</v>
      </c>
      <c r="AC22" s="1">
        <v>46.825400000000002</v>
      </c>
      <c r="AD22" s="1"/>
      <c r="AE22" s="1">
        <f t="shared" si="8"/>
        <v>18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4" t="s">
        <v>53</v>
      </c>
      <c r="B23" s="14" t="s">
        <v>32</v>
      </c>
      <c r="C23" s="14">
        <v>-11.462</v>
      </c>
      <c r="D23" s="14">
        <v>71.506</v>
      </c>
      <c r="E23" s="21">
        <v>2.6219999999999999</v>
      </c>
      <c r="F23" s="14"/>
      <c r="G23" s="15">
        <v>0</v>
      </c>
      <c r="H23" s="14">
        <v>60</v>
      </c>
      <c r="I23" s="14" t="s">
        <v>54</v>
      </c>
      <c r="J23" s="14">
        <v>2.5</v>
      </c>
      <c r="K23" s="14">
        <f t="shared" si="2"/>
        <v>0.12199999999999989</v>
      </c>
      <c r="L23" s="14"/>
      <c r="M23" s="14"/>
      <c r="N23" s="14"/>
      <c r="O23" s="14">
        <f t="shared" si="3"/>
        <v>0.52439999999999998</v>
      </c>
      <c r="P23" s="16"/>
      <c r="Q23" s="16"/>
      <c r="R23" s="16"/>
      <c r="S23" s="16"/>
      <c r="T23" s="16"/>
      <c r="U23" s="14"/>
      <c r="V23" s="14">
        <f t="shared" ref="V23:V39" si="12">(F23+N23+P23)/O23</f>
        <v>0</v>
      </c>
      <c r="W23" s="14">
        <f t="shared" si="7"/>
        <v>0</v>
      </c>
      <c r="X23" s="14">
        <v>364.20159999999998</v>
      </c>
      <c r="Y23" s="14">
        <v>557.81039999999996</v>
      </c>
      <c r="Z23" s="14">
        <v>687.1848</v>
      </c>
      <c r="AA23" s="14">
        <v>627.30700000000002</v>
      </c>
      <c r="AB23" s="14">
        <v>658.29060000000004</v>
      </c>
      <c r="AC23" s="14">
        <v>639.21019999999999</v>
      </c>
      <c r="AD23" s="14" t="s">
        <v>55</v>
      </c>
      <c r="AE23" s="14">
        <f t="shared" si="8"/>
        <v>0</v>
      </c>
      <c r="AF23" s="14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562.52099999999996</v>
      </c>
      <c r="D24" s="1"/>
      <c r="E24" s="1">
        <v>308.14499999999998</v>
      </c>
      <c r="F24" s="1">
        <v>189.761</v>
      </c>
      <c r="G24" s="6">
        <v>1</v>
      </c>
      <c r="H24" s="1">
        <v>50</v>
      </c>
      <c r="I24" s="1" t="s">
        <v>33</v>
      </c>
      <c r="J24" s="1">
        <v>278.39999999999998</v>
      </c>
      <c r="K24" s="1">
        <f t="shared" si="2"/>
        <v>29.745000000000005</v>
      </c>
      <c r="L24" s="1"/>
      <c r="M24" s="1"/>
      <c r="N24" s="1">
        <v>109.51</v>
      </c>
      <c r="O24" s="1">
        <f t="shared" si="3"/>
        <v>61.628999999999998</v>
      </c>
      <c r="P24" s="5">
        <f t="shared" ref="P24:P35" si="13">10.5*O24-N24-F24</f>
        <v>347.83350000000007</v>
      </c>
      <c r="Q24" s="5">
        <f t="shared" ref="Q24:Q38" si="14">P24</f>
        <v>347.83350000000007</v>
      </c>
      <c r="R24" s="5">
        <f t="shared" ref="R24:R38" si="15">Q24-S24</f>
        <v>147.83350000000007</v>
      </c>
      <c r="S24" s="5">
        <v>200</v>
      </c>
      <c r="T24" s="5"/>
      <c r="U24" s="1"/>
      <c r="V24" s="1">
        <f t="shared" ref="V24:V38" si="16">(F24+N24+Q24)/O24</f>
        <v>10.500000000000004</v>
      </c>
      <c r="W24" s="1">
        <f t="shared" si="7"/>
        <v>4.8560093462493308</v>
      </c>
      <c r="X24" s="1">
        <v>48.015000000000001</v>
      </c>
      <c r="Y24" s="1">
        <v>35.683799999999998</v>
      </c>
      <c r="Z24" s="1">
        <v>14.461</v>
      </c>
      <c r="AA24" s="1">
        <v>33.729999999999997</v>
      </c>
      <c r="AB24" s="1">
        <v>60.178400000000003</v>
      </c>
      <c r="AC24" s="1">
        <v>54.144799999999996</v>
      </c>
      <c r="AD24" s="1"/>
      <c r="AE24" s="1">
        <f t="shared" si="8"/>
        <v>148</v>
      </c>
      <c r="AF24" s="1">
        <f t="shared" si="9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1489.2090000000001</v>
      </c>
      <c r="D25" s="1">
        <v>1464.19</v>
      </c>
      <c r="E25" s="1">
        <v>1423.623</v>
      </c>
      <c r="F25" s="1">
        <v>1220.6320000000001</v>
      </c>
      <c r="G25" s="6">
        <v>1</v>
      </c>
      <c r="H25" s="1">
        <v>55</v>
      </c>
      <c r="I25" s="1" t="s">
        <v>33</v>
      </c>
      <c r="J25" s="1">
        <v>1373.01</v>
      </c>
      <c r="K25" s="1">
        <f t="shared" si="2"/>
        <v>50.613000000000056</v>
      </c>
      <c r="L25" s="1"/>
      <c r="M25" s="1"/>
      <c r="N25" s="1">
        <v>396.15489999999983</v>
      </c>
      <c r="O25" s="1">
        <f t="shared" si="3"/>
        <v>284.72460000000001</v>
      </c>
      <c r="P25" s="5">
        <f t="shared" ref="P25:P27" si="17">11*O25-N25-F25</f>
        <v>1515.1837</v>
      </c>
      <c r="Q25" s="5">
        <f t="shared" si="14"/>
        <v>1515.1837</v>
      </c>
      <c r="R25" s="5">
        <f t="shared" si="15"/>
        <v>615.18370000000004</v>
      </c>
      <c r="S25" s="5">
        <v>900</v>
      </c>
      <c r="T25" s="5"/>
      <c r="U25" s="1"/>
      <c r="V25" s="1">
        <f t="shared" si="16"/>
        <v>10.999999999999998</v>
      </c>
      <c r="W25" s="1">
        <f t="shared" si="7"/>
        <v>5.6784236416523184</v>
      </c>
      <c r="X25" s="1">
        <v>266.31779999999998</v>
      </c>
      <c r="Y25" s="1">
        <v>263.7842</v>
      </c>
      <c r="Z25" s="1">
        <v>238.51660000000001</v>
      </c>
      <c r="AA25" s="1">
        <v>240.19499999999999</v>
      </c>
      <c r="AB25" s="1">
        <v>287.358</v>
      </c>
      <c r="AC25" s="1">
        <v>279.76260000000002</v>
      </c>
      <c r="AD25" s="1"/>
      <c r="AE25" s="1">
        <f t="shared" si="8"/>
        <v>615</v>
      </c>
      <c r="AF25" s="1">
        <f t="shared" si="9"/>
        <v>900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3081.326</v>
      </c>
      <c r="D26" s="1">
        <v>2251.5050000000001</v>
      </c>
      <c r="E26" s="1">
        <v>2690.75</v>
      </c>
      <c r="F26" s="1">
        <v>2006.444</v>
      </c>
      <c r="G26" s="6">
        <v>1</v>
      </c>
      <c r="H26" s="1">
        <v>60</v>
      </c>
      <c r="I26" s="1" t="s">
        <v>33</v>
      </c>
      <c r="J26" s="1">
        <v>2615.6</v>
      </c>
      <c r="K26" s="1">
        <f t="shared" si="2"/>
        <v>75.150000000000091</v>
      </c>
      <c r="L26" s="1"/>
      <c r="M26" s="1"/>
      <c r="N26" s="1">
        <v>850.07149999999911</v>
      </c>
      <c r="O26" s="1">
        <f t="shared" si="3"/>
        <v>538.15</v>
      </c>
      <c r="P26" s="5">
        <f t="shared" si="17"/>
        <v>3063.1345000000006</v>
      </c>
      <c r="Q26" s="5">
        <f t="shared" si="14"/>
        <v>3063.1345000000006</v>
      </c>
      <c r="R26" s="5">
        <f t="shared" si="15"/>
        <v>1163.1345000000006</v>
      </c>
      <c r="S26" s="5">
        <v>1900</v>
      </c>
      <c r="T26" s="5"/>
      <c r="U26" s="1"/>
      <c r="V26" s="1">
        <f t="shared" si="16"/>
        <v>11</v>
      </c>
      <c r="W26" s="1">
        <f t="shared" si="7"/>
        <v>5.3080284307349235</v>
      </c>
      <c r="X26" s="1">
        <v>474.56499999999988</v>
      </c>
      <c r="Y26" s="1">
        <v>472.4898</v>
      </c>
      <c r="Z26" s="1">
        <v>412.98399999999998</v>
      </c>
      <c r="AA26" s="1">
        <v>436.76479999999998</v>
      </c>
      <c r="AB26" s="1">
        <v>526.51620000000003</v>
      </c>
      <c r="AC26" s="1">
        <v>490.66300000000001</v>
      </c>
      <c r="AD26" s="1"/>
      <c r="AE26" s="1">
        <f t="shared" si="8"/>
        <v>1163</v>
      </c>
      <c r="AF26" s="1">
        <f t="shared" si="9"/>
        <v>1900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2965.5619999999999</v>
      </c>
      <c r="D27" s="1">
        <v>1174.1500000000001</v>
      </c>
      <c r="E27" s="1">
        <v>2116.4360000000001</v>
      </c>
      <c r="F27" s="1">
        <v>1670.6320000000001</v>
      </c>
      <c r="G27" s="6">
        <v>1</v>
      </c>
      <c r="H27" s="1">
        <v>60</v>
      </c>
      <c r="I27" s="1" t="s">
        <v>33</v>
      </c>
      <c r="J27" s="1">
        <v>2032.1</v>
      </c>
      <c r="K27" s="1">
        <f t="shared" si="2"/>
        <v>84.33600000000024</v>
      </c>
      <c r="L27" s="1"/>
      <c r="M27" s="1"/>
      <c r="N27" s="1">
        <v>326.60220000000032</v>
      </c>
      <c r="O27" s="1">
        <f t="shared" si="3"/>
        <v>423.28720000000004</v>
      </c>
      <c r="P27" s="5">
        <f t="shared" si="17"/>
        <v>2658.9249999999997</v>
      </c>
      <c r="Q27" s="5">
        <f t="shared" si="14"/>
        <v>2658.9249999999997</v>
      </c>
      <c r="R27" s="5">
        <f t="shared" si="15"/>
        <v>1058.9249999999997</v>
      </c>
      <c r="S27" s="5">
        <v>1600</v>
      </c>
      <c r="T27" s="5"/>
      <c r="U27" s="1"/>
      <c r="V27" s="1">
        <f t="shared" si="16"/>
        <v>10.999999999999998</v>
      </c>
      <c r="W27" s="1">
        <f t="shared" si="7"/>
        <v>4.7183902560720004</v>
      </c>
      <c r="X27" s="1">
        <v>351.32440000000003</v>
      </c>
      <c r="Y27" s="1">
        <v>374.8852</v>
      </c>
      <c r="Z27" s="1">
        <v>423.79199999999997</v>
      </c>
      <c r="AA27" s="1">
        <v>400.56079999999997</v>
      </c>
      <c r="AB27" s="1">
        <v>399.1336</v>
      </c>
      <c r="AC27" s="1">
        <v>393.54579999999999</v>
      </c>
      <c r="AD27" s="1"/>
      <c r="AE27" s="1">
        <f t="shared" si="8"/>
        <v>1059</v>
      </c>
      <c r="AF27" s="1">
        <f t="shared" si="9"/>
        <v>1600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626.60599999999999</v>
      </c>
      <c r="D28" s="1">
        <v>448.94</v>
      </c>
      <c r="E28" s="1">
        <v>472.41699999999997</v>
      </c>
      <c r="F28" s="1">
        <v>510.83</v>
      </c>
      <c r="G28" s="6">
        <v>1</v>
      </c>
      <c r="H28" s="1">
        <v>60</v>
      </c>
      <c r="I28" s="1" t="s">
        <v>33</v>
      </c>
      <c r="J28" s="1">
        <v>447.21</v>
      </c>
      <c r="K28" s="1">
        <f t="shared" si="2"/>
        <v>25.206999999999994</v>
      </c>
      <c r="L28" s="1"/>
      <c r="M28" s="1"/>
      <c r="N28" s="1">
        <v>61.453200000000038</v>
      </c>
      <c r="O28" s="1">
        <f t="shared" si="3"/>
        <v>94.483399999999989</v>
      </c>
      <c r="P28" s="5">
        <f t="shared" si="13"/>
        <v>419.79249999999985</v>
      </c>
      <c r="Q28" s="5">
        <f t="shared" si="14"/>
        <v>419.79249999999985</v>
      </c>
      <c r="R28" s="5">
        <f t="shared" si="15"/>
        <v>219.79249999999985</v>
      </c>
      <c r="S28" s="5">
        <v>200</v>
      </c>
      <c r="T28" s="5"/>
      <c r="U28" s="1"/>
      <c r="V28" s="1">
        <f t="shared" si="16"/>
        <v>10.5</v>
      </c>
      <c r="W28" s="1">
        <f t="shared" si="7"/>
        <v>6.0569708541394585</v>
      </c>
      <c r="X28" s="1">
        <v>86.321200000000005</v>
      </c>
      <c r="Y28" s="1">
        <v>98.756600000000006</v>
      </c>
      <c r="Z28" s="1">
        <v>89.813199999999995</v>
      </c>
      <c r="AA28" s="1">
        <v>90.635199999999998</v>
      </c>
      <c r="AB28" s="1">
        <v>108.0072</v>
      </c>
      <c r="AC28" s="1">
        <v>95.464200000000005</v>
      </c>
      <c r="AD28" s="1"/>
      <c r="AE28" s="1">
        <f t="shared" si="8"/>
        <v>220</v>
      </c>
      <c r="AF28" s="1">
        <f t="shared" si="9"/>
        <v>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823.779</v>
      </c>
      <c r="D29" s="1">
        <v>363.51600000000002</v>
      </c>
      <c r="E29" s="1">
        <v>554.36699999999996</v>
      </c>
      <c r="F29" s="1">
        <v>547.50699999999995</v>
      </c>
      <c r="G29" s="6">
        <v>1</v>
      </c>
      <c r="H29" s="1">
        <v>60</v>
      </c>
      <c r="I29" s="1" t="s">
        <v>33</v>
      </c>
      <c r="J29" s="1">
        <v>528.96</v>
      </c>
      <c r="K29" s="1">
        <f t="shared" si="2"/>
        <v>25.406999999999925</v>
      </c>
      <c r="L29" s="1"/>
      <c r="M29" s="1"/>
      <c r="N29" s="1">
        <v>99.386700000000133</v>
      </c>
      <c r="O29" s="1">
        <f t="shared" si="3"/>
        <v>110.87339999999999</v>
      </c>
      <c r="P29" s="5">
        <f t="shared" si="13"/>
        <v>517.2769999999997</v>
      </c>
      <c r="Q29" s="5">
        <f t="shared" si="14"/>
        <v>517.2769999999997</v>
      </c>
      <c r="R29" s="5">
        <f t="shared" si="15"/>
        <v>217.2769999999997</v>
      </c>
      <c r="S29" s="5">
        <v>300</v>
      </c>
      <c r="T29" s="5"/>
      <c r="U29" s="1"/>
      <c r="V29" s="1">
        <f t="shared" si="16"/>
        <v>10.499999999999998</v>
      </c>
      <c r="W29" s="1">
        <f t="shared" si="7"/>
        <v>5.8345256842488835</v>
      </c>
      <c r="X29" s="1">
        <v>105.00539999999999</v>
      </c>
      <c r="Y29" s="1">
        <v>109.4396</v>
      </c>
      <c r="Z29" s="1">
        <v>83.402199999999993</v>
      </c>
      <c r="AA29" s="1">
        <v>84.898799999999994</v>
      </c>
      <c r="AB29" s="1">
        <v>131.37520000000001</v>
      </c>
      <c r="AC29" s="1">
        <v>125.9318</v>
      </c>
      <c r="AD29" s="1"/>
      <c r="AE29" s="1">
        <f t="shared" si="8"/>
        <v>217</v>
      </c>
      <c r="AF29" s="1">
        <f t="shared" si="9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902.03399999999999</v>
      </c>
      <c r="D30" s="1">
        <v>763.79300000000001</v>
      </c>
      <c r="E30" s="1">
        <v>663.44200000000001</v>
      </c>
      <c r="F30" s="1">
        <v>854.64200000000005</v>
      </c>
      <c r="G30" s="6">
        <v>1</v>
      </c>
      <c r="H30" s="1">
        <v>60</v>
      </c>
      <c r="I30" s="1" t="s">
        <v>33</v>
      </c>
      <c r="J30" s="1">
        <v>653.96</v>
      </c>
      <c r="K30" s="1">
        <f t="shared" si="2"/>
        <v>9.4819999999999709</v>
      </c>
      <c r="L30" s="1"/>
      <c r="M30" s="1"/>
      <c r="N30" s="1">
        <v>144.85889999999989</v>
      </c>
      <c r="O30" s="1">
        <f t="shared" si="3"/>
        <v>132.6884</v>
      </c>
      <c r="P30" s="5">
        <f t="shared" si="13"/>
        <v>393.72730000000001</v>
      </c>
      <c r="Q30" s="5">
        <f t="shared" si="14"/>
        <v>393.72730000000001</v>
      </c>
      <c r="R30" s="5">
        <f t="shared" si="15"/>
        <v>193.72730000000001</v>
      </c>
      <c r="S30" s="5">
        <v>200</v>
      </c>
      <c r="T30" s="5"/>
      <c r="U30" s="1"/>
      <c r="V30" s="1">
        <f t="shared" si="16"/>
        <v>10.5</v>
      </c>
      <c r="W30" s="1">
        <f t="shared" si="7"/>
        <v>7.5326923830568457</v>
      </c>
      <c r="X30" s="1">
        <v>145.6558</v>
      </c>
      <c r="Y30" s="1">
        <v>153.68199999999999</v>
      </c>
      <c r="Z30" s="1">
        <v>123.611</v>
      </c>
      <c r="AA30" s="1">
        <v>121.8556</v>
      </c>
      <c r="AB30" s="1">
        <v>163.24359999999999</v>
      </c>
      <c r="AC30" s="1">
        <v>155.05000000000001</v>
      </c>
      <c r="AD30" s="1"/>
      <c r="AE30" s="1">
        <f t="shared" si="8"/>
        <v>194</v>
      </c>
      <c r="AF30" s="1">
        <f t="shared" si="9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97.23</v>
      </c>
      <c r="D31" s="1"/>
      <c r="E31" s="1">
        <v>47.061999999999998</v>
      </c>
      <c r="F31" s="1">
        <v>43.893999999999998</v>
      </c>
      <c r="G31" s="6">
        <v>1</v>
      </c>
      <c r="H31" s="1">
        <v>35</v>
      </c>
      <c r="I31" s="1" t="s">
        <v>33</v>
      </c>
      <c r="J31" s="1">
        <v>48.3</v>
      </c>
      <c r="K31" s="1">
        <f t="shared" si="2"/>
        <v>-1.2379999999999995</v>
      </c>
      <c r="L31" s="1"/>
      <c r="M31" s="1"/>
      <c r="N31" s="1">
        <v>0</v>
      </c>
      <c r="O31" s="1">
        <f t="shared" si="3"/>
        <v>9.4123999999999999</v>
      </c>
      <c r="P31" s="5">
        <f t="shared" ref="P31:P34" si="18">10*O31-N31-F31</f>
        <v>50.23</v>
      </c>
      <c r="Q31" s="5">
        <f t="shared" si="14"/>
        <v>50.23</v>
      </c>
      <c r="R31" s="5">
        <f t="shared" si="15"/>
        <v>50.23</v>
      </c>
      <c r="S31" s="5"/>
      <c r="T31" s="5"/>
      <c r="U31" s="1"/>
      <c r="V31" s="1">
        <f t="shared" si="16"/>
        <v>10</v>
      </c>
      <c r="W31" s="1">
        <f t="shared" si="7"/>
        <v>4.6634227189664692</v>
      </c>
      <c r="X31" s="1">
        <v>7.6254000000000008</v>
      </c>
      <c r="Y31" s="1">
        <v>7.5166000000000004</v>
      </c>
      <c r="Z31" s="1">
        <v>4.8558000000000003</v>
      </c>
      <c r="AA31" s="1">
        <v>10.1578</v>
      </c>
      <c r="AB31" s="1">
        <v>15.957599999999999</v>
      </c>
      <c r="AC31" s="1">
        <v>13.5434</v>
      </c>
      <c r="AD31" s="1"/>
      <c r="AE31" s="1">
        <f t="shared" si="8"/>
        <v>50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394.762</v>
      </c>
      <c r="D32" s="1">
        <v>239.17099999999999</v>
      </c>
      <c r="E32" s="1">
        <v>401.08800000000002</v>
      </c>
      <c r="F32" s="1">
        <v>175.327</v>
      </c>
      <c r="G32" s="6">
        <v>1</v>
      </c>
      <c r="H32" s="1">
        <v>30</v>
      </c>
      <c r="I32" s="1" t="s">
        <v>33</v>
      </c>
      <c r="J32" s="1">
        <v>387.4</v>
      </c>
      <c r="K32" s="1">
        <f t="shared" si="2"/>
        <v>13.688000000000045</v>
      </c>
      <c r="L32" s="1"/>
      <c r="M32" s="1"/>
      <c r="N32" s="1">
        <v>305.08300000000003</v>
      </c>
      <c r="O32" s="1">
        <f t="shared" si="3"/>
        <v>80.217600000000004</v>
      </c>
      <c r="P32" s="5">
        <f t="shared" si="18"/>
        <v>321.76600000000002</v>
      </c>
      <c r="Q32" s="5">
        <f t="shared" si="14"/>
        <v>321.76600000000002</v>
      </c>
      <c r="R32" s="5">
        <f t="shared" si="15"/>
        <v>171.76600000000002</v>
      </c>
      <c r="S32" s="5">
        <v>150</v>
      </c>
      <c r="T32" s="5"/>
      <c r="U32" s="1"/>
      <c r="V32" s="1">
        <f t="shared" si="16"/>
        <v>10</v>
      </c>
      <c r="W32" s="1">
        <f t="shared" si="7"/>
        <v>5.9888353677995854</v>
      </c>
      <c r="X32" s="1">
        <v>76.937600000000003</v>
      </c>
      <c r="Y32" s="1">
        <v>61.702599999999997</v>
      </c>
      <c r="Z32" s="1">
        <v>25.333200000000001</v>
      </c>
      <c r="AA32" s="1">
        <v>37.857599999999998</v>
      </c>
      <c r="AB32" s="1">
        <v>76.885599999999997</v>
      </c>
      <c r="AC32" s="1">
        <v>78.104200000000006</v>
      </c>
      <c r="AD32" s="1"/>
      <c r="AE32" s="1">
        <f t="shared" si="8"/>
        <v>172</v>
      </c>
      <c r="AF32" s="1">
        <f t="shared" si="9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275.14699999999999</v>
      </c>
      <c r="D33" s="1">
        <v>103.283</v>
      </c>
      <c r="E33" s="1">
        <v>292.73099999999999</v>
      </c>
      <c r="F33" s="1">
        <v>38.180999999999997</v>
      </c>
      <c r="G33" s="6">
        <v>1</v>
      </c>
      <c r="H33" s="1">
        <v>30</v>
      </c>
      <c r="I33" s="1" t="s">
        <v>33</v>
      </c>
      <c r="J33" s="1">
        <v>280.63</v>
      </c>
      <c r="K33" s="1">
        <f t="shared" si="2"/>
        <v>12.100999999999999</v>
      </c>
      <c r="L33" s="1"/>
      <c r="M33" s="1"/>
      <c r="N33" s="1">
        <v>219.137</v>
      </c>
      <c r="O33" s="1">
        <f t="shared" si="3"/>
        <v>58.546199999999999</v>
      </c>
      <c r="P33" s="5">
        <f t="shared" si="18"/>
        <v>328.14400000000001</v>
      </c>
      <c r="Q33" s="5">
        <f t="shared" si="14"/>
        <v>328.14400000000001</v>
      </c>
      <c r="R33" s="5">
        <f t="shared" si="15"/>
        <v>178.14400000000001</v>
      </c>
      <c r="S33" s="5">
        <v>150</v>
      </c>
      <c r="T33" s="5"/>
      <c r="U33" s="1"/>
      <c r="V33" s="1">
        <f t="shared" si="16"/>
        <v>10</v>
      </c>
      <c r="W33" s="1">
        <f t="shared" si="7"/>
        <v>4.3951272670130592</v>
      </c>
      <c r="X33" s="1">
        <v>48.724600000000002</v>
      </c>
      <c r="Y33" s="1">
        <v>37.149000000000001</v>
      </c>
      <c r="Z33" s="1">
        <v>26.075800000000001</v>
      </c>
      <c r="AA33" s="1">
        <v>33.010599999999997</v>
      </c>
      <c r="AB33" s="1">
        <v>53.3782</v>
      </c>
      <c r="AC33" s="1">
        <v>53.77</v>
      </c>
      <c r="AD33" s="1"/>
      <c r="AE33" s="1">
        <f t="shared" si="8"/>
        <v>178</v>
      </c>
      <c r="AF33" s="1">
        <f t="shared" si="9"/>
        <v>150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460.94</v>
      </c>
      <c r="D34" s="1">
        <v>467.99400000000003</v>
      </c>
      <c r="E34" s="1">
        <v>559.01700000000005</v>
      </c>
      <c r="F34" s="1">
        <v>254.333</v>
      </c>
      <c r="G34" s="6">
        <v>1</v>
      </c>
      <c r="H34" s="1">
        <v>30</v>
      </c>
      <c r="I34" s="1" t="s">
        <v>33</v>
      </c>
      <c r="J34" s="1">
        <v>585.29999999999995</v>
      </c>
      <c r="K34" s="1">
        <f t="shared" si="2"/>
        <v>-26.282999999999902</v>
      </c>
      <c r="L34" s="1"/>
      <c r="M34" s="1"/>
      <c r="N34" s="1">
        <v>444.05500000000012</v>
      </c>
      <c r="O34" s="1">
        <f t="shared" si="3"/>
        <v>111.80340000000001</v>
      </c>
      <c r="P34" s="5">
        <f t="shared" si="18"/>
        <v>419.64600000000007</v>
      </c>
      <c r="Q34" s="5">
        <f t="shared" si="14"/>
        <v>419.64600000000007</v>
      </c>
      <c r="R34" s="5">
        <f t="shared" si="15"/>
        <v>199.64600000000007</v>
      </c>
      <c r="S34" s="5">
        <v>220</v>
      </c>
      <c r="T34" s="5"/>
      <c r="U34" s="1"/>
      <c r="V34" s="1">
        <f t="shared" si="16"/>
        <v>10</v>
      </c>
      <c r="W34" s="1">
        <f t="shared" si="7"/>
        <v>6.2465721078249867</v>
      </c>
      <c r="X34" s="1">
        <v>113.41540000000001</v>
      </c>
      <c r="Y34" s="1">
        <v>92.643199999999993</v>
      </c>
      <c r="Z34" s="1">
        <v>71.763400000000004</v>
      </c>
      <c r="AA34" s="1">
        <v>87.559799999999996</v>
      </c>
      <c r="AB34" s="1">
        <v>98.555400000000006</v>
      </c>
      <c r="AC34" s="1">
        <v>103.7132</v>
      </c>
      <c r="AD34" s="1"/>
      <c r="AE34" s="1">
        <f t="shared" si="8"/>
        <v>200</v>
      </c>
      <c r="AF34" s="1">
        <f t="shared" si="9"/>
        <v>220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173.73099999999999</v>
      </c>
      <c r="D35" s="1">
        <v>64.549000000000007</v>
      </c>
      <c r="E35" s="1">
        <v>119.619</v>
      </c>
      <c r="F35" s="1">
        <v>106.292</v>
      </c>
      <c r="G35" s="6">
        <v>1</v>
      </c>
      <c r="H35" s="1">
        <v>45</v>
      </c>
      <c r="I35" s="1" t="s">
        <v>33</v>
      </c>
      <c r="J35" s="1">
        <v>115.6</v>
      </c>
      <c r="K35" s="1">
        <f t="shared" si="2"/>
        <v>4.0190000000000055</v>
      </c>
      <c r="L35" s="1"/>
      <c r="M35" s="1"/>
      <c r="N35" s="1">
        <v>23.335999999999981</v>
      </c>
      <c r="O35" s="1">
        <f t="shared" si="3"/>
        <v>23.9238</v>
      </c>
      <c r="P35" s="5">
        <f t="shared" si="13"/>
        <v>121.57190000000003</v>
      </c>
      <c r="Q35" s="5">
        <f t="shared" si="14"/>
        <v>121.57190000000003</v>
      </c>
      <c r="R35" s="5">
        <f t="shared" si="15"/>
        <v>121.57190000000003</v>
      </c>
      <c r="S35" s="5"/>
      <c r="T35" s="5"/>
      <c r="U35" s="1"/>
      <c r="V35" s="1">
        <f t="shared" si="16"/>
        <v>10.5</v>
      </c>
      <c r="W35" s="1">
        <f t="shared" si="7"/>
        <v>5.4183699913893273</v>
      </c>
      <c r="X35" s="1">
        <v>21.036999999999999</v>
      </c>
      <c r="Y35" s="1">
        <v>21.566800000000001</v>
      </c>
      <c r="Z35" s="1">
        <v>21.1296</v>
      </c>
      <c r="AA35" s="1">
        <v>25.7746</v>
      </c>
      <c r="AB35" s="1">
        <v>24.083200000000001</v>
      </c>
      <c r="AC35" s="1">
        <v>18.838200000000001</v>
      </c>
      <c r="AD35" s="1"/>
      <c r="AE35" s="1">
        <f t="shared" si="8"/>
        <v>122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265.50099999999998</v>
      </c>
      <c r="D36" s="1"/>
      <c r="E36" s="1">
        <v>77.143000000000001</v>
      </c>
      <c r="F36" s="1">
        <v>181.43199999999999</v>
      </c>
      <c r="G36" s="6">
        <v>1</v>
      </c>
      <c r="H36" s="1">
        <v>40</v>
      </c>
      <c r="I36" s="1" t="s">
        <v>33</v>
      </c>
      <c r="J36" s="1">
        <v>72.2</v>
      </c>
      <c r="K36" s="1">
        <f t="shared" si="2"/>
        <v>4.9429999999999978</v>
      </c>
      <c r="L36" s="1"/>
      <c r="M36" s="1"/>
      <c r="N36" s="1">
        <v>0</v>
      </c>
      <c r="O36" s="1">
        <f t="shared" si="3"/>
        <v>15.428599999999999</v>
      </c>
      <c r="P36" s="5"/>
      <c r="Q36" s="5">
        <f t="shared" si="14"/>
        <v>0</v>
      </c>
      <c r="R36" s="5">
        <f t="shared" si="15"/>
        <v>0</v>
      </c>
      <c r="S36" s="5"/>
      <c r="T36" s="5"/>
      <c r="U36" s="1"/>
      <c r="V36" s="1">
        <f t="shared" si="16"/>
        <v>11.75945970470425</v>
      </c>
      <c r="W36" s="1">
        <f t="shared" si="7"/>
        <v>11.75945970470425</v>
      </c>
      <c r="X36" s="1">
        <v>16.256399999999999</v>
      </c>
      <c r="Y36" s="1">
        <v>13.1568</v>
      </c>
      <c r="Z36" s="1">
        <v>-0.86899999999999999</v>
      </c>
      <c r="AA36" s="1">
        <v>7.0289999999999999</v>
      </c>
      <c r="AB36" s="1">
        <v>29.751999999999999</v>
      </c>
      <c r="AC36" s="1">
        <v>26.2744</v>
      </c>
      <c r="AD36" s="1"/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2212.0740000000001</v>
      </c>
      <c r="D37" s="1">
        <v>1373.9770000000001</v>
      </c>
      <c r="E37" s="1">
        <v>1940.0350000000001</v>
      </c>
      <c r="F37" s="1">
        <v>1276.3689999999999</v>
      </c>
      <c r="G37" s="6">
        <v>1</v>
      </c>
      <c r="H37" s="1">
        <v>40</v>
      </c>
      <c r="I37" s="1" t="s">
        <v>33</v>
      </c>
      <c r="J37" s="1">
        <v>1905.925</v>
      </c>
      <c r="K37" s="1">
        <f t="shared" si="2"/>
        <v>34.110000000000127</v>
      </c>
      <c r="L37" s="1"/>
      <c r="M37" s="1"/>
      <c r="N37" s="1">
        <v>569.51049999999987</v>
      </c>
      <c r="O37" s="1">
        <f t="shared" si="3"/>
        <v>388.00700000000001</v>
      </c>
      <c r="P37" s="5">
        <f>11*O37-N37-F37</f>
        <v>2422.1975000000002</v>
      </c>
      <c r="Q37" s="5">
        <f t="shared" si="14"/>
        <v>2422.1975000000002</v>
      </c>
      <c r="R37" s="5">
        <f t="shared" si="15"/>
        <v>922.19750000000022</v>
      </c>
      <c r="S37" s="5">
        <v>1500</v>
      </c>
      <c r="T37" s="5"/>
      <c r="U37" s="1"/>
      <c r="V37" s="1">
        <f t="shared" si="16"/>
        <v>11</v>
      </c>
      <c r="W37" s="1">
        <f t="shared" si="7"/>
        <v>4.7573355635336467</v>
      </c>
      <c r="X37" s="1">
        <v>327.87299999999999</v>
      </c>
      <c r="Y37" s="1">
        <v>321.51780000000002</v>
      </c>
      <c r="Z37" s="1">
        <v>353.09100000000001</v>
      </c>
      <c r="AA37" s="1">
        <v>337.82060000000001</v>
      </c>
      <c r="AB37" s="1">
        <v>334.01740000000001</v>
      </c>
      <c r="AC37" s="1">
        <v>360.70080000000002</v>
      </c>
      <c r="AD37" s="1"/>
      <c r="AE37" s="1">
        <f t="shared" si="8"/>
        <v>922</v>
      </c>
      <c r="AF37" s="1">
        <f t="shared" si="9"/>
        <v>1500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133.815</v>
      </c>
      <c r="D38" s="1">
        <v>114.258</v>
      </c>
      <c r="E38" s="1">
        <v>124.51</v>
      </c>
      <c r="F38" s="1">
        <v>109.577</v>
      </c>
      <c r="G38" s="6">
        <v>1</v>
      </c>
      <c r="H38" s="1">
        <v>35</v>
      </c>
      <c r="I38" s="1" t="s">
        <v>33</v>
      </c>
      <c r="J38" s="1">
        <v>125.2</v>
      </c>
      <c r="K38" s="1">
        <f t="shared" ref="K38:K66" si="19">E38-J38</f>
        <v>-0.68999999999999773</v>
      </c>
      <c r="L38" s="1"/>
      <c r="M38" s="1"/>
      <c r="N38" s="1">
        <v>0</v>
      </c>
      <c r="O38" s="1">
        <f t="shared" si="3"/>
        <v>24.902000000000001</v>
      </c>
      <c r="P38" s="5">
        <f>10*O38-N38-F38</f>
        <v>139.44300000000001</v>
      </c>
      <c r="Q38" s="5">
        <f t="shared" si="14"/>
        <v>139.44300000000001</v>
      </c>
      <c r="R38" s="5">
        <f t="shared" si="15"/>
        <v>139.44300000000001</v>
      </c>
      <c r="S38" s="5"/>
      <c r="T38" s="5"/>
      <c r="U38" s="1"/>
      <c r="V38" s="1">
        <f t="shared" si="16"/>
        <v>10</v>
      </c>
      <c r="W38" s="1">
        <f t="shared" si="7"/>
        <v>4.4003292908200144</v>
      </c>
      <c r="X38" s="1">
        <v>17.068999999999999</v>
      </c>
      <c r="Y38" s="1">
        <v>19.9084</v>
      </c>
      <c r="Z38" s="1">
        <v>25.996600000000001</v>
      </c>
      <c r="AA38" s="1">
        <v>22.510400000000001</v>
      </c>
      <c r="AB38" s="1">
        <v>23.3064</v>
      </c>
      <c r="AC38" s="1">
        <v>17.738199999999999</v>
      </c>
      <c r="AD38" s="1"/>
      <c r="AE38" s="1">
        <f t="shared" si="8"/>
        <v>139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7" t="s">
        <v>71</v>
      </c>
      <c r="B39" s="17" t="s">
        <v>32</v>
      </c>
      <c r="C39" s="17"/>
      <c r="D39" s="17"/>
      <c r="E39" s="17"/>
      <c r="F39" s="17"/>
      <c r="G39" s="18">
        <v>0</v>
      </c>
      <c r="H39" s="17">
        <v>45</v>
      </c>
      <c r="I39" s="17" t="s">
        <v>33</v>
      </c>
      <c r="J39" s="17">
        <v>7.5</v>
      </c>
      <c r="K39" s="17">
        <f t="shared" si="19"/>
        <v>-7.5</v>
      </c>
      <c r="L39" s="17"/>
      <c r="M39" s="17"/>
      <c r="N39" s="17"/>
      <c r="O39" s="17">
        <f t="shared" si="3"/>
        <v>0</v>
      </c>
      <c r="P39" s="19"/>
      <c r="Q39" s="19"/>
      <c r="R39" s="19"/>
      <c r="S39" s="19"/>
      <c r="T39" s="19"/>
      <c r="U39" s="17"/>
      <c r="V39" s="17" t="e">
        <f t="shared" si="12"/>
        <v>#DIV/0!</v>
      </c>
      <c r="W39" s="17" t="e">
        <f t="shared" si="7"/>
        <v>#DIV/0!</v>
      </c>
      <c r="X39" s="17">
        <v>-5.8399999999999987E-2</v>
      </c>
      <c r="Y39" s="17">
        <v>-5.8400000000000001E-2</v>
      </c>
      <c r="Z39" s="17">
        <v>0</v>
      </c>
      <c r="AA39" s="17">
        <v>0</v>
      </c>
      <c r="AB39" s="17">
        <v>0</v>
      </c>
      <c r="AC39" s="17">
        <v>0</v>
      </c>
      <c r="AD39" s="17" t="s">
        <v>72</v>
      </c>
      <c r="AE39" s="17">
        <f t="shared" si="8"/>
        <v>0</v>
      </c>
      <c r="AF39" s="17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32</v>
      </c>
      <c r="C40" s="1">
        <v>300.39299999999997</v>
      </c>
      <c r="D40" s="1">
        <v>50.01</v>
      </c>
      <c r="E40" s="1">
        <v>231.47200000000001</v>
      </c>
      <c r="F40" s="1">
        <v>71.965999999999994</v>
      </c>
      <c r="G40" s="6">
        <v>1</v>
      </c>
      <c r="H40" s="1">
        <v>30</v>
      </c>
      <c r="I40" s="1" t="s">
        <v>33</v>
      </c>
      <c r="J40" s="1">
        <v>239.1</v>
      </c>
      <c r="K40" s="1">
        <f t="shared" si="19"/>
        <v>-7.6279999999999859</v>
      </c>
      <c r="L40" s="1"/>
      <c r="M40" s="1"/>
      <c r="N40" s="1">
        <v>177.15899999999999</v>
      </c>
      <c r="O40" s="1">
        <f t="shared" si="3"/>
        <v>46.294400000000003</v>
      </c>
      <c r="P40" s="5">
        <f>10*O40-N40-F40</f>
        <v>213.81900000000002</v>
      </c>
      <c r="Q40" s="5">
        <f t="shared" ref="Q40:Q75" si="20">P40</f>
        <v>213.81900000000002</v>
      </c>
      <c r="R40" s="5">
        <f t="shared" ref="R40:R75" si="21">Q40-S40</f>
        <v>113.81900000000002</v>
      </c>
      <c r="S40" s="5">
        <v>100</v>
      </c>
      <c r="T40" s="5"/>
      <c r="U40" s="1"/>
      <c r="V40" s="1">
        <f t="shared" ref="V40:V75" si="22">(F40+N40+Q40)/O40</f>
        <v>10</v>
      </c>
      <c r="W40" s="1">
        <f t="shared" si="7"/>
        <v>5.3813204188843571</v>
      </c>
      <c r="X40" s="1">
        <v>41.486800000000002</v>
      </c>
      <c r="Y40" s="1">
        <v>32.502400000000002</v>
      </c>
      <c r="Z40" s="1">
        <v>17.746600000000001</v>
      </c>
      <c r="AA40" s="1">
        <v>25.4038</v>
      </c>
      <c r="AB40" s="1">
        <v>49.912199999999999</v>
      </c>
      <c r="AC40" s="1">
        <v>50.1066</v>
      </c>
      <c r="AD40" s="1"/>
      <c r="AE40" s="1">
        <f t="shared" si="8"/>
        <v>114</v>
      </c>
      <c r="AF40" s="1">
        <f t="shared" si="9"/>
        <v>100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27.321999999999999</v>
      </c>
      <c r="D41" s="1">
        <v>38.542999999999999</v>
      </c>
      <c r="E41" s="1">
        <v>50.718000000000004</v>
      </c>
      <c r="F41" s="1"/>
      <c r="G41" s="6">
        <v>1</v>
      </c>
      <c r="H41" s="1">
        <v>45</v>
      </c>
      <c r="I41" s="1" t="s">
        <v>33</v>
      </c>
      <c r="J41" s="1">
        <v>81.7</v>
      </c>
      <c r="K41" s="1">
        <f t="shared" si="19"/>
        <v>-30.981999999999999</v>
      </c>
      <c r="L41" s="1"/>
      <c r="M41" s="1"/>
      <c r="N41" s="1">
        <v>20</v>
      </c>
      <c r="O41" s="1">
        <f t="shared" si="3"/>
        <v>10.143600000000001</v>
      </c>
      <c r="P41" s="5">
        <f>9*O41-N41-F41</f>
        <v>71.292400000000015</v>
      </c>
      <c r="Q41" s="5">
        <f t="shared" si="20"/>
        <v>71.292400000000015</v>
      </c>
      <c r="R41" s="5">
        <f t="shared" si="21"/>
        <v>71.292400000000015</v>
      </c>
      <c r="S41" s="5"/>
      <c r="T41" s="5"/>
      <c r="U41" s="1"/>
      <c r="V41" s="1">
        <f t="shared" si="22"/>
        <v>9</v>
      </c>
      <c r="W41" s="1">
        <f t="shared" si="7"/>
        <v>1.9716865807011315</v>
      </c>
      <c r="X41" s="1">
        <v>8.4404000000000003</v>
      </c>
      <c r="Y41" s="1">
        <v>3.2298</v>
      </c>
      <c r="Z41" s="1">
        <v>3.9405999999999999</v>
      </c>
      <c r="AA41" s="1">
        <v>3.6598000000000002</v>
      </c>
      <c r="AB41" s="1">
        <v>4.2606000000000002</v>
      </c>
      <c r="AC41" s="1">
        <v>4.2670000000000003</v>
      </c>
      <c r="AD41" s="1"/>
      <c r="AE41" s="1">
        <f t="shared" si="8"/>
        <v>71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158.38200000000001</v>
      </c>
      <c r="D42" s="1">
        <v>21.521000000000001</v>
      </c>
      <c r="E42" s="1">
        <v>74.284000000000006</v>
      </c>
      <c r="F42" s="1">
        <v>104.199</v>
      </c>
      <c r="G42" s="6">
        <v>1</v>
      </c>
      <c r="H42" s="1">
        <v>45</v>
      </c>
      <c r="I42" s="1" t="s">
        <v>33</v>
      </c>
      <c r="J42" s="1">
        <v>79.900000000000006</v>
      </c>
      <c r="K42" s="1">
        <f t="shared" si="19"/>
        <v>-5.6159999999999997</v>
      </c>
      <c r="L42" s="1"/>
      <c r="M42" s="1"/>
      <c r="N42" s="1">
        <v>0</v>
      </c>
      <c r="O42" s="1">
        <f t="shared" si="3"/>
        <v>14.856800000000002</v>
      </c>
      <c r="P42" s="5">
        <f t="shared" ref="P42:P73" si="23">10.5*O42-N42-F42</f>
        <v>51.797400000000025</v>
      </c>
      <c r="Q42" s="5">
        <f t="shared" si="20"/>
        <v>51.797400000000025</v>
      </c>
      <c r="R42" s="5">
        <f t="shared" si="21"/>
        <v>51.797400000000025</v>
      </c>
      <c r="S42" s="5"/>
      <c r="T42" s="5"/>
      <c r="U42" s="1"/>
      <c r="V42" s="1">
        <f t="shared" si="22"/>
        <v>10.5</v>
      </c>
      <c r="W42" s="1">
        <f t="shared" si="7"/>
        <v>7.0135560820634311</v>
      </c>
      <c r="X42" s="1">
        <v>11.4672</v>
      </c>
      <c r="Y42" s="1">
        <v>14.771599999999999</v>
      </c>
      <c r="Z42" s="1">
        <v>7.9535999999999998</v>
      </c>
      <c r="AA42" s="1">
        <v>19.4008</v>
      </c>
      <c r="AB42" s="1">
        <v>21.8508</v>
      </c>
      <c r="AC42" s="1">
        <v>5.1192000000000002</v>
      </c>
      <c r="AD42" s="1"/>
      <c r="AE42" s="1">
        <f t="shared" si="8"/>
        <v>52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54.634</v>
      </c>
      <c r="D43" s="1">
        <v>30.117000000000001</v>
      </c>
      <c r="E43" s="1">
        <v>55.808</v>
      </c>
      <c r="F43" s="1">
        <v>27.498000000000001</v>
      </c>
      <c r="G43" s="6">
        <v>1</v>
      </c>
      <c r="H43" s="1">
        <v>45</v>
      </c>
      <c r="I43" s="1" t="s">
        <v>33</v>
      </c>
      <c r="J43" s="1">
        <v>71</v>
      </c>
      <c r="K43" s="1">
        <f t="shared" si="19"/>
        <v>-15.192</v>
      </c>
      <c r="L43" s="1"/>
      <c r="M43" s="1"/>
      <c r="N43" s="1">
        <v>52.244800000000012</v>
      </c>
      <c r="O43" s="1">
        <f t="shared" si="3"/>
        <v>11.1616</v>
      </c>
      <c r="P43" s="5">
        <f t="shared" si="23"/>
        <v>37.453999999999979</v>
      </c>
      <c r="Q43" s="5">
        <f t="shared" si="20"/>
        <v>37.453999999999979</v>
      </c>
      <c r="R43" s="5">
        <f t="shared" si="21"/>
        <v>37.453999999999979</v>
      </c>
      <c r="S43" s="5"/>
      <c r="T43" s="5"/>
      <c r="U43" s="1"/>
      <c r="V43" s="1">
        <f t="shared" si="22"/>
        <v>10.5</v>
      </c>
      <c r="W43" s="1">
        <f t="shared" si="7"/>
        <v>7.144387901376148</v>
      </c>
      <c r="X43" s="1">
        <v>8.7298000000000009</v>
      </c>
      <c r="Y43" s="1">
        <v>6.1669999999999998</v>
      </c>
      <c r="Z43" s="1">
        <v>6.7404000000000002</v>
      </c>
      <c r="AA43" s="1">
        <v>6.4455999999999998</v>
      </c>
      <c r="AB43" s="1">
        <v>6.0255999999999998</v>
      </c>
      <c r="AC43" s="1">
        <v>6.3098000000000001</v>
      </c>
      <c r="AD43" s="1"/>
      <c r="AE43" s="1">
        <f t="shared" si="8"/>
        <v>37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41</v>
      </c>
      <c r="C44" s="1">
        <v>1823</v>
      </c>
      <c r="D44" s="1">
        <v>2052</v>
      </c>
      <c r="E44" s="1">
        <v>1697</v>
      </c>
      <c r="F44" s="1">
        <v>1762</v>
      </c>
      <c r="G44" s="6">
        <v>0.4</v>
      </c>
      <c r="H44" s="1">
        <v>45</v>
      </c>
      <c r="I44" s="1" t="s">
        <v>33</v>
      </c>
      <c r="J44" s="1">
        <v>1725</v>
      </c>
      <c r="K44" s="1">
        <f t="shared" si="19"/>
        <v>-28</v>
      </c>
      <c r="L44" s="1"/>
      <c r="M44" s="1"/>
      <c r="N44" s="1">
        <v>775.39999999999964</v>
      </c>
      <c r="O44" s="1">
        <f t="shared" si="3"/>
        <v>339.4</v>
      </c>
      <c r="P44" s="5">
        <f t="shared" si="23"/>
        <v>1026.3000000000002</v>
      </c>
      <c r="Q44" s="5">
        <f t="shared" si="20"/>
        <v>1026.3000000000002</v>
      </c>
      <c r="R44" s="5">
        <f t="shared" si="21"/>
        <v>426.30000000000018</v>
      </c>
      <c r="S44" s="5">
        <v>600</v>
      </c>
      <c r="T44" s="5"/>
      <c r="U44" s="1"/>
      <c r="V44" s="1">
        <f t="shared" si="22"/>
        <v>10.5</v>
      </c>
      <c r="W44" s="1">
        <f t="shared" si="7"/>
        <v>7.4761343547436647</v>
      </c>
      <c r="X44" s="1">
        <v>357.4</v>
      </c>
      <c r="Y44" s="1">
        <v>352.2</v>
      </c>
      <c r="Z44" s="1">
        <v>297.8</v>
      </c>
      <c r="AA44" s="1">
        <v>312.60000000000002</v>
      </c>
      <c r="AB44" s="1">
        <v>268</v>
      </c>
      <c r="AC44" s="1">
        <v>313.39999999999998</v>
      </c>
      <c r="AD44" s="1" t="s">
        <v>78</v>
      </c>
      <c r="AE44" s="1">
        <f t="shared" si="8"/>
        <v>171</v>
      </c>
      <c r="AF44" s="1">
        <f t="shared" si="9"/>
        <v>240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41</v>
      </c>
      <c r="C45" s="1">
        <v>276</v>
      </c>
      <c r="D45" s="1">
        <v>600</v>
      </c>
      <c r="E45" s="1">
        <v>518</v>
      </c>
      <c r="F45" s="1">
        <v>304</v>
      </c>
      <c r="G45" s="6">
        <v>0.45</v>
      </c>
      <c r="H45" s="1">
        <v>50</v>
      </c>
      <c r="I45" s="1" t="s">
        <v>33</v>
      </c>
      <c r="J45" s="1">
        <v>759</v>
      </c>
      <c r="K45" s="1">
        <f t="shared" si="19"/>
        <v>-241</v>
      </c>
      <c r="L45" s="1"/>
      <c r="M45" s="1"/>
      <c r="N45" s="1">
        <v>529.40000000000009</v>
      </c>
      <c r="O45" s="1">
        <f t="shared" si="3"/>
        <v>103.6</v>
      </c>
      <c r="P45" s="5">
        <f t="shared" si="23"/>
        <v>254.39999999999986</v>
      </c>
      <c r="Q45" s="5">
        <f t="shared" si="20"/>
        <v>254.39999999999986</v>
      </c>
      <c r="R45" s="5">
        <f t="shared" si="21"/>
        <v>254.39999999999986</v>
      </c>
      <c r="S45" s="5"/>
      <c r="T45" s="5"/>
      <c r="U45" s="1"/>
      <c r="V45" s="1">
        <f t="shared" si="22"/>
        <v>10.5</v>
      </c>
      <c r="W45" s="1">
        <f t="shared" si="7"/>
        <v>8.0444015444015449</v>
      </c>
      <c r="X45" s="1">
        <v>118.4</v>
      </c>
      <c r="Y45" s="1">
        <v>108.6</v>
      </c>
      <c r="Z45" s="1">
        <v>19.600000000000001</v>
      </c>
      <c r="AA45" s="1">
        <v>41.4</v>
      </c>
      <c r="AB45" s="1">
        <v>71</v>
      </c>
      <c r="AC45" s="1">
        <v>57.4</v>
      </c>
      <c r="AD45" s="1"/>
      <c r="AE45" s="1">
        <f t="shared" si="8"/>
        <v>114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41</v>
      </c>
      <c r="C46" s="1">
        <v>2628</v>
      </c>
      <c r="D46" s="1">
        <v>1152</v>
      </c>
      <c r="E46" s="1">
        <v>1464</v>
      </c>
      <c r="F46" s="1">
        <v>1807</v>
      </c>
      <c r="G46" s="6">
        <v>0.4</v>
      </c>
      <c r="H46" s="1">
        <v>45</v>
      </c>
      <c r="I46" s="1" t="s">
        <v>33</v>
      </c>
      <c r="J46" s="1">
        <v>1491</v>
      </c>
      <c r="K46" s="1">
        <f t="shared" si="19"/>
        <v>-27</v>
      </c>
      <c r="L46" s="1"/>
      <c r="M46" s="1"/>
      <c r="N46" s="1">
        <v>604.19999999999982</v>
      </c>
      <c r="O46" s="1">
        <f t="shared" si="3"/>
        <v>292.8</v>
      </c>
      <c r="P46" s="5">
        <f t="shared" si="23"/>
        <v>663.20000000000027</v>
      </c>
      <c r="Q46" s="5">
        <f t="shared" si="20"/>
        <v>663.20000000000027</v>
      </c>
      <c r="R46" s="5">
        <f t="shared" si="21"/>
        <v>313.20000000000027</v>
      </c>
      <c r="S46" s="5">
        <v>350</v>
      </c>
      <c r="T46" s="5"/>
      <c r="U46" s="1"/>
      <c r="V46" s="1">
        <f t="shared" si="22"/>
        <v>10.5</v>
      </c>
      <c r="W46" s="1">
        <f t="shared" si="7"/>
        <v>8.2349726775956267</v>
      </c>
      <c r="X46" s="1">
        <v>332.2</v>
      </c>
      <c r="Y46" s="1">
        <v>334</v>
      </c>
      <c r="Z46" s="1">
        <v>253.8</v>
      </c>
      <c r="AA46" s="1">
        <v>376.2</v>
      </c>
      <c r="AB46" s="1">
        <v>416.8</v>
      </c>
      <c r="AC46" s="1">
        <v>285.8</v>
      </c>
      <c r="AD46" s="1" t="s">
        <v>78</v>
      </c>
      <c r="AE46" s="1">
        <f t="shared" si="8"/>
        <v>125</v>
      </c>
      <c r="AF46" s="1">
        <f t="shared" si="9"/>
        <v>140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32</v>
      </c>
      <c r="C47" s="1">
        <v>1000.809</v>
      </c>
      <c r="D47" s="1">
        <v>1000.515</v>
      </c>
      <c r="E47" s="1">
        <v>1058.9880000000001</v>
      </c>
      <c r="F47" s="1">
        <v>723.18700000000001</v>
      </c>
      <c r="G47" s="6">
        <v>1</v>
      </c>
      <c r="H47" s="1">
        <v>45</v>
      </c>
      <c r="I47" s="1" t="s">
        <v>33</v>
      </c>
      <c r="J47" s="1">
        <v>1155.6489999999999</v>
      </c>
      <c r="K47" s="1">
        <f t="shared" si="19"/>
        <v>-96.660999999999831</v>
      </c>
      <c r="L47" s="1"/>
      <c r="M47" s="1"/>
      <c r="N47" s="1">
        <v>353.78959999999978</v>
      </c>
      <c r="O47" s="1">
        <f t="shared" si="3"/>
        <v>211.79760000000002</v>
      </c>
      <c r="P47" s="5">
        <f>11*O47-N47-F47</f>
        <v>1252.797</v>
      </c>
      <c r="Q47" s="5">
        <f t="shared" si="20"/>
        <v>1252.797</v>
      </c>
      <c r="R47" s="5">
        <f t="shared" si="21"/>
        <v>502.79700000000003</v>
      </c>
      <c r="S47" s="5">
        <v>750</v>
      </c>
      <c r="T47" s="5"/>
      <c r="U47" s="1"/>
      <c r="V47" s="1">
        <f t="shared" si="22"/>
        <v>10.999999999999996</v>
      </c>
      <c r="W47" s="1">
        <f t="shared" si="7"/>
        <v>5.0849329737447437</v>
      </c>
      <c r="X47" s="1">
        <v>185.94319999999999</v>
      </c>
      <c r="Y47" s="1">
        <v>185.13079999999999</v>
      </c>
      <c r="Z47" s="1">
        <v>173.40979999999999</v>
      </c>
      <c r="AA47" s="1">
        <v>156.02340000000001</v>
      </c>
      <c r="AB47" s="1">
        <v>216.51240000000001</v>
      </c>
      <c r="AC47" s="1">
        <v>220.43819999999999</v>
      </c>
      <c r="AD47" s="1"/>
      <c r="AE47" s="1">
        <f t="shared" si="8"/>
        <v>503</v>
      </c>
      <c r="AF47" s="1">
        <f t="shared" si="9"/>
        <v>750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41</v>
      </c>
      <c r="C48" s="1">
        <v>518</v>
      </c>
      <c r="D48" s="1">
        <v>862</v>
      </c>
      <c r="E48" s="1">
        <v>459</v>
      </c>
      <c r="F48" s="1">
        <v>786</v>
      </c>
      <c r="G48" s="6">
        <v>0.45</v>
      </c>
      <c r="H48" s="1">
        <v>45</v>
      </c>
      <c r="I48" s="1" t="s">
        <v>33</v>
      </c>
      <c r="J48" s="1">
        <v>493</v>
      </c>
      <c r="K48" s="1">
        <f t="shared" si="19"/>
        <v>-34</v>
      </c>
      <c r="L48" s="1"/>
      <c r="M48" s="1"/>
      <c r="N48" s="1">
        <v>603.40000000000009</v>
      </c>
      <c r="O48" s="1">
        <f t="shared" si="3"/>
        <v>91.8</v>
      </c>
      <c r="P48" s="5"/>
      <c r="Q48" s="5">
        <f t="shared" si="20"/>
        <v>0</v>
      </c>
      <c r="R48" s="5">
        <f t="shared" si="21"/>
        <v>0</v>
      </c>
      <c r="S48" s="5"/>
      <c r="T48" s="5"/>
      <c r="U48" s="1"/>
      <c r="V48" s="1">
        <f t="shared" si="22"/>
        <v>15.135076252723312</v>
      </c>
      <c r="W48" s="1">
        <f t="shared" si="7"/>
        <v>15.135076252723312</v>
      </c>
      <c r="X48" s="1">
        <v>159.4</v>
      </c>
      <c r="Y48" s="1">
        <v>160</v>
      </c>
      <c r="Z48" s="1">
        <v>75.2</v>
      </c>
      <c r="AA48" s="1">
        <v>114</v>
      </c>
      <c r="AB48" s="1">
        <v>133.19999999999999</v>
      </c>
      <c r="AC48" s="1">
        <v>103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41</v>
      </c>
      <c r="C49" s="1">
        <v>1181</v>
      </c>
      <c r="D49" s="1">
        <v>54</v>
      </c>
      <c r="E49" s="1">
        <v>593</v>
      </c>
      <c r="F49" s="1">
        <v>496</v>
      </c>
      <c r="G49" s="6">
        <v>0.35</v>
      </c>
      <c r="H49" s="1">
        <v>40</v>
      </c>
      <c r="I49" s="1" t="s">
        <v>33</v>
      </c>
      <c r="J49" s="1">
        <v>590</v>
      </c>
      <c r="K49" s="1">
        <f t="shared" si="19"/>
        <v>3</v>
      </c>
      <c r="L49" s="1"/>
      <c r="M49" s="1"/>
      <c r="N49" s="1">
        <v>302.59999999999991</v>
      </c>
      <c r="O49" s="1">
        <f t="shared" si="3"/>
        <v>118.6</v>
      </c>
      <c r="P49" s="5">
        <f t="shared" si="23"/>
        <v>446.70000000000005</v>
      </c>
      <c r="Q49" s="5">
        <f t="shared" si="20"/>
        <v>446.70000000000005</v>
      </c>
      <c r="R49" s="5">
        <f t="shared" si="21"/>
        <v>206.70000000000005</v>
      </c>
      <c r="S49" s="5">
        <v>240</v>
      </c>
      <c r="T49" s="5"/>
      <c r="U49" s="1"/>
      <c r="V49" s="1">
        <f t="shared" si="22"/>
        <v>10.5</v>
      </c>
      <c r="W49" s="1">
        <f t="shared" si="7"/>
        <v>6.7335581787521077</v>
      </c>
      <c r="X49" s="1">
        <v>115.6</v>
      </c>
      <c r="Y49" s="1">
        <v>110.2</v>
      </c>
      <c r="Z49" s="1">
        <v>111.4</v>
      </c>
      <c r="AA49" s="1">
        <v>156.4</v>
      </c>
      <c r="AB49" s="1">
        <v>176.6</v>
      </c>
      <c r="AC49" s="1">
        <v>137.19999999999999</v>
      </c>
      <c r="AD49" s="1" t="s">
        <v>78</v>
      </c>
      <c r="AE49" s="1">
        <f t="shared" si="8"/>
        <v>72</v>
      </c>
      <c r="AF49" s="1">
        <f t="shared" si="9"/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32</v>
      </c>
      <c r="C50" s="1">
        <v>413.81299999999999</v>
      </c>
      <c r="D50" s="1"/>
      <c r="E50" s="1">
        <v>235.066</v>
      </c>
      <c r="F50" s="1">
        <v>136.684</v>
      </c>
      <c r="G50" s="6">
        <v>1</v>
      </c>
      <c r="H50" s="1">
        <v>40</v>
      </c>
      <c r="I50" s="1" t="s">
        <v>33</v>
      </c>
      <c r="J50" s="1">
        <v>235.4</v>
      </c>
      <c r="K50" s="1">
        <f t="shared" si="19"/>
        <v>-0.33400000000000318</v>
      </c>
      <c r="L50" s="1"/>
      <c r="M50" s="1"/>
      <c r="N50" s="1">
        <v>127.0162</v>
      </c>
      <c r="O50" s="1">
        <f t="shared" si="3"/>
        <v>47.013199999999998</v>
      </c>
      <c r="P50" s="5">
        <f t="shared" si="23"/>
        <v>229.93839999999997</v>
      </c>
      <c r="Q50" s="5">
        <f t="shared" si="20"/>
        <v>229.93839999999997</v>
      </c>
      <c r="R50" s="5">
        <f t="shared" si="21"/>
        <v>129.93839999999997</v>
      </c>
      <c r="S50" s="5">
        <v>100</v>
      </c>
      <c r="T50" s="5"/>
      <c r="U50" s="1"/>
      <c r="V50" s="1">
        <f t="shared" si="22"/>
        <v>10.5</v>
      </c>
      <c r="W50" s="1">
        <f t="shared" si="7"/>
        <v>5.609067240689849</v>
      </c>
      <c r="X50" s="1">
        <v>37.691199999999988</v>
      </c>
      <c r="Y50" s="1">
        <v>33.8386</v>
      </c>
      <c r="Z50" s="1">
        <v>39.826799999999999</v>
      </c>
      <c r="AA50" s="1">
        <v>51.583199999999998</v>
      </c>
      <c r="AB50" s="1">
        <v>48.553600000000003</v>
      </c>
      <c r="AC50" s="1">
        <v>32.228999999999999</v>
      </c>
      <c r="AD50" s="1"/>
      <c r="AE50" s="1">
        <f t="shared" si="8"/>
        <v>130</v>
      </c>
      <c r="AF50" s="1">
        <f t="shared" si="9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41</v>
      </c>
      <c r="C51" s="1">
        <v>1245</v>
      </c>
      <c r="D51" s="1">
        <v>450</v>
      </c>
      <c r="E51" s="1">
        <v>792</v>
      </c>
      <c r="F51" s="1">
        <v>696</v>
      </c>
      <c r="G51" s="6">
        <v>0.4</v>
      </c>
      <c r="H51" s="1">
        <v>40</v>
      </c>
      <c r="I51" s="1" t="s">
        <v>33</v>
      </c>
      <c r="J51" s="1">
        <v>799</v>
      </c>
      <c r="K51" s="1">
        <f t="shared" si="19"/>
        <v>-7</v>
      </c>
      <c r="L51" s="1"/>
      <c r="M51" s="1"/>
      <c r="N51" s="1">
        <v>500.40000000000009</v>
      </c>
      <c r="O51" s="1">
        <f t="shared" si="3"/>
        <v>158.4</v>
      </c>
      <c r="P51" s="5">
        <f t="shared" si="23"/>
        <v>466.79999999999995</v>
      </c>
      <c r="Q51" s="5">
        <f t="shared" si="20"/>
        <v>466.79999999999995</v>
      </c>
      <c r="R51" s="5">
        <f t="shared" si="21"/>
        <v>216.79999999999995</v>
      </c>
      <c r="S51" s="5">
        <v>250</v>
      </c>
      <c r="T51" s="5"/>
      <c r="U51" s="1"/>
      <c r="V51" s="1">
        <f t="shared" si="22"/>
        <v>10.5</v>
      </c>
      <c r="W51" s="1">
        <f t="shared" si="7"/>
        <v>7.5530303030303036</v>
      </c>
      <c r="X51" s="1">
        <v>165.4</v>
      </c>
      <c r="Y51" s="1">
        <v>152.6</v>
      </c>
      <c r="Z51" s="1">
        <v>112.8</v>
      </c>
      <c r="AA51" s="1">
        <v>180.4</v>
      </c>
      <c r="AB51" s="1">
        <v>184.8</v>
      </c>
      <c r="AC51" s="1">
        <v>161.6</v>
      </c>
      <c r="AD51" s="1"/>
      <c r="AE51" s="1">
        <f t="shared" si="8"/>
        <v>87</v>
      </c>
      <c r="AF51" s="1">
        <f t="shared" si="9"/>
        <v>100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41</v>
      </c>
      <c r="C52" s="1">
        <v>1107</v>
      </c>
      <c r="D52" s="1">
        <v>600</v>
      </c>
      <c r="E52" s="1">
        <v>769</v>
      </c>
      <c r="F52" s="1">
        <v>733</v>
      </c>
      <c r="G52" s="6">
        <v>0.4</v>
      </c>
      <c r="H52" s="1">
        <v>45</v>
      </c>
      <c r="I52" s="1" t="s">
        <v>33</v>
      </c>
      <c r="J52" s="1">
        <v>762</v>
      </c>
      <c r="K52" s="1">
        <f t="shared" si="19"/>
        <v>7</v>
      </c>
      <c r="L52" s="1"/>
      <c r="M52" s="1"/>
      <c r="N52" s="1">
        <v>514.80000000000018</v>
      </c>
      <c r="O52" s="1">
        <f t="shared" si="3"/>
        <v>153.80000000000001</v>
      </c>
      <c r="P52" s="5">
        <f t="shared" si="23"/>
        <v>367.09999999999991</v>
      </c>
      <c r="Q52" s="5">
        <f t="shared" si="20"/>
        <v>367.09999999999991</v>
      </c>
      <c r="R52" s="5">
        <f t="shared" si="21"/>
        <v>217.09999999999991</v>
      </c>
      <c r="S52" s="5">
        <v>150</v>
      </c>
      <c r="T52" s="5"/>
      <c r="U52" s="1"/>
      <c r="V52" s="1">
        <f t="shared" si="22"/>
        <v>10.5</v>
      </c>
      <c r="W52" s="1">
        <f t="shared" si="7"/>
        <v>8.1131339401820544</v>
      </c>
      <c r="X52" s="1">
        <v>168.8</v>
      </c>
      <c r="Y52" s="1">
        <v>155.4</v>
      </c>
      <c r="Z52" s="1">
        <v>106.6</v>
      </c>
      <c r="AA52" s="1">
        <v>168.2</v>
      </c>
      <c r="AB52" s="1">
        <v>170.2</v>
      </c>
      <c r="AC52" s="1">
        <v>150</v>
      </c>
      <c r="AD52" s="1" t="s">
        <v>78</v>
      </c>
      <c r="AE52" s="1">
        <f t="shared" si="8"/>
        <v>87</v>
      </c>
      <c r="AF52" s="1">
        <f t="shared" si="9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32</v>
      </c>
      <c r="C53" s="1">
        <v>334.19299999999998</v>
      </c>
      <c r="D53" s="1">
        <v>285.20299999999997</v>
      </c>
      <c r="E53" s="1">
        <v>278.88900000000001</v>
      </c>
      <c r="F53" s="1">
        <v>290.21300000000002</v>
      </c>
      <c r="G53" s="6">
        <v>1</v>
      </c>
      <c r="H53" s="1">
        <v>40</v>
      </c>
      <c r="I53" s="1" t="s">
        <v>33</v>
      </c>
      <c r="J53" s="1">
        <v>280.8</v>
      </c>
      <c r="K53" s="1">
        <f t="shared" si="19"/>
        <v>-1.9110000000000014</v>
      </c>
      <c r="L53" s="1"/>
      <c r="M53" s="1"/>
      <c r="N53" s="1">
        <v>122.5568</v>
      </c>
      <c r="O53" s="1">
        <f t="shared" si="3"/>
        <v>55.777799999999999</v>
      </c>
      <c r="P53" s="5">
        <f t="shared" si="23"/>
        <v>172.89709999999991</v>
      </c>
      <c r="Q53" s="5">
        <f t="shared" si="20"/>
        <v>172.89709999999991</v>
      </c>
      <c r="R53" s="5">
        <f t="shared" si="21"/>
        <v>172.89709999999991</v>
      </c>
      <c r="S53" s="5"/>
      <c r="T53" s="5"/>
      <c r="U53" s="1"/>
      <c r="V53" s="1">
        <f t="shared" si="22"/>
        <v>10.499999999999998</v>
      </c>
      <c r="W53" s="1">
        <f t="shared" si="7"/>
        <v>7.4002524301783152</v>
      </c>
      <c r="X53" s="1">
        <v>53.408799999999999</v>
      </c>
      <c r="Y53" s="1">
        <v>55.655999999999999</v>
      </c>
      <c r="Z53" s="1">
        <v>56.451999999999998</v>
      </c>
      <c r="AA53" s="1">
        <v>52.0244</v>
      </c>
      <c r="AB53" s="1">
        <v>51.634599999999999</v>
      </c>
      <c r="AC53" s="1">
        <v>53.003</v>
      </c>
      <c r="AD53" s="1"/>
      <c r="AE53" s="1">
        <f t="shared" si="8"/>
        <v>173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41</v>
      </c>
      <c r="C54" s="1">
        <v>1139</v>
      </c>
      <c r="D54" s="1">
        <v>456</v>
      </c>
      <c r="E54" s="1">
        <v>781</v>
      </c>
      <c r="F54" s="1">
        <v>637</v>
      </c>
      <c r="G54" s="6">
        <v>0.35</v>
      </c>
      <c r="H54" s="1">
        <v>40</v>
      </c>
      <c r="I54" s="1" t="s">
        <v>33</v>
      </c>
      <c r="J54" s="1">
        <v>784</v>
      </c>
      <c r="K54" s="1">
        <f t="shared" si="19"/>
        <v>-3</v>
      </c>
      <c r="L54" s="1"/>
      <c r="M54" s="1"/>
      <c r="N54" s="1">
        <v>423.19999999999982</v>
      </c>
      <c r="O54" s="1">
        <f t="shared" si="3"/>
        <v>156.19999999999999</v>
      </c>
      <c r="P54" s="5">
        <f t="shared" si="23"/>
        <v>579.90000000000009</v>
      </c>
      <c r="Q54" s="5">
        <f t="shared" si="20"/>
        <v>579.90000000000009</v>
      </c>
      <c r="R54" s="5">
        <f t="shared" si="21"/>
        <v>229.90000000000009</v>
      </c>
      <c r="S54" s="5">
        <v>350</v>
      </c>
      <c r="T54" s="5"/>
      <c r="U54" s="1"/>
      <c r="V54" s="1">
        <f t="shared" si="22"/>
        <v>10.5</v>
      </c>
      <c r="W54" s="1">
        <f t="shared" si="7"/>
        <v>6.7874519846350827</v>
      </c>
      <c r="X54" s="1">
        <v>152.19999999999999</v>
      </c>
      <c r="Y54" s="1">
        <v>145.4</v>
      </c>
      <c r="Z54" s="1">
        <v>110.8</v>
      </c>
      <c r="AA54" s="1">
        <v>167.8</v>
      </c>
      <c r="AB54" s="1">
        <v>186</v>
      </c>
      <c r="AC54" s="1">
        <v>173.4</v>
      </c>
      <c r="AD54" s="1"/>
      <c r="AE54" s="1">
        <f t="shared" si="8"/>
        <v>80</v>
      </c>
      <c r="AF54" s="1">
        <f t="shared" si="9"/>
        <v>123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41</v>
      </c>
      <c r="C55" s="1">
        <v>959</v>
      </c>
      <c r="D55" s="1">
        <v>486</v>
      </c>
      <c r="E55" s="1">
        <v>841</v>
      </c>
      <c r="F55" s="1">
        <v>468</v>
      </c>
      <c r="G55" s="6">
        <v>0.4</v>
      </c>
      <c r="H55" s="1">
        <v>40</v>
      </c>
      <c r="I55" s="1" t="s">
        <v>33</v>
      </c>
      <c r="J55" s="1">
        <v>859</v>
      </c>
      <c r="K55" s="1">
        <f t="shared" si="19"/>
        <v>-18</v>
      </c>
      <c r="L55" s="1"/>
      <c r="M55" s="1"/>
      <c r="N55" s="1">
        <v>161</v>
      </c>
      <c r="O55" s="1">
        <f t="shared" si="3"/>
        <v>168.2</v>
      </c>
      <c r="P55" s="5">
        <f t="shared" si="23"/>
        <v>1137.0999999999999</v>
      </c>
      <c r="Q55" s="5">
        <f t="shared" si="20"/>
        <v>1137.0999999999999</v>
      </c>
      <c r="R55" s="5">
        <f t="shared" si="21"/>
        <v>487.09999999999991</v>
      </c>
      <c r="S55" s="5">
        <v>650</v>
      </c>
      <c r="T55" s="5"/>
      <c r="U55" s="1"/>
      <c r="V55" s="1">
        <f t="shared" si="22"/>
        <v>10.5</v>
      </c>
      <c r="W55" s="1">
        <f t="shared" si="7"/>
        <v>3.7395957193816889</v>
      </c>
      <c r="X55" s="1">
        <v>121</v>
      </c>
      <c r="Y55" s="1">
        <v>120.2</v>
      </c>
      <c r="Z55" s="1">
        <v>160.19999999999999</v>
      </c>
      <c r="AA55" s="1">
        <v>156.19999999999999</v>
      </c>
      <c r="AB55" s="1">
        <v>105.6</v>
      </c>
      <c r="AC55" s="1">
        <v>108.8</v>
      </c>
      <c r="AD55" s="1"/>
      <c r="AE55" s="1">
        <f t="shared" si="8"/>
        <v>195</v>
      </c>
      <c r="AF55" s="1">
        <f t="shared" si="9"/>
        <v>260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32</v>
      </c>
      <c r="C56" s="1">
        <v>946.35</v>
      </c>
      <c r="D56" s="1">
        <v>659.90300000000002</v>
      </c>
      <c r="E56" s="1">
        <v>713.44</v>
      </c>
      <c r="F56" s="1">
        <v>769.71299999999997</v>
      </c>
      <c r="G56" s="6">
        <v>1</v>
      </c>
      <c r="H56" s="1">
        <v>50</v>
      </c>
      <c r="I56" s="1" t="s">
        <v>33</v>
      </c>
      <c r="J56" s="1">
        <v>685.25</v>
      </c>
      <c r="K56" s="1">
        <f t="shared" si="19"/>
        <v>28.190000000000055</v>
      </c>
      <c r="L56" s="1"/>
      <c r="M56" s="1"/>
      <c r="N56" s="1">
        <v>449.79820000000012</v>
      </c>
      <c r="O56" s="1">
        <f t="shared" si="3"/>
        <v>142.68800000000002</v>
      </c>
      <c r="P56" s="5">
        <f t="shared" si="23"/>
        <v>278.71280000000002</v>
      </c>
      <c r="Q56" s="5">
        <f t="shared" si="20"/>
        <v>278.71280000000002</v>
      </c>
      <c r="R56" s="5">
        <f t="shared" si="21"/>
        <v>128.71280000000002</v>
      </c>
      <c r="S56" s="5">
        <v>150</v>
      </c>
      <c r="T56" s="5"/>
      <c r="U56" s="1"/>
      <c r="V56" s="1">
        <f t="shared" si="22"/>
        <v>10.5</v>
      </c>
      <c r="W56" s="1">
        <f t="shared" si="7"/>
        <v>8.5466976900650362</v>
      </c>
      <c r="X56" s="1">
        <v>159.2724</v>
      </c>
      <c r="Y56" s="1">
        <v>146.79179999999999</v>
      </c>
      <c r="Z56" s="1">
        <v>82.646600000000007</v>
      </c>
      <c r="AA56" s="1">
        <v>93.511399999999995</v>
      </c>
      <c r="AB56" s="1">
        <v>145.1884</v>
      </c>
      <c r="AC56" s="1">
        <v>131.453</v>
      </c>
      <c r="AD56" s="1"/>
      <c r="AE56" s="1">
        <f t="shared" si="8"/>
        <v>129</v>
      </c>
      <c r="AF56" s="1">
        <f t="shared" si="9"/>
        <v>150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0" t="s">
        <v>91</v>
      </c>
      <c r="B57" s="1" t="s">
        <v>32</v>
      </c>
      <c r="C57" s="1">
        <v>1085.251</v>
      </c>
      <c r="D57" s="1">
        <v>565.80499999999995</v>
      </c>
      <c r="E57" s="1">
        <v>924.55100000000004</v>
      </c>
      <c r="F57" s="1">
        <v>603.77700000000004</v>
      </c>
      <c r="G57" s="6">
        <v>1</v>
      </c>
      <c r="H57" s="1">
        <v>50</v>
      </c>
      <c r="I57" s="1" t="s">
        <v>33</v>
      </c>
      <c r="J57" s="1">
        <v>892.2</v>
      </c>
      <c r="K57" s="1">
        <f t="shared" si="19"/>
        <v>32.350999999999999</v>
      </c>
      <c r="L57" s="1"/>
      <c r="M57" s="1"/>
      <c r="N57" s="1">
        <v>401.57749999999999</v>
      </c>
      <c r="O57" s="1">
        <f t="shared" ref="O57" si="24">E57/5</f>
        <v>184.9102</v>
      </c>
      <c r="P57" s="5">
        <f t="shared" si="23"/>
        <v>936.20260000000007</v>
      </c>
      <c r="Q57" s="5">
        <f t="shared" si="20"/>
        <v>936.20260000000007</v>
      </c>
      <c r="R57" s="5">
        <f t="shared" si="21"/>
        <v>436.20260000000007</v>
      </c>
      <c r="S57" s="5">
        <v>500</v>
      </c>
      <c r="T57" s="5"/>
      <c r="U57" s="1"/>
      <c r="V57" s="1">
        <f t="shared" si="22"/>
        <v>10.5</v>
      </c>
      <c r="W57" s="1">
        <f t="shared" ref="W57" si="25">(F57+N57)/O57</f>
        <v>5.4369877919119656</v>
      </c>
      <c r="X57" s="1">
        <v>165.09100000000001</v>
      </c>
      <c r="Y57" s="1">
        <v>150.87119999999999</v>
      </c>
      <c r="Z57" s="1">
        <v>123.4644</v>
      </c>
      <c r="AA57" s="1">
        <v>161.9768</v>
      </c>
      <c r="AB57" s="1">
        <v>180.62360000000001</v>
      </c>
      <c r="AC57" s="1">
        <v>154.16200000000001</v>
      </c>
      <c r="AD57" s="1"/>
      <c r="AE57" s="1">
        <f t="shared" si="8"/>
        <v>436</v>
      </c>
      <c r="AF57" s="1">
        <f t="shared" si="9"/>
        <v>500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>
        <v>91.213999999999999</v>
      </c>
      <c r="D58" s="1">
        <v>4.5890000000000004</v>
      </c>
      <c r="E58" s="1">
        <v>86.665000000000006</v>
      </c>
      <c r="F58" s="1">
        <v>2.3380000000000001</v>
      </c>
      <c r="G58" s="6">
        <v>1</v>
      </c>
      <c r="H58" s="1">
        <v>40</v>
      </c>
      <c r="I58" s="1" t="s">
        <v>33</v>
      </c>
      <c r="J58" s="1">
        <v>99.1</v>
      </c>
      <c r="K58" s="1">
        <f t="shared" si="19"/>
        <v>-12.434999999999988</v>
      </c>
      <c r="L58" s="1"/>
      <c r="M58" s="1"/>
      <c r="N58" s="1">
        <v>50</v>
      </c>
      <c r="O58" s="1">
        <f t="shared" si="3"/>
        <v>17.333000000000002</v>
      </c>
      <c r="P58" s="5">
        <f>10*O58-N58-F58</f>
        <v>120.99200000000002</v>
      </c>
      <c r="Q58" s="5">
        <v>0</v>
      </c>
      <c r="R58" s="5">
        <f t="shared" si="21"/>
        <v>0</v>
      </c>
      <c r="S58" s="5"/>
      <c r="T58" s="5">
        <v>0</v>
      </c>
      <c r="U58" s="1" t="s">
        <v>139</v>
      </c>
      <c r="V58" s="1">
        <f t="shared" si="22"/>
        <v>3.0195580684243923</v>
      </c>
      <c r="W58" s="1">
        <f t="shared" si="7"/>
        <v>3.0195580684243923</v>
      </c>
      <c r="X58" s="1">
        <v>18.197800000000001</v>
      </c>
      <c r="Y58" s="1">
        <v>16.980599999999999</v>
      </c>
      <c r="Z58" s="1">
        <v>15.415800000000001</v>
      </c>
      <c r="AA58" s="1">
        <v>17.672799999999999</v>
      </c>
      <c r="AB58" s="1">
        <v>18.756</v>
      </c>
      <c r="AC58" s="1">
        <v>18.267600000000002</v>
      </c>
      <c r="AD58" s="1" t="s">
        <v>142</v>
      </c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32</v>
      </c>
      <c r="C59" s="1">
        <v>92.152000000000001</v>
      </c>
      <c r="D59" s="1"/>
      <c r="E59" s="1">
        <v>44.686999999999998</v>
      </c>
      <c r="F59" s="1">
        <v>37.892000000000003</v>
      </c>
      <c r="G59" s="6">
        <v>1</v>
      </c>
      <c r="H59" s="1">
        <v>40</v>
      </c>
      <c r="I59" s="1" t="s">
        <v>33</v>
      </c>
      <c r="J59" s="1">
        <v>43.3</v>
      </c>
      <c r="K59" s="1">
        <f t="shared" si="19"/>
        <v>1.3870000000000005</v>
      </c>
      <c r="L59" s="1"/>
      <c r="M59" s="1"/>
      <c r="N59" s="1">
        <v>0</v>
      </c>
      <c r="O59" s="1">
        <f t="shared" si="3"/>
        <v>8.9374000000000002</v>
      </c>
      <c r="P59" s="5">
        <f t="shared" si="23"/>
        <v>55.950700000000005</v>
      </c>
      <c r="Q59" s="5">
        <v>0</v>
      </c>
      <c r="R59" s="5">
        <f t="shared" si="21"/>
        <v>0</v>
      </c>
      <c r="S59" s="5"/>
      <c r="T59" s="5">
        <v>0</v>
      </c>
      <c r="U59" s="1" t="s">
        <v>139</v>
      </c>
      <c r="V59" s="1">
        <f t="shared" si="22"/>
        <v>4.2397117729988594</v>
      </c>
      <c r="W59" s="1">
        <f t="shared" si="7"/>
        <v>4.2397117729988594</v>
      </c>
      <c r="X59" s="1">
        <v>17.2178</v>
      </c>
      <c r="Y59" s="1">
        <v>16.151</v>
      </c>
      <c r="Z59" s="1">
        <v>5.3712</v>
      </c>
      <c r="AA59" s="1">
        <v>4.2977999999999996</v>
      </c>
      <c r="AB59" s="1">
        <v>8.3542000000000005</v>
      </c>
      <c r="AC59" s="1">
        <v>10</v>
      </c>
      <c r="AD59" s="1" t="s">
        <v>142</v>
      </c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149.23099999999999</v>
      </c>
      <c r="D60" s="1"/>
      <c r="E60" s="1">
        <v>76.78</v>
      </c>
      <c r="F60" s="1">
        <v>66.445999999999998</v>
      </c>
      <c r="G60" s="6">
        <v>1</v>
      </c>
      <c r="H60" s="1">
        <v>40</v>
      </c>
      <c r="I60" s="1" t="s">
        <v>33</v>
      </c>
      <c r="J60" s="1">
        <v>73.599999999999994</v>
      </c>
      <c r="K60" s="1">
        <f t="shared" si="19"/>
        <v>3.1800000000000068</v>
      </c>
      <c r="L60" s="1"/>
      <c r="M60" s="1"/>
      <c r="N60" s="1">
        <v>50</v>
      </c>
      <c r="O60" s="1">
        <f t="shared" si="3"/>
        <v>15.356</v>
      </c>
      <c r="P60" s="5">
        <f t="shared" si="23"/>
        <v>44.792000000000002</v>
      </c>
      <c r="Q60" s="5">
        <v>0</v>
      </c>
      <c r="R60" s="5">
        <f t="shared" si="21"/>
        <v>0</v>
      </c>
      <c r="S60" s="5"/>
      <c r="T60" s="5">
        <v>0</v>
      </c>
      <c r="U60" s="1" t="s">
        <v>139</v>
      </c>
      <c r="V60" s="1">
        <f t="shared" si="22"/>
        <v>7.5830945558739256</v>
      </c>
      <c r="W60" s="1">
        <f t="shared" si="7"/>
        <v>7.5830945558739256</v>
      </c>
      <c r="X60" s="1">
        <v>17.3508</v>
      </c>
      <c r="Y60" s="1">
        <v>14.599600000000001</v>
      </c>
      <c r="Z60" s="1">
        <v>15.505000000000001</v>
      </c>
      <c r="AA60" s="1">
        <v>18.189</v>
      </c>
      <c r="AB60" s="1">
        <v>22.995799999999999</v>
      </c>
      <c r="AC60" s="1">
        <v>22.9268</v>
      </c>
      <c r="AD60" s="1" t="s">
        <v>142</v>
      </c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41</v>
      </c>
      <c r="C61" s="1">
        <v>794</v>
      </c>
      <c r="D61" s="1">
        <v>660</v>
      </c>
      <c r="E61" s="1">
        <v>682</v>
      </c>
      <c r="F61" s="1">
        <v>559</v>
      </c>
      <c r="G61" s="6">
        <v>0.45</v>
      </c>
      <c r="H61" s="1">
        <v>50</v>
      </c>
      <c r="I61" s="1" t="s">
        <v>33</v>
      </c>
      <c r="J61" s="1">
        <v>683</v>
      </c>
      <c r="K61" s="1">
        <f t="shared" si="19"/>
        <v>-1</v>
      </c>
      <c r="L61" s="1"/>
      <c r="M61" s="1"/>
      <c r="N61" s="1">
        <v>291.80000000000018</v>
      </c>
      <c r="O61" s="1">
        <f t="shared" si="3"/>
        <v>136.4</v>
      </c>
      <c r="P61" s="5">
        <f t="shared" si="23"/>
        <v>581.39999999999986</v>
      </c>
      <c r="Q61" s="5">
        <f t="shared" si="20"/>
        <v>581.39999999999986</v>
      </c>
      <c r="R61" s="5">
        <f t="shared" si="21"/>
        <v>281.39999999999986</v>
      </c>
      <c r="S61" s="5">
        <v>300</v>
      </c>
      <c r="T61" s="5"/>
      <c r="U61" s="1"/>
      <c r="V61" s="1">
        <f t="shared" si="22"/>
        <v>10.5</v>
      </c>
      <c r="W61" s="1">
        <f t="shared" si="7"/>
        <v>6.2375366568914963</v>
      </c>
      <c r="X61" s="1">
        <v>135.80000000000001</v>
      </c>
      <c r="Y61" s="1">
        <v>139.6</v>
      </c>
      <c r="Z61" s="1">
        <v>38.6</v>
      </c>
      <c r="AA61" s="1">
        <v>118.8</v>
      </c>
      <c r="AB61" s="1">
        <v>129.19999999999999</v>
      </c>
      <c r="AC61" s="1">
        <v>59.2</v>
      </c>
      <c r="AD61" s="1"/>
      <c r="AE61" s="1">
        <f t="shared" si="8"/>
        <v>127</v>
      </c>
      <c r="AF61" s="1">
        <f t="shared" si="9"/>
        <v>135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32</v>
      </c>
      <c r="C62" s="1">
        <v>408.26400000000001</v>
      </c>
      <c r="D62" s="1"/>
      <c r="E62" s="1">
        <v>291.505</v>
      </c>
      <c r="F62" s="1">
        <v>48.317999999999998</v>
      </c>
      <c r="G62" s="6">
        <v>1</v>
      </c>
      <c r="H62" s="1">
        <v>40</v>
      </c>
      <c r="I62" s="1" t="s">
        <v>33</v>
      </c>
      <c r="J62" s="1">
        <v>289.8</v>
      </c>
      <c r="K62" s="1">
        <f t="shared" si="19"/>
        <v>1.7049999999999841</v>
      </c>
      <c r="L62" s="1"/>
      <c r="M62" s="1"/>
      <c r="N62" s="1">
        <v>258.00259999999997</v>
      </c>
      <c r="O62" s="1">
        <f t="shared" si="3"/>
        <v>58.301000000000002</v>
      </c>
      <c r="P62" s="5">
        <f t="shared" si="23"/>
        <v>305.83990000000011</v>
      </c>
      <c r="Q62" s="5">
        <f t="shared" si="20"/>
        <v>305.83990000000011</v>
      </c>
      <c r="R62" s="5">
        <f t="shared" si="21"/>
        <v>155.83990000000011</v>
      </c>
      <c r="S62" s="5">
        <v>150</v>
      </c>
      <c r="T62" s="5"/>
      <c r="U62" s="1"/>
      <c r="V62" s="1">
        <f t="shared" si="22"/>
        <v>10.5</v>
      </c>
      <c r="W62" s="1">
        <f t="shared" si="7"/>
        <v>5.2541225707963832</v>
      </c>
      <c r="X62" s="1">
        <v>47.757599999999996</v>
      </c>
      <c r="Y62" s="1">
        <v>33.525599999999997</v>
      </c>
      <c r="Z62" s="1">
        <v>30.311</v>
      </c>
      <c r="AA62" s="1">
        <v>34.652000000000001</v>
      </c>
      <c r="AB62" s="1">
        <v>58.7742</v>
      </c>
      <c r="AC62" s="1">
        <v>57.734000000000002</v>
      </c>
      <c r="AD62" s="1"/>
      <c r="AE62" s="1">
        <f t="shared" si="8"/>
        <v>156</v>
      </c>
      <c r="AF62" s="1">
        <f t="shared" si="9"/>
        <v>150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98</v>
      </c>
      <c r="B63" s="1" t="s">
        <v>41</v>
      </c>
      <c r="C63" s="1"/>
      <c r="D63" s="1"/>
      <c r="E63" s="21">
        <f>E76</f>
        <v>262</v>
      </c>
      <c r="F63" s="21">
        <f>F76</f>
        <v>413</v>
      </c>
      <c r="G63" s="6">
        <v>0.4</v>
      </c>
      <c r="H63" s="1">
        <v>40</v>
      </c>
      <c r="I63" s="1" t="s">
        <v>33</v>
      </c>
      <c r="J63" s="1"/>
      <c r="K63" s="1">
        <f t="shared" si="19"/>
        <v>262</v>
      </c>
      <c r="L63" s="1"/>
      <c r="M63" s="1"/>
      <c r="N63" s="1">
        <v>116.40000000000011</v>
      </c>
      <c r="O63" s="1">
        <f t="shared" si="3"/>
        <v>52.4</v>
      </c>
      <c r="P63" s="5">
        <f t="shared" si="23"/>
        <v>20.799999999999841</v>
      </c>
      <c r="Q63" s="5">
        <f t="shared" si="20"/>
        <v>20.799999999999841</v>
      </c>
      <c r="R63" s="5">
        <f t="shared" si="21"/>
        <v>20.799999999999841</v>
      </c>
      <c r="S63" s="5"/>
      <c r="T63" s="5"/>
      <c r="U63" s="1"/>
      <c r="V63" s="1">
        <f t="shared" si="22"/>
        <v>10.499999999999998</v>
      </c>
      <c r="W63" s="1">
        <f t="shared" si="7"/>
        <v>10.103053435114505</v>
      </c>
      <c r="X63" s="1">
        <v>67.400000000000006</v>
      </c>
      <c r="Y63" s="1">
        <v>69.8</v>
      </c>
      <c r="Z63" s="1">
        <v>38</v>
      </c>
      <c r="AA63" s="1">
        <v>76</v>
      </c>
      <c r="AB63" s="1">
        <v>81</v>
      </c>
      <c r="AC63" s="1">
        <v>63.6</v>
      </c>
      <c r="AD63" s="1" t="s">
        <v>99</v>
      </c>
      <c r="AE63" s="1">
        <f t="shared" si="8"/>
        <v>8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41</v>
      </c>
      <c r="C64" s="1">
        <v>326</v>
      </c>
      <c r="D64" s="1">
        <v>21</v>
      </c>
      <c r="E64" s="1">
        <v>226</v>
      </c>
      <c r="F64" s="1">
        <v>68</v>
      </c>
      <c r="G64" s="6">
        <v>0.4</v>
      </c>
      <c r="H64" s="1">
        <v>40</v>
      </c>
      <c r="I64" s="1" t="s">
        <v>33</v>
      </c>
      <c r="J64" s="1">
        <v>230</v>
      </c>
      <c r="K64" s="1">
        <f t="shared" si="19"/>
        <v>-4</v>
      </c>
      <c r="L64" s="1"/>
      <c r="M64" s="1"/>
      <c r="N64" s="1">
        <v>113</v>
      </c>
      <c r="O64" s="1">
        <f t="shared" si="3"/>
        <v>45.2</v>
      </c>
      <c r="P64" s="5">
        <f t="shared" si="23"/>
        <v>293.60000000000002</v>
      </c>
      <c r="Q64" s="5">
        <f t="shared" si="20"/>
        <v>293.60000000000002</v>
      </c>
      <c r="R64" s="5">
        <f t="shared" si="21"/>
        <v>143.60000000000002</v>
      </c>
      <c r="S64" s="5">
        <v>150</v>
      </c>
      <c r="T64" s="5"/>
      <c r="U64" s="1"/>
      <c r="V64" s="1">
        <f t="shared" si="22"/>
        <v>10.5</v>
      </c>
      <c r="W64" s="1">
        <f t="shared" si="7"/>
        <v>4.0044247787610621</v>
      </c>
      <c r="X64" s="1">
        <v>32</v>
      </c>
      <c r="Y64" s="1">
        <v>24.6</v>
      </c>
      <c r="Z64" s="1">
        <v>26</v>
      </c>
      <c r="AA64" s="1">
        <v>35</v>
      </c>
      <c r="AB64" s="1">
        <v>45.4</v>
      </c>
      <c r="AC64" s="1">
        <v>44</v>
      </c>
      <c r="AD64" s="1"/>
      <c r="AE64" s="1">
        <f t="shared" si="8"/>
        <v>57</v>
      </c>
      <c r="AF64" s="1">
        <f t="shared" si="9"/>
        <v>60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32</v>
      </c>
      <c r="C65" s="1">
        <v>632.26900000000001</v>
      </c>
      <c r="D65" s="1">
        <v>128.88</v>
      </c>
      <c r="E65" s="1">
        <v>581.755</v>
      </c>
      <c r="F65" s="1">
        <v>106.767</v>
      </c>
      <c r="G65" s="6">
        <v>1</v>
      </c>
      <c r="H65" s="1">
        <v>55</v>
      </c>
      <c r="I65" s="1" t="s">
        <v>33</v>
      </c>
      <c r="J65" s="1">
        <v>549.45000000000005</v>
      </c>
      <c r="K65" s="1">
        <f t="shared" si="19"/>
        <v>32.30499999999995</v>
      </c>
      <c r="L65" s="1"/>
      <c r="M65" s="1"/>
      <c r="N65" s="1">
        <v>411.23119999999989</v>
      </c>
      <c r="O65" s="1">
        <f t="shared" si="3"/>
        <v>116.351</v>
      </c>
      <c r="P65" s="5">
        <f t="shared" si="23"/>
        <v>703.68730000000005</v>
      </c>
      <c r="Q65" s="5">
        <f t="shared" si="20"/>
        <v>703.68730000000005</v>
      </c>
      <c r="R65" s="5">
        <f t="shared" si="21"/>
        <v>303.68730000000005</v>
      </c>
      <c r="S65" s="5">
        <v>400</v>
      </c>
      <c r="T65" s="5"/>
      <c r="U65" s="1"/>
      <c r="V65" s="1">
        <f t="shared" si="22"/>
        <v>10.5</v>
      </c>
      <c r="W65" s="1">
        <f t="shared" si="7"/>
        <v>4.4520304939364497</v>
      </c>
      <c r="X65" s="1">
        <v>87.158199999999994</v>
      </c>
      <c r="Y65" s="1">
        <v>69.817999999999998</v>
      </c>
      <c r="Z65" s="1">
        <v>70.947199999999995</v>
      </c>
      <c r="AA65" s="1">
        <v>86.504199999999997</v>
      </c>
      <c r="AB65" s="1">
        <v>93.674400000000006</v>
      </c>
      <c r="AC65" s="1">
        <v>95.114000000000004</v>
      </c>
      <c r="AD65" s="1"/>
      <c r="AE65" s="1">
        <f t="shared" si="8"/>
        <v>304</v>
      </c>
      <c r="AF65" s="1">
        <f t="shared" si="9"/>
        <v>400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13" customFormat="1" x14ac:dyDescent="0.25">
      <c r="A66" s="10" t="s">
        <v>102</v>
      </c>
      <c r="B66" s="10" t="s">
        <v>32</v>
      </c>
      <c r="C66" s="10">
        <v>1124.039</v>
      </c>
      <c r="D66" s="10">
        <v>973.71</v>
      </c>
      <c r="E66" s="10">
        <v>1199.83</v>
      </c>
      <c r="F66" s="10">
        <v>784.38599999999997</v>
      </c>
      <c r="G66" s="11">
        <v>1</v>
      </c>
      <c r="H66" s="10">
        <v>50</v>
      </c>
      <c r="I66" s="10" t="s">
        <v>33</v>
      </c>
      <c r="J66" s="10">
        <v>1093.05</v>
      </c>
      <c r="K66" s="10">
        <f t="shared" si="19"/>
        <v>106.77999999999997</v>
      </c>
      <c r="L66" s="10"/>
      <c r="M66" s="10"/>
      <c r="N66" s="10">
        <v>304.43119999999999</v>
      </c>
      <c r="O66" s="10">
        <f t="shared" ref="O66" si="26">E66/5</f>
        <v>239.96599999999998</v>
      </c>
      <c r="P66" s="5">
        <f t="shared" si="23"/>
        <v>1430.8257999999996</v>
      </c>
      <c r="Q66" s="5">
        <f t="shared" si="20"/>
        <v>1430.8257999999996</v>
      </c>
      <c r="R66" s="5">
        <f t="shared" si="21"/>
        <v>630.82579999999962</v>
      </c>
      <c r="S66" s="5">
        <v>800</v>
      </c>
      <c r="T66" s="12"/>
      <c r="U66" s="10"/>
      <c r="V66" s="1">
        <f t="shared" si="22"/>
        <v>10.5</v>
      </c>
      <c r="W66" s="10">
        <f t="shared" ref="W66" si="27">(F66+N66)/O66</f>
        <v>4.5373811289932746</v>
      </c>
      <c r="X66" s="10">
        <v>189.75839999999999</v>
      </c>
      <c r="Y66" s="10">
        <v>198.54660000000001</v>
      </c>
      <c r="Z66" s="10">
        <v>181.27680000000001</v>
      </c>
      <c r="AA66" s="10">
        <v>189.91720000000001</v>
      </c>
      <c r="AB66" s="10">
        <v>198.7192</v>
      </c>
      <c r="AC66" s="10">
        <v>165.50239999999999</v>
      </c>
      <c r="AD66" s="10"/>
      <c r="AE66" s="1">
        <f t="shared" si="8"/>
        <v>631</v>
      </c>
      <c r="AF66" s="1">
        <f t="shared" si="9"/>
        <v>800</v>
      </c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" t="s">
        <v>103</v>
      </c>
      <c r="B67" s="1" t="s">
        <v>32</v>
      </c>
      <c r="C67" s="1">
        <v>105.172</v>
      </c>
      <c r="D67" s="1">
        <v>337.71199999999999</v>
      </c>
      <c r="E67" s="1">
        <v>199.559</v>
      </c>
      <c r="F67" s="1">
        <v>237.92400000000001</v>
      </c>
      <c r="G67" s="6">
        <v>1</v>
      </c>
      <c r="H67" s="1">
        <v>50</v>
      </c>
      <c r="I67" s="1" t="s">
        <v>33</v>
      </c>
      <c r="J67" s="1">
        <v>193.45</v>
      </c>
      <c r="K67" s="1">
        <f t="shared" ref="K67:K98" si="28">E67-J67</f>
        <v>6.1090000000000089</v>
      </c>
      <c r="L67" s="1"/>
      <c r="M67" s="1"/>
      <c r="N67" s="1">
        <v>16.113599999999959</v>
      </c>
      <c r="O67" s="1">
        <f t="shared" si="3"/>
        <v>39.911799999999999</v>
      </c>
      <c r="P67" s="5">
        <f t="shared" si="23"/>
        <v>165.03630000000001</v>
      </c>
      <c r="Q67" s="5">
        <f t="shared" si="20"/>
        <v>165.03630000000001</v>
      </c>
      <c r="R67" s="5">
        <f t="shared" si="21"/>
        <v>165.03630000000001</v>
      </c>
      <c r="S67" s="5"/>
      <c r="T67" s="5"/>
      <c r="U67" s="1"/>
      <c r="V67" s="1">
        <f t="shared" si="22"/>
        <v>10.5</v>
      </c>
      <c r="W67" s="1">
        <f t="shared" si="7"/>
        <v>6.3649747693664525</v>
      </c>
      <c r="X67" s="1">
        <v>33.631599999999999</v>
      </c>
      <c r="Y67" s="1">
        <v>40.773200000000003</v>
      </c>
      <c r="Z67" s="1">
        <v>29.856000000000002</v>
      </c>
      <c r="AA67" s="1">
        <v>25.707599999999999</v>
      </c>
      <c r="AB67" s="1">
        <v>23.2272</v>
      </c>
      <c r="AC67" s="1">
        <v>14.053800000000001</v>
      </c>
      <c r="AD67" s="1"/>
      <c r="AE67" s="1">
        <f t="shared" si="8"/>
        <v>165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41</v>
      </c>
      <c r="C68" s="1">
        <v>740</v>
      </c>
      <c r="D68" s="1">
        <v>100</v>
      </c>
      <c r="E68" s="1">
        <v>299</v>
      </c>
      <c r="F68" s="1">
        <v>413</v>
      </c>
      <c r="G68" s="6">
        <v>0.4</v>
      </c>
      <c r="H68" s="1">
        <v>50</v>
      </c>
      <c r="I68" s="1" t="s">
        <v>33</v>
      </c>
      <c r="J68" s="1">
        <v>328</v>
      </c>
      <c r="K68" s="1">
        <f t="shared" si="28"/>
        <v>-29</v>
      </c>
      <c r="L68" s="1"/>
      <c r="M68" s="1"/>
      <c r="N68" s="1">
        <v>169.59999999999991</v>
      </c>
      <c r="O68" s="1">
        <f t="shared" ref="O68:O97" si="29">E68/5</f>
        <v>59.8</v>
      </c>
      <c r="P68" s="5">
        <f t="shared" si="23"/>
        <v>45.300000000000068</v>
      </c>
      <c r="Q68" s="5">
        <f t="shared" si="20"/>
        <v>45.300000000000068</v>
      </c>
      <c r="R68" s="5">
        <f t="shared" si="21"/>
        <v>45.300000000000068</v>
      </c>
      <c r="S68" s="5"/>
      <c r="T68" s="5"/>
      <c r="U68" s="1"/>
      <c r="V68" s="1">
        <f t="shared" si="22"/>
        <v>10.5</v>
      </c>
      <c r="W68" s="1">
        <f t="shared" ref="W68:W97" si="30">(F68+N68)/O68</f>
        <v>9.7424749163879589</v>
      </c>
      <c r="X68" s="1">
        <v>75.599999999999994</v>
      </c>
      <c r="Y68" s="1">
        <v>80.400000000000006</v>
      </c>
      <c r="Z68" s="1">
        <v>25.2</v>
      </c>
      <c r="AA68" s="1">
        <v>81</v>
      </c>
      <c r="AB68" s="1">
        <v>96.477599999999995</v>
      </c>
      <c r="AC68" s="1">
        <v>33.877600000000001</v>
      </c>
      <c r="AD68" s="1"/>
      <c r="AE68" s="1">
        <f t="shared" si="8"/>
        <v>18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41</v>
      </c>
      <c r="C69" s="1">
        <v>1631</v>
      </c>
      <c r="D69" s="1">
        <v>504</v>
      </c>
      <c r="E69" s="1">
        <v>1278</v>
      </c>
      <c r="F69" s="1">
        <v>706</v>
      </c>
      <c r="G69" s="6">
        <v>0.4</v>
      </c>
      <c r="H69" s="1">
        <v>40</v>
      </c>
      <c r="I69" s="1" t="s">
        <v>33</v>
      </c>
      <c r="J69" s="1">
        <v>1294</v>
      </c>
      <c r="K69" s="1">
        <f t="shared" si="28"/>
        <v>-16</v>
      </c>
      <c r="L69" s="1"/>
      <c r="M69" s="1"/>
      <c r="N69" s="1">
        <v>92.599999999999909</v>
      </c>
      <c r="O69" s="1">
        <f t="shared" si="29"/>
        <v>255.6</v>
      </c>
      <c r="P69" s="5">
        <f>10*O69-N69-F69</f>
        <v>1757.4</v>
      </c>
      <c r="Q69" s="5">
        <f t="shared" si="20"/>
        <v>1757.4</v>
      </c>
      <c r="R69" s="5">
        <f t="shared" si="21"/>
        <v>757.40000000000009</v>
      </c>
      <c r="S69" s="5">
        <v>1000</v>
      </c>
      <c r="T69" s="5"/>
      <c r="U69" s="1"/>
      <c r="V69" s="1">
        <f t="shared" si="22"/>
        <v>10</v>
      </c>
      <c r="W69" s="1">
        <f t="shared" si="30"/>
        <v>3.124413145539906</v>
      </c>
      <c r="X69" s="1">
        <v>171.6</v>
      </c>
      <c r="Y69" s="1">
        <v>168.6</v>
      </c>
      <c r="Z69" s="1">
        <v>243.4</v>
      </c>
      <c r="AA69" s="1">
        <v>231.6</v>
      </c>
      <c r="AB69" s="1">
        <v>158.6</v>
      </c>
      <c r="AC69" s="1">
        <v>170.2</v>
      </c>
      <c r="AD69" s="1"/>
      <c r="AE69" s="1">
        <f t="shared" si="8"/>
        <v>303</v>
      </c>
      <c r="AF69" s="1">
        <f t="shared" si="9"/>
        <v>400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41</v>
      </c>
      <c r="C70" s="1">
        <v>1245</v>
      </c>
      <c r="D70" s="1">
        <v>870</v>
      </c>
      <c r="E70" s="1">
        <v>1026</v>
      </c>
      <c r="F70" s="1">
        <v>866</v>
      </c>
      <c r="G70" s="6">
        <v>0.4</v>
      </c>
      <c r="H70" s="1">
        <v>40</v>
      </c>
      <c r="I70" s="1" t="s">
        <v>33</v>
      </c>
      <c r="J70" s="1">
        <v>1069</v>
      </c>
      <c r="K70" s="1">
        <f t="shared" si="28"/>
        <v>-43</v>
      </c>
      <c r="L70" s="1"/>
      <c r="M70" s="1"/>
      <c r="N70" s="1">
        <v>479.80000000000018</v>
      </c>
      <c r="O70" s="1">
        <f t="shared" si="29"/>
        <v>205.2</v>
      </c>
      <c r="P70" s="5">
        <f t="shared" si="23"/>
        <v>808.79999999999973</v>
      </c>
      <c r="Q70" s="5">
        <f t="shared" si="20"/>
        <v>808.79999999999973</v>
      </c>
      <c r="R70" s="5">
        <f t="shared" si="21"/>
        <v>358.79999999999973</v>
      </c>
      <c r="S70" s="5">
        <v>450</v>
      </c>
      <c r="T70" s="5"/>
      <c r="U70" s="1"/>
      <c r="V70" s="1">
        <f t="shared" si="22"/>
        <v>10.5</v>
      </c>
      <c r="W70" s="1">
        <f t="shared" si="30"/>
        <v>6.5584795321637444</v>
      </c>
      <c r="X70" s="1">
        <v>201.8</v>
      </c>
      <c r="Y70" s="1">
        <v>195</v>
      </c>
      <c r="Z70" s="1">
        <v>199.2</v>
      </c>
      <c r="AA70" s="1">
        <v>199.6</v>
      </c>
      <c r="AB70" s="1">
        <v>177.2</v>
      </c>
      <c r="AC70" s="1">
        <v>181.4</v>
      </c>
      <c r="AD70" s="1"/>
      <c r="AE70" s="1">
        <f t="shared" si="8"/>
        <v>144</v>
      </c>
      <c r="AF70" s="1">
        <f t="shared" si="9"/>
        <v>180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32</v>
      </c>
      <c r="C71" s="1">
        <v>964.39700000000005</v>
      </c>
      <c r="D71" s="1">
        <v>127.17700000000001</v>
      </c>
      <c r="E71" s="1">
        <v>557.904</v>
      </c>
      <c r="F71" s="1">
        <v>417.79500000000002</v>
      </c>
      <c r="G71" s="6">
        <v>1</v>
      </c>
      <c r="H71" s="1">
        <v>40</v>
      </c>
      <c r="I71" s="1" t="s">
        <v>33</v>
      </c>
      <c r="J71" s="1">
        <v>539.95000000000005</v>
      </c>
      <c r="K71" s="1">
        <f t="shared" si="28"/>
        <v>17.953999999999951</v>
      </c>
      <c r="L71" s="1"/>
      <c r="M71" s="1"/>
      <c r="N71" s="1">
        <v>311.98429999999979</v>
      </c>
      <c r="O71" s="1">
        <f t="shared" si="29"/>
        <v>111.5808</v>
      </c>
      <c r="P71" s="5">
        <f t="shared" si="23"/>
        <v>441.81909999999999</v>
      </c>
      <c r="Q71" s="5">
        <f t="shared" si="20"/>
        <v>441.81909999999999</v>
      </c>
      <c r="R71" s="5">
        <f t="shared" si="21"/>
        <v>201.81909999999999</v>
      </c>
      <c r="S71" s="5">
        <v>240</v>
      </c>
      <c r="T71" s="5"/>
      <c r="U71" s="1"/>
      <c r="V71" s="1">
        <f t="shared" si="22"/>
        <v>10.499999999999998</v>
      </c>
      <c r="W71" s="1">
        <f t="shared" si="30"/>
        <v>6.5403662637299593</v>
      </c>
      <c r="X71" s="1">
        <v>105.4406</v>
      </c>
      <c r="Y71" s="1">
        <v>93.508600000000001</v>
      </c>
      <c r="Z71" s="1">
        <v>115.43819999999999</v>
      </c>
      <c r="AA71" s="1">
        <v>125.50360000000001</v>
      </c>
      <c r="AB71" s="1">
        <v>119.6574</v>
      </c>
      <c r="AC71" s="1">
        <v>114.52119999999999</v>
      </c>
      <c r="AD71" s="1"/>
      <c r="AE71" s="1">
        <f t="shared" ref="AE71:AE99" si="31">ROUND(R71*G71,0)</f>
        <v>202</v>
      </c>
      <c r="AF71" s="1">
        <f t="shared" ref="AF71:AF99" si="32">ROUND(S71*G71,0)</f>
        <v>240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32</v>
      </c>
      <c r="C72" s="1">
        <v>565.97799999999995</v>
      </c>
      <c r="D72" s="1">
        <v>180.78299999999999</v>
      </c>
      <c r="E72" s="1">
        <v>362.298</v>
      </c>
      <c r="F72" s="1">
        <v>325.596</v>
      </c>
      <c r="G72" s="6">
        <v>1</v>
      </c>
      <c r="H72" s="1">
        <v>40</v>
      </c>
      <c r="I72" s="1" t="s">
        <v>33</v>
      </c>
      <c r="J72" s="1">
        <v>383.3</v>
      </c>
      <c r="K72" s="1">
        <f t="shared" si="28"/>
        <v>-21.00200000000001</v>
      </c>
      <c r="L72" s="1"/>
      <c r="M72" s="1"/>
      <c r="N72" s="1">
        <v>197.92800000000011</v>
      </c>
      <c r="O72" s="1">
        <f t="shared" si="29"/>
        <v>72.459599999999995</v>
      </c>
      <c r="P72" s="5">
        <f t="shared" si="23"/>
        <v>237.30179999999984</v>
      </c>
      <c r="Q72" s="5">
        <f t="shared" si="20"/>
        <v>237.30179999999984</v>
      </c>
      <c r="R72" s="5">
        <f t="shared" si="21"/>
        <v>17.301799999999844</v>
      </c>
      <c r="S72" s="5">
        <v>220</v>
      </c>
      <c r="T72" s="5"/>
      <c r="U72" s="1"/>
      <c r="V72" s="1">
        <f t="shared" si="22"/>
        <v>10.5</v>
      </c>
      <c r="W72" s="1">
        <f t="shared" si="30"/>
        <v>7.2250467846910578</v>
      </c>
      <c r="X72" s="1">
        <v>67.109000000000009</v>
      </c>
      <c r="Y72" s="1">
        <v>64.974000000000004</v>
      </c>
      <c r="Z72" s="1">
        <v>75.942800000000005</v>
      </c>
      <c r="AA72" s="1">
        <v>78.435400000000001</v>
      </c>
      <c r="AB72" s="1">
        <v>58.791600000000003</v>
      </c>
      <c r="AC72" s="1">
        <v>48.824199999999998</v>
      </c>
      <c r="AD72" s="1"/>
      <c r="AE72" s="1">
        <f t="shared" si="31"/>
        <v>17</v>
      </c>
      <c r="AF72" s="1">
        <f t="shared" si="32"/>
        <v>220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32</v>
      </c>
      <c r="C73" s="1">
        <v>484.39499999999998</v>
      </c>
      <c r="D73" s="1">
        <v>102.648</v>
      </c>
      <c r="E73" s="1">
        <v>430.87400000000002</v>
      </c>
      <c r="F73" s="1">
        <v>124.447</v>
      </c>
      <c r="G73" s="6">
        <v>1</v>
      </c>
      <c r="H73" s="1">
        <v>40</v>
      </c>
      <c r="I73" s="1" t="s">
        <v>33</v>
      </c>
      <c r="J73" s="1">
        <v>428.55</v>
      </c>
      <c r="K73" s="1">
        <f t="shared" si="28"/>
        <v>2.3240000000000123</v>
      </c>
      <c r="L73" s="1"/>
      <c r="M73" s="1"/>
      <c r="N73" s="1">
        <v>268.79820000000001</v>
      </c>
      <c r="O73" s="1">
        <f t="shared" si="29"/>
        <v>86.174800000000005</v>
      </c>
      <c r="P73" s="5">
        <f t="shared" si="23"/>
        <v>511.59019999999998</v>
      </c>
      <c r="Q73" s="5">
        <f t="shared" si="20"/>
        <v>511.59019999999998</v>
      </c>
      <c r="R73" s="5">
        <f t="shared" si="21"/>
        <v>211.59019999999998</v>
      </c>
      <c r="S73" s="5">
        <v>300</v>
      </c>
      <c r="T73" s="5"/>
      <c r="U73" s="1"/>
      <c r="V73" s="1">
        <f t="shared" si="22"/>
        <v>10.499999999999998</v>
      </c>
      <c r="W73" s="1">
        <f t="shared" si="30"/>
        <v>4.5633433439938358</v>
      </c>
      <c r="X73" s="1">
        <v>60.998199999999997</v>
      </c>
      <c r="Y73" s="1">
        <v>51.190199999999997</v>
      </c>
      <c r="Z73" s="1">
        <v>56.165199999999999</v>
      </c>
      <c r="AA73" s="1">
        <v>65.452200000000005</v>
      </c>
      <c r="AB73" s="1">
        <v>68.795000000000002</v>
      </c>
      <c r="AC73" s="1">
        <v>68.090199999999996</v>
      </c>
      <c r="AD73" s="1"/>
      <c r="AE73" s="1">
        <f t="shared" si="31"/>
        <v>212</v>
      </c>
      <c r="AF73" s="1">
        <f t="shared" si="32"/>
        <v>300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32</v>
      </c>
      <c r="C74" s="1">
        <v>169.34299999999999</v>
      </c>
      <c r="D74" s="1">
        <v>151.476</v>
      </c>
      <c r="E74" s="1">
        <v>160.44800000000001</v>
      </c>
      <c r="F74" s="1">
        <v>114.47799999999999</v>
      </c>
      <c r="G74" s="6">
        <v>1</v>
      </c>
      <c r="H74" s="1">
        <v>30</v>
      </c>
      <c r="I74" s="1" t="s">
        <v>33</v>
      </c>
      <c r="J74" s="1">
        <v>178.5</v>
      </c>
      <c r="K74" s="1">
        <f t="shared" si="28"/>
        <v>-18.051999999999992</v>
      </c>
      <c r="L74" s="1"/>
      <c r="M74" s="1"/>
      <c r="N74" s="1">
        <v>165.55199999999999</v>
      </c>
      <c r="O74" s="1">
        <f t="shared" si="29"/>
        <v>32.089600000000004</v>
      </c>
      <c r="P74" s="5">
        <f>10*O74-N74-F74</f>
        <v>40.866000000000085</v>
      </c>
      <c r="Q74" s="5">
        <f t="shared" si="20"/>
        <v>40.866000000000085</v>
      </c>
      <c r="R74" s="5">
        <f t="shared" si="21"/>
        <v>40.866000000000085</v>
      </c>
      <c r="S74" s="5"/>
      <c r="T74" s="5"/>
      <c r="U74" s="1"/>
      <c r="V74" s="1">
        <f t="shared" si="22"/>
        <v>10</v>
      </c>
      <c r="W74" s="1">
        <f t="shared" si="30"/>
        <v>8.7265032907857982</v>
      </c>
      <c r="X74" s="1">
        <v>41.0672</v>
      </c>
      <c r="Y74" s="1">
        <v>32.804400000000001</v>
      </c>
      <c r="Z74" s="1">
        <v>12.840400000000001</v>
      </c>
      <c r="AA74" s="1">
        <v>30.276800000000001</v>
      </c>
      <c r="AB74" s="1">
        <v>37.331400000000002</v>
      </c>
      <c r="AC74" s="1">
        <v>31.7254</v>
      </c>
      <c r="AD74" s="1" t="s">
        <v>78</v>
      </c>
      <c r="AE74" s="1">
        <f t="shared" si="31"/>
        <v>41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41</v>
      </c>
      <c r="C75" s="1">
        <v>202</v>
      </c>
      <c r="D75" s="1">
        <v>18</v>
      </c>
      <c r="E75" s="1">
        <v>91</v>
      </c>
      <c r="F75" s="1">
        <v>111</v>
      </c>
      <c r="G75" s="6">
        <v>0.6</v>
      </c>
      <c r="H75" s="1">
        <v>55</v>
      </c>
      <c r="I75" s="1" t="s">
        <v>33</v>
      </c>
      <c r="J75" s="1">
        <v>91</v>
      </c>
      <c r="K75" s="1">
        <f t="shared" si="28"/>
        <v>0</v>
      </c>
      <c r="L75" s="1"/>
      <c r="M75" s="1"/>
      <c r="N75" s="1">
        <v>101.6</v>
      </c>
      <c r="O75" s="1">
        <f t="shared" si="29"/>
        <v>18.2</v>
      </c>
      <c r="P75" s="5"/>
      <c r="Q75" s="5">
        <f t="shared" si="20"/>
        <v>0</v>
      </c>
      <c r="R75" s="5">
        <f t="shared" si="21"/>
        <v>0</v>
      </c>
      <c r="S75" s="5"/>
      <c r="T75" s="5"/>
      <c r="U75" s="1"/>
      <c r="V75" s="1">
        <f t="shared" si="22"/>
        <v>11.681318681318681</v>
      </c>
      <c r="W75" s="1">
        <f t="shared" si="30"/>
        <v>11.681318681318681</v>
      </c>
      <c r="X75" s="1">
        <v>25.6</v>
      </c>
      <c r="Y75" s="1">
        <v>22</v>
      </c>
      <c r="Z75" s="1">
        <v>0</v>
      </c>
      <c r="AA75" s="1">
        <v>20.399999999999999</v>
      </c>
      <c r="AB75" s="1">
        <v>20.399999999999999</v>
      </c>
      <c r="AC75" s="1">
        <v>15.6</v>
      </c>
      <c r="AD75" s="1"/>
      <c r="AE75" s="1">
        <f t="shared" si="31"/>
        <v>0</v>
      </c>
      <c r="AF75" s="1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112</v>
      </c>
      <c r="B76" s="14" t="s">
        <v>41</v>
      </c>
      <c r="C76" s="14">
        <v>537</v>
      </c>
      <c r="D76" s="23">
        <v>204</v>
      </c>
      <c r="E76" s="21">
        <v>262</v>
      </c>
      <c r="F76" s="21">
        <v>413</v>
      </c>
      <c r="G76" s="15">
        <v>0</v>
      </c>
      <c r="H76" s="14">
        <v>40</v>
      </c>
      <c r="I76" s="14" t="s">
        <v>54</v>
      </c>
      <c r="J76" s="14">
        <v>263</v>
      </c>
      <c r="K76" s="14">
        <f t="shared" si="28"/>
        <v>-1</v>
      </c>
      <c r="L76" s="14"/>
      <c r="M76" s="14"/>
      <c r="N76" s="14"/>
      <c r="O76" s="14">
        <f t="shared" si="29"/>
        <v>52.4</v>
      </c>
      <c r="P76" s="16"/>
      <c r="Q76" s="16"/>
      <c r="R76" s="16"/>
      <c r="S76" s="16"/>
      <c r="T76" s="16"/>
      <c r="U76" s="14"/>
      <c r="V76" s="14">
        <f t="shared" ref="V76:V94" si="33">(F76+N76+P76)/O76</f>
        <v>7.8816793893129775</v>
      </c>
      <c r="W76" s="14">
        <f t="shared" si="30"/>
        <v>7.8816793893129775</v>
      </c>
      <c r="X76" s="14">
        <v>67</v>
      </c>
      <c r="Y76" s="14">
        <v>69.400000000000006</v>
      </c>
      <c r="Z76" s="14">
        <v>38</v>
      </c>
      <c r="AA76" s="14">
        <v>76</v>
      </c>
      <c r="AB76" s="14">
        <v>81</v>
      </c>
      <c r="AC76" s="14">
        <v>63.6</v>
      </c>
      <c r="AD76" s="22" t="s">
        <v>113</v>
      </c>
      <c r="AE76" s="14">
        <f t="shared" si="31"/>
        <v>0</v>
      </c>
      <c r="AF76" s="14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41</v>
      </c>
      <c r="C77" s="1">
        <v>297</v>
      </c>
      <c r="D77" s="1">
        <v>300</v>
      </c>
      <c r="E77" s="1">
        <v>122</v>
      </c>
      <c r="F77" s="1">
        <v>421</v>
      </c>
      <c r="G77" s="6">
        <v>0.35</v>
      </c>
      <c r="H77" s="1">
        <v>50</v>
      </c>
      <c r="I77" s="1" t="s">
        <v>33</v>
      </c>
      <c r="J77" s="1">
        <v>138</v>
      </c>
      <c r="K77" s="1">
        <f t="shared" si="28"/>
        <v>-16</v>
      </c>
      <c r="L77" s="1"/>
      <c r="M77" s="1"/>
      <c r="N77" s="1">
        <v>47</v>
      </c>
      <c r="O77" s="1">
        <f t="shared" si="29"/>
        <v>24.4</v>
      </c>
      <c r="P77" s="5"/>
      <c r="Q77" s="5">
        <f t="shared" ref="Q77:Q80" si="34">P77</f>
        <v>0</v>
      </c>
      <c r="R77" s="5">
        <f t="shared" ref="R77:R80" si="35">Q77-S77</f>
        <v>0</v>
      </c>
      <c r="S77" s="5"/>
      <c r="T77" s="5"/>
      <c r="U77" s="1"/>
      <c r="V77" s="1">
        <f t="shared" ref="V77:V80" si="36">(F77+N77+Q77)/O77</f>
        <v>19.180327868852459</v>
      </c>
      <c r="W77" s="1">
        <f t="shared" si="30"/>
        <v>19.180327868852459</v>
      </c>
      <c r="X77" s="1">
        <v>52</v>
      </c>
      <c r="Y77" s="1">
        <v>56</v>
      </c>
      <c r="Z77" s="1">
        <v>17.2</v>
      </c>
      <c r="AA77" s="1">
        <v>51.8</v>
      </c>
      <c r="AB77" s="1">
        <v>56.8</v>
      </c>
      <c r="AC77" s="1">
        <v>27.8</v>
      </c>
      <c r="AD77" s="24" t="s">
        <v>36</v>
      </c>
      <c r="AE77" s="1">
        <f t="shared" si="31"/>
        <v>0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41</v>
      </c>
      <c r="C78" s="1">
        <v>428</v>
      </c>
      <c r="D78" s="1">
        <v>500</v>
      </c>
      <c r="E78" s="1">
        <v>314</v>
      </c>
      <c r="F78" s="1">
        <v>456</v>
      </c>
      <c r="G78" s="6">
        <v>0.37</v>
      </c>
      <c r="H78" s="1">
        <v>50</v>
      </c>
      <c r="I78" s="1" t="s">
        <v>33</v>
      </c>
      <c r="J78" s="1">
        <v>311</v>
      </c>
      <c r="K78" s="1">
        <f t="shared" si="28"/>
        <v>3</v>
      </c>
      <c r="L78" s="1"/>
      <c r="M78" s="1"/>
      <c r="N78" s="1">
        <v>144.19999999999999</v>
      </c>
      <c r="O78" s="1">
        <f t="shared" si="29"/>
        <v>62.8</v>
      </c>
      <c r="P78" s="5">
        <f t="shared" ref="P78:P80" si="37">10.5*O78-N78-F78</f>
        <v>59.200000000000045</v>
      </c>
      <c r="Q78" s="5">
        <f t="shared" si="34"/>
        <v>59.200000000000045</v>
      </c>
      <c r="R78" s="5">
        <f t="shared" si="35"/>
        <v>59.200000000000045</v>
      </c>
      <c r="S78" s="5"/>
      <c r="T78" s="5"/>
      <c r="U78" s="1"/>
      <c r="V78" s="1">
        <f t="shared" si="36"/>
        <v>10.500000000000002</v>
      </c>
      <c r="W78" s="1">
        <f t="shared" si="30"/>
        <v>9.5573248407643323</v>
      </c>
      <c r="X78" s="1">
        <v>80.2</v>
      </c>
      <c r="Y78" s="1">
        <v>87.6</v>
      </c>
      <c r="Z78" s="1">
        <v>45.2</v>
      </c>
      <c r="AA78" s="1">
        <v>69.2</v>
      </c>
      <c r="AB78" s="1">
        <v>76.2</v>
      </c>
      <c r="AC78" s="1">
        <v>66.400000000000006</v>
      </c>
      <c r="AD78" s="1"/>
      <c r="AE78" s="1">
        <f t="shared" si="31"/>
        <v>22</v>
      </c>
      <c r="AF78" s="1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41</v>
      </c>
      <c r="C79" s="1">
        <v>140</v>
      </c>
      <c r="D79" s="1"/>
      <c r="E79" s="1">
        <v>66</v>
      </c>
      <c r="F79" s="1">
        <v>61</v>
      </c>
      <c r="G79" s="6">
        <v>0.4</v>
      </c>
      <c r="H79" s="1">
        <v>30</v>
      </c>
      <c r="I79" s="1" t="s">
        <v>33</v>
      </c>
      <c r="J79" s="1">
        <v>63</v>
      </c>
      <c r="K79" s="1">
        <f t="shared" si="28"/>
        <v>3</v>
      </c>
      <c r="L79" s="1"/>
      <c r="M79" s="1"/>
      <c r="N79" s="1">
        <v>0</v>
      </c>
      <c r="O79" s="1">
        <f t="shared" si="29"/>
        <v>13.2</v>
      </c>
      <c r="P79" s="5">
        <f>10*O79-N79-F79</f>
        <v>71</v>
      </c>
      <c r="Q79" s="5">
        <f t="shared" si="34"/>
        <v>71</v>
      </c>
      <c r="R79" s="5">
        <f t="shared" si="35"/>
        <v>71</v>
      </c>
      <c r="S79" s="5"/>
      <c r="T79" s="5"/>
      <c r="U79" s="1"/>
      <c r="V79" s="1">
        <f t="shared" si="36"/>
        <v>10</v>
      </c>
      <c r="W79" s="1">
        <f t="shared" si="30"/>
        <v>4.6212121212121211</v>
      </c>
      <c r="X79" s="1">
        <v>7.4</v>
      </c>
      <c r="Y79" s="1">
        <v>6.8</v>
      </c>
      <c r="Z79" s="1">
        <v>0</v>
      </c>
      <c r="AA79" s="1">
        <v>17.8</v>
      </c>
      <c r="AB79" s="1">
        <v>21.6</v>
      </c>
      <c r="AC79" s="1">
        <v>4.2</v>
      </c>
      <c r="AD79" s="1"/>
      <c r="AE79" s="1">
        <f t="shared" si="31"/>
        <v>28</v>
      </c>
      <c r="AF79" s="1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41</v>
      </c>
      <c r="C80" s="1">
        <v>414</v>
      </c>
      <c r="D80" s="1">
        <v>342</v>
      </c>
      <c r="E80" s="1">
        <v>259</v>
      </c>
      <c r="F80" s="1">
        <v>443</v>
      </c>
      <c r="G80" s="6">
        <v>0.6</v>
      </c>
      <c r="H80" s="1">
        <v>55</v>
      </c>
      <c r="I80" s="1" t="s">
        <v>33</v>
      </c>
      <c r="J80" s="1">
        <v>257</v>
      </c>
      <c r="K80" s="1">
        <f t="shared" si="28"/>
        <v>2</v>
      </c>
      <c r="L80" s="1"/>
      <c r="M80" s="1"/>
      <c r="N80" s="1">
        <v>0</v>
      </c>
      <c r="O80" s="1">
        <f t="shared" si="29"/>
        <v>51.8</v>
      </c>
      <c r="P80" s="5">
        <f t="shared" si="37"/>
        <v>100.89999999999998</v>
      </c>
      <c r="Q80" s="5">
        <f t="shared" si="34"/>
        <v>100.89999999999998</v>
      </c>
      <c r="R80" s="5">
        <f t="shared" si="35"/>
        <v>100.89999999999998</v>
      </c>
      <c r="S80" s="5"/>
      <c r="T80" s="5"/>
      <c r="U80" s="1"/>
      <c r="V80" s="1">
        <f t="shared" si="36"/>
        <v>10.5</v>
      </c>
      <c r="W80" s="1">
        <f t="shared" si="30"/>
        <v>8.5521235521235521</v>
      </c>
      <c r="X80" s="1">
        <v>48.2</v>
      </c>
      <c r="Y80" s="1">
        <v>71.2</v>
      </c>
      <c r="Z80" s="1">
        <v>48.4</v>
      </c>
      <c r="AA80" s="1">
        <v>50.4</v>
      </c>
      <c r="AB80" s="1">
        <v>73.2</v>
      </c>
      <c r="AC80" s="1">
        <v>64.2</v>
      </c>
      <c r="AD80" s="1" t="s">
        <v>78</v>
      </c>
      <c r="AE80" s="1">
        <f t="shared" si="31"/>
        <v>61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118</v>
      </c>
      <c r="B81" s="14" t="s">
        <v>41</v>
      </c>
      <c r="C81" s="14">
        <v>159</v>
      </c>
      <c r="D81" s="14">
        <v>60</v>
      </c>
      <c r="E81" s="14">
        <v>35</v>
      </c>
      <c r="F81" s="14">
        <v>154</v>
      </c>
      <c r="G81" s="15">
        <v>0</v>
      </c>
      <c r="H81" s="14">
        <v>40</v>
      </c>
      <c r="I81" s="14" t="s">
        <v>54</v>
      </c>
      <c r="J81" s="14">
        <v>47</v>
      </c>
      <c r="K81" s="14">
        <f t="shared" si="28"/>
        <v>-12</v>
      </c>
      <c r="L81" s="14"/>
      <c r="M81" s="14"/>
      <c r="N81" s="14">
        <v>89.199999999999989</v>
      </c>
      <c r="O81" s="14">
        <f t="shared" si="29"/>
        <v>7</v>
      </c>
      <c r="P81" s="16"/>
      <c r="Q81" s="16"/>
      <c r="R81" s="16"/>
      <c r="S81" s="16"/>
      <c r="T81" s="16"/>
      <c r="U81" s="14"/>
      <c r="V81" s="14">
        <f t="shared" si="33"/>
        <v>34.74285714285714</v>
      </c>
      <c r="W81" s="14">
        <f t="shared" si="30"/>
        <v>34.74285714285714</v>
      </c>
      <c r="X81" s="14">
        <v>25.2</v>
      </c>
      <c r="Y81" s="14">
        <v>22.6</v>
      </c>
      <c r="Z81" s="14">
        <v>2.6</v>
      </c>
      <c r="AA81" s="14">
        <v>21</v>
      </c>
      <c r="AB81" s="14">
        <v>25.6</v>
      </c>
      <c r="AC81" s="14">
        <v>0</v>
      </c>
      <c r="AD81" s="14"/>
      <c r="AE81" s="14">
        <f t="shared" si="31"/>
        <v>0</v>
      </c>
      <c r="AF81" s="14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7" t="s">
        <v>119</v>
      </c>
      <c r="B82" s="17" t="s">
        <v>32</v>
      </c>
      <c r="C82" s="17"/>
      <c r="D82" s="17"/>
      <c r="E82" s="17"/>
      <c r="F82" s="17"/>
      <c r="G82" s="18">
        <v>0</v>
      </c>
      <c r="H82" s="17">
        <v>45</v>
      </c>
      <c r="I82" s="17" t="s">
        <v>33</v>
      </c>
      <c r="J82" s="17"/>
      <c r="K82" s="17">
        <f t="shared" si="28"/>
        <v>0</v>
      </c>
      <c r="L82" s="17"/>
      <c r="M82" s="17"/>
      <c r="N82" s="17"/>
      <c r="O82" s="17">
        <f t="shared" si="29"/>
        <v>0</v>
      </c>
      <c r="P82" s="19"/>
      <c r="Q82" s="19"/>
      <c r="R82" s="19"/>
      <c r="S82" s="19"/>
      <c r="T82" s="19"/>
      <c r="U82" s="17"/>
      <c r="V82" s="17" t="e">
        <f t="shared" si="33"/>
        <v>#DIV/0!</v>
      </c>
      <c r="W82" s="17" t="e">
        <f t="shared" si="30"/>
        <v>#DIV/0!</v>
      </c>
      <c r="X82" s="17">
        <v>0</v>
      </c>
      <c r="Y82" s="17">
        <v>0</v>
      </c>
      <c r="Z82" s="17">
        <v>-0.53800000000000003</v>
      </c>
      <c r="AA82" s="17">
        <v>-0.53800000000000003</v>
      </c>
      <c r="AB82" s="17">
        <v>0.35399999999999998</v>
      </c>
      <c r="AC82" s="17">
        <v>0.64800000000000002</v>
      </c>
      <c r="AD82" s="17" t="s">
        <v>72</v>
      </c>
      <c r="AE82" s="17">
        <f t="shared" si="31"/>
        <v>0</v>
      </c>
      <c r="AF82" s="17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41</v>
      </c>
      <c r="C83" s="1">
        <v>152</v>
      </c>
      <c r="D83" s="1">
        <v>204</v>
      </c>
      <c r="E83" s="1">
        <v>147</v>
      </c>
      <c r="F83" s="1">
        <v>156</v>
      </c>
      <c r="G83" s="6">
        <v>0.4</v>
      </c>
      <c r="H83" s="1">
        <v>50</v>
      </c>
      <c r="I83" s="1" t="s">
        <v>33</v>
      </c>
      <c r="J83" s="1">
        <v>153</v>
      </c>
      <c r="K83" s="1">
        <f t="shared" si="28"/>
        <v>-6</v>
      </c>
      <c r="L83" s="1"/>
      <c r="M83" s="1"/>
      <c r="N83" s="1">
        <v>136.4</v>
      </c>
      <c r="O83" s="1">
        <f t="shared" si="29"/>
        <v>29.4</v>
      </c>
      <c r="P83" s="5">
        <f>10.5*O83-N83-F83</f>
        <v>16.299999999999983</v>
      </c>
      <c r="Q83" s="5">
        <f>P83</f>
        <v>16.299999999999983</v>
      </c>
      <c r="R83" s="5">
        <f>Q83-S83</f>
        <v>16.299999999999983</v>
      </c>
      <c r="S83" s="5"/>
      <c r="T83" s="5"/>
      <c r="U83" s="1"/>
      <c r="V83" s="1">
        <f>(F83+N83+Q83)/O83</f>
        <v>10.499999999999998</v>
      </c>
      <c r="W83" s="1">
        <f t="shared" si="30"/>
        <v>9.9455782312925169</v>
      </c>
      <c r="X83" s="1">
        <v>38.4</v>
      </c>
      <c r="Y83" s="1">
        <v>39.6</v>
      </c>
      <c r="Z83" s="1">
        <v>11.6</v>
      </c>
      <c r="AA83" s="1">
        <v>29.8</v>
      </c>
      <c r="AB83" s="1">
        <v>30.6</v>
      </c>
      <c r="AC83" s="1">
        <v>21.8</v>
      </c>
      <c r="AD83" s="1"/>
      <c r="AE83" s="1">
        <f t="shared" si="31"/>
        <v>7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121</v>
      </c>
      <c r="B84" s="14" t="s">
        <v>41</v>
      </c>
      <c r="C84" s="14"/>
      <c r="D84" s="14">
        <v>6</v>
      </c>
      <c r="E84" s="14"/>
      <c r="F84" s="14"/>
      <c r="G84" s="15">
        <v>0</v>
      </c>
      <c r="H84" s="14" t="e">
        <v>#N/A</v>
      </c>
      <c r="I84" s="14" t="s">
        <v>54</v>
      </c>
      <c r="J84" s="14">
        <v>2</v>
      </c>
      <c r="K84" s="14">
        <f t="shared" si="28"/>
        <v>-2</v>
      </c>
      <c r="L84" s="14"/>
      <c r="M84" s="14"/>
      <c r="N84" s="14"/>
      <c r="O84" s="14">
        <f t="shared" si="29"/>
        <v>0</v>
      </c>
      <c r="P84" s="16"/>
      <c r="Q84" s="16"/>
      <c r="R84" s="16"/>
      <c r="S84" s="16"/>
      <c r="T84" s="16"/>
      <c r="U84" s="14"/>
      <c r="V84" s="14" t="e">
        <f t="shared" si="33"/>
        <v>#DIV/0!</v>
      </c>
      <c r="W84" s="14" t="e">
        <f t="shared" si="30"/>
        <v>#DIV/0!</v>
      </c>
      <c r="X84" s="14">
        <v>0.2</v>
      </c>
      <c r="Y84" s="14">
        <v>0.2</v>
      </c>
      <c r="Z84" s="14">
        <v>2.6</v>
      </c>
      <c r="AA84" s="14">
        <v>5.2</v>
      </c>
      <c r="AB84" s="14">
        <v>3.2</v>
      </c>
      <c r="AC84" s="14">
        <v>1.8</v>
      </c>
      <c r="AD84" s="14" t="s">
        <v>122</v>
      </c>
      <c r="AE84" s="14">
        <f t="shared" si="31"/>
        <v>0</v>
      </c>
      <c r="AF84" s="14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123</v>
      </c>
      <c r="B85" s="14" t="s">
        <v>41</v>
      </c>
      <c r="C85" s="14"/>
      <c r="D85" s="14">
        <v>23</v>
      </c>
      <c r="E85" s="14">
        <v>7</v>
      </c>
      <c r="F85" s="14">
        <v>9</v>
      </c>
      <c r="G85" s="15">
        <v>0</v>
      </c>
      <c r="H85" s="14" t="e">
        <v>#N/A</v>
      </c>
      <c r="I85" s="14" t="s">
        <v>54</v>
      </c>
      <c r="J85" s="14">
        <v>7</v>
      </c>
      <c r="K85" s="14">
        <f t="shared" si="28"/>
        <v>0</v>
      </c>
      <c r="L85" s="14"/>
      <c r="M85" s="14"/>
      <c r="N85" s="14"/>
      <c r="O85" s="14">
        <f t="shared" si="29"/>
        <v>1.4</v>
      </c>
      <c r="P85" s="16"/>
      <c r="Q85" s="16"/>
      <c r="R85" s="16"/>
      <c r="S85" s="16"/>
      <c r="T85" s="16"/>
      <c r="U85" s="14"/>
      <c r="V85" s="14">
        <f t="shared" si="33"/>
        <v>6.4285714285714288</v>
      </c>
      <c r="W85" s="14">
        <f t="shared" si="30"/>
        <v>6.4285714285714288</v>
      </c>
      <c r="X85" s="14">
        <v>0</v>
      </c>
      <c r="Y85" s="14">
        <v>0.2</v>
      </c>
      <c r="Z85" s="14">
        <v>0.2</v>
      </c>
      <c r="AA85" s="14">
        <v>0.2</v>
      </c>
      <c r="AB85" s="14">
        <v>0.2</v>
      </c>
      <c r="AC85" s="14">
        <v>0.2</v>
      </c>
      <c r="AD85" s="14"/>
      <c r="AE85" s="14">
        <f t="shared" si="31"/>
        <v>0</v>
      </c>
      <c r="AF85" s="14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41</v>
      </c>
      <c r="C86" s="1">
        <v>32</v>
      </c>
      <c r="D86" s="1">
        <v>80</v>
      </c>
      <c r="E86" s="1">
        <v>4</v>
      </c>
      <c r="F86" s="1">
        <v>75</v>
      </c>
      <c r="G86" s="6">
        <v>0.06</v>
      </c>
      <c r="H86" s="1">
        <v>60</v>
      </c>
      <c r="I86" s="1" t="s">
        <v>33</v>
      </c>
      <c r="J86" s="1">
        <v>8</v>
      </c>
      <c r="K86" s="1">
        <f t="shared" si="28"/>
        <v>-4</v>
      </c>
      <c r="L86" s="1"/>
      <c r="M86" s="1"/>
      <c r="N86" s="1">
        <v>59.800000000000011</v>
      </c>
      <c r="O86" s="1">
        <f t="shared" si="29"/>
        <v>0.8</v>
      </c>
      <c r="P86" s="5">
        <v>30</v>
      </c>
      <c r="Q86" s="5">
        <v>0</v>
      </c>
      <c r="R86" s="5">
        <f t="shared" ref="R86:R93" si="38">Q86-S86</f>
        <v>0</v>
      </c>
      <c r="S86" s="5"/>
      <c r="T86" s="5">
        <v>0</v>
      </c>
      <c r="U86" s="1" t="s">
        <v>139</v>
      </c>
      <c r="V86" s="1">
        <f t="shared" ref="V86:V93" si="39">(F86+N86+Q86)/O86</f>
        <v>168.5</v>
      </c>
      <c r="W86" s="1">
        <f t="shared" si="30"/>
        <v>168.5</v>
      </c>
      <c r="X86" s="1">
        <v>11.8</v>
      </c>
      <c r="Y86" s="1">
        <v>11.8</v>
      </c>
      <c r="Z86" s="1">
        <v>0</v>
      </c>
      <c r="AA86" s="1">
        <v>0</v>
      </c>
      <c r="AB86" s="1">
        <v>0</v>
      </c>
      <c r="AC86" s="1">
        <v>0</v>
      </c>
      <c r="AD86" s="1" t="s">
        <v>143</v>
      </c>
      <c r="AE86" s="1">
        <f t="shared" si="31"/>
        <v>0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41</v>
      </c>
      <c r="C87" s="1">
        <v>120</v>
      </c>
      <c r="D87" s="1"/>
      <c r="E87" s="1">
        <v>92</v>
      </c>
      <c r="F87" s="1">
        <v>27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28"/>
        <v>0</v>
      </c>
      <c r="L87" s="1"/>
      <c r="M87" s="1"/>
      <c r="N87" s="1">
        <v>144</v>
      </c>
      <c r="O87" s="1">
        <f t="shared" si="29"/>
        <v>18.399999999999999</v>
      </c>
      <c r="P87" s="5">
        <f t="shared" ref="P87:P91" si="40">10.5*O87-N87-F87</f>
        <v>22.199999999999989</v>
      </c>
      <c r="Q87" s="5">
        <v>0</v>
      </c>
      <c r="R87" s="5">
        <f t="shared" si="38"/>
        <v>0</v>
      </c>
      <c r="S87" s="5"/>
      <c r="T87" s="5">
        <v>0</v>
      </c>
      <c r="U87" s="1" t="s">
        <v>139</v>
      </c>
      <c r="V87" s="1">
        <f t="shared" si="39"/>
        <v>9.2934782608695663</v>
      </c>
      <c r="W87" s="1">
        <f t="shared" si="30"/>
        <v>9.2934782608695663</v>
      </c>
      <c r="X87" s="1">
        <v>21.8</v>
      </c>
      <c r="Y87" s="1">
        <v>12.6</v>
      </c>
      <c r="Z87" s="1">
        <v>15.8</v>
      </c>
      <c r="AA87" s="1">
        <v>19.2</v>
      </c>
      <c r="AB87" s="1">
        <v>3.6</v>
      </c>
      <c r="AC87" s="1">
        <v>0</v>
      </c>
      <c r="AD87" s="1" t="s">
        <v>142</v>
      </c>
      <c r="AE87" s="1">
        <f t="shared" si="31"/>
        <v>0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32</v>
      </c>
      <c r="C88" s="1"/>
      <c r="D88" s="1">
        <v>80.308000000000007</v>
      </c>
      <c r="E88" s="1">
        <v>69.298000000000002</v>
      </c>
      <c r="F88" s="1"/>
      <c r="G88" s="6">
        <v>1</v>
      </c>
      <c r="H88" s="1">
        <v>55</v>
      </c>
      <c r="I88" s="1" t="s">
        <v>33</v>
      </c>
      <c r="J88" s="1">
        <v>97.8</v>
      </c>
      <c r="K88" s="1">
        <f t="shared" si="28"/>
        <v>-28.501999999999995</v>
      </c>
      <c r="L88" s="1"/>
      <c r="M88" s="1"/>
      <c r="N88" s="1">
        <v>120</v>
      </c>
      <c r="O88" s="1">
        <f t="shared" si="29"/>
        <v>13.8596</v>
      </c>
      <c r="P88" s="5">
        <f t="shared" si="40"/>
        <v>25.525800000000004</v>
      </c>
      <c r="Q88" s="5">
        <f t="shared" ref="Q88:Q91" si="41">P88</f>
        <v>25.525800000000004</v>
      </c>
      <c r="R88" s="5">
        <f t="shared" si="38"/>
        <v>25.525800000000004</v>
      </c>
      <c r="S88" s="5"/>
      <c r="T88" s="5"/>
      <c r="U88" s="1"/>
      <c r="V88" s="1">
        <f t="shared" si="39"/>
        <v>10.5</v>
      </c>
      <c r="W88" s="1">
        <f t="shared" si="30"/>
        <v>8.658258535599872</v>
      </c>
      <c r="X88" s="1">
        <v>26.2742</v>
      </c>
      <c r="Y88" s="1">
        <v>16.6052</v>
      </c>
      <c r="Z88" s="1">
        <v>16.545200000000001</v>
      </c>
      <c r="AA88" s="1">
        <v>18.146799999999999</v>
      </c>
      <c r="AB88" s="1">
        <v>12.9734</v>
      </c>
      <c r="AC88" s="1">
        <v>13.8222</v>
      </c>
      <c r="AD88" s="1" t="s">
        <v>93</v>
      </c>
      <c r="AE88" s="1">
        <f t="shared" si="31"/>
        <v>26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41</v>
      </c>
      <c r="C89" s="1"/>
      <c r="D89" s="1">
        <v>50</v>
      </c>
      <c r="E89" s="1">
        <v>33</v>
      </c>
      <c r="F89" s="1">
        <v>17</v>
      </c>
      <c r="G89" s="6">
        <v>0.4</v>
      </c>
      <c r="H89" s="1">
        <v>55</v>
      </c>
      <c r="I89" s="1" t="s">
        <v>33</v>
      </c>
      <c r="J89" s="1">
        <v>41</v>
      </c>
      <c r="K89" s="1">
        <f t="shared" si="28"/>
        <v>-8</v>
      </c>
      <c r="L89" s="1"/>
      <c r="M89" s="1"/>
      <c r="N89" s="1">
        <v>0</v>
      </c>
      <c r="O89" s="1">
        <f t="shared" si="29"/>
        <v>6.6</v>
      </c>
      <c r="P89" s="5">
        <f>10*O89-N89-F89</f>
        <v>49</v>
      </c>
      <c r="Q89" s="5">
        <f t="shared" si="41"/>
        <v>49</v>
      </c>
      <c r="R89" s="5">
        <f t="shared" si="38"/>
        <v>49</v>
      </c>
      <c r="S89" s="5"/>
      <c r="T89" s="5"/>
      <c r="U89" s="1"/>
      <c r="V89" s="1">
        <f t="shared" si="39"/>
        <v>10</v>
      </c>
      <c r="W89" s="1">
        <f t="shared" si="30"/>
        <v>2.5757575757575757</v>
      </c>
      <c r="X89" s="1">
        <v>0</v>
      </c>
      <c r="Y89" s="1">
        <v>8.8000000000000007</v>
      </c>
      <c r="Z89" s="1">
        <v>11.8</v>
      </c>
      <c r="AA89" s="1">
        <v>4</v>
      </c>
      <c r="AB89" s="1">
        <v>3.2</v>
      </c>
      <c r="AC89" s="1">
        <v>2.2000000000000002</v>
      </c>
      <c r="AD89" s="1" t="s">
        <v>93</v>
      </c>
      <c r="AE89" s="1">
        <f t="shared" si="31"/>
        <v>20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32</v>
      </c>
      <c r="C90" s="1">
        <v>188.14699999999999</v>
      </c>
      <c r="D90" s="1">
        <v>302.96600000000001</v>
      </c>
      <c r="E90" s="1">
        <v>288.18299999999999</v>
      </c>
      <c r="F90" s="1">
        <v>145.41200000000001</v>
      </c>
      <c r="G90" s="6">
        <v>1</v>
      </c>
      <c r="H90" s="1">
        <v>55</v>
      </c>
      <c r="I90" s="1" t="s">
        <v>33</v>
      </c>
      <c r="J90" s="1">
        <v>377.7</v>
      </c>
      <c r="K90" s="1">
        <f t="shared" si="28"/>
        <v>-89.516999999999996</v>
      </c>
      <c r="L90" s="1"/>
      <c r="M90" s="1"/>
      <c r="N90" s="1">
        <v>100</v>
      </c>
      <c r="O90" s="1">
        <f t="shared" si="29"/>
        <v>57.636600000000001</v>
      </c>
      <c r="P90" s="5">
        <f t="shared" si="40"/>
        <v>359.77229999999997</v>
      </c>
      <c r="Q90" s="5">
        <v>200</v>
      </c>
      <c r="R90" s="5">
        <f t="shared" si="38"/>
        <v>100</v>
      </c>
      <c r="S90" s="5">
        <v>100</v>
      </c>
      <c r="T90" s="5">
        <v>200</v>
      </c>
      <c r="U90" s="1" t="s">
        <v>139</v>
      </c>
      <c r="V90" s="1">
        <f t="shared" si="39"/>
        <v>7.727936762404445</v>
      </c>
      <c r="W90" s="1">
        <f t="shared" si="30"/>
        <v>4.2579194470180406</v>
      </c>
      <c r="X90" s="1">
        <v>78.256600000000006</v>
      </c>
      <c r="Y90" s="1">
        <v>63.022399999999998</v>
      </c>
      <c r="Z90" s="1">
        <v>42.058999999999997</v>
      </c>
      <c r="AA90" s="1">
        <v>41.13</v>
      </c>
      <c r="AB90" s="1">
        <v>42.900399999999998</v>
      </c>
      <c r="AC90" s="1">
        <v>41.768000000000001</v>
      </c>
      <c r="AD90" s="1"/>
      <c r="AE90" s="1">
        <f t="shared" si="31"/>
        <v>100</v>
      </c>
      <c r="AF90" s="1">
        <f t="shared" si="32"/>
        <v>100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32</v>
      </c>
      <c r="C91" s="1">
        <v>376.601</v>
      </c>
      <c r="D91" s="1">
        <v>101.804</v>
      </c>
      <c r="E91" s="1">
        <v>393.83199999999999</v>
      </c>
      <c r="F91" s="1">
        <v>53.448</v>
      </c>
      <c r="G91" s="6">
        <v>1</v>
      </c>
      <c r="H91" s="1">
        <v>50</v>
      </c>
      <c r="I91" s="1" t="s">
        <v>33</v>
      </c>
      <c r="J91" s="1">
        <v>378.35</v>
      </c>
      <c r="K91" s="1">
        <f t="shared" si="28"/>
        <v>15.481999999999971</v>
      </c>
      <c r="L91" s="1"/>
      <c r="M91" s="1"/>
      <c r="N91" s="1">
        <v>384.25639999999999</v>
      </c>
      <c r="O91" s="1">
        <f t="shared" si="29"/>
        <v>78.766400000000004</v>
      </c>
      <c r="P91" s="5">
        <f t="shared" si="40"/>
        <v>389.34280000000012</v>
      </c>
      <c r="Q91" s="5">
        <f t="shared" si="41"/>
        <v>389.34280000000012</v>
      </c>
      <c r="R91" s="5">
        <f t="shared" si="38"/>
        <v>189.34280000000012</v>
      </c>
      <c r="S91" s="5">
        <v>200</v>
      </c>
      <c r="T91" s="5"/>
      <c r="U91" s="1"/>
      <c r="V91" s="1">
        <f t="shared" si="39"/>
        <v>10.5</v>
      </c>
      <c r="W91" s="1">
        <f t="shared" si="30"/>
        <v>5.5569938450913074</v>
      </c>
      <c r="X91" s="1">
        <v>63.679400000000001</v>
      </c>
      <c r="Y91" s="1">
        <v>43.526000000000003</v>
      </c>
      <c r="Z91" s="1">
        <v>36.6126</v>
      </c>
      <c r="AA91" s="1">
        <v>54.536799999999999</v>
      </c>
      <c r="AB91" s="1">
        <v>56.654400000000003</v>
      </c>
      <c r="AC91" s="1">
        <v>41.618400000000001</v>
      </c>
      <c r="AD91" s="1"/>
      <c r="AE91" s="1">
        <f t="shared" si="31"/>
        <v>189</v>
      </c>
      <c r="AF91" s="1">
        <f t="shared" si="32"/>
        <v>200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41</v>
      </c>
      <c r="C92" s="1">
        <v>19</v>
      </c>
      <c r="D92" s="1">
        <v>13</v>
      </c>
      <c r="E92" s="1">
        <v>16</v>
      </c>
      <c r="F92" s="1"/>
      <c r="G92" s="6">
        <v>0.3</v>
      </c>
      <c r="H92" s="1">
        <v>30</v>
      </c>
      <c r="I92" s="1" t="s">
        <v>33</v>
      </c>
      <c r="J92" s="1">
        <v>24</v>
      </c>
      <c r="K92" s="1">
        <f t="shared" si="28"/>
        <v>-8</v>
      </c>
      <c r="L92" s="1"/>
      <c r="M92" s="1"/>
      <c r="N92" s="1">
        <v>0</v>
      </c>
      <c r="O92" s="1">
        <f t="shared" si="29"/>
        <v>3.2</v>
      </c>
      <c r="P92" s="5">
        <f>6*O92-N92-F92</f>
        <v>19.200000000000003</v>
      </c>
      <c r="Q92" s="5">
        <v>0</v>
      </c>
      <c r="R92" s="5">
        <f t="shared" si="38"/>
        <v>0</v>
      </c>
      <c r="S92" s="5"/>
      <c r="T92" s="5">
        <v>0</v>
      </c>
      <c r="U92" s="1" t="s">
        <v>139</v>
      </c>
      <c r="V92" s="1">
        <f t="shared" si="39"/>
        <v>0</v>
      </c>
      <c r="W92" s="1">
        <f t="shared" si="30"/>
        <v>0</v>
      </c>
      <c r="X92" s="1">
        <v>5.2</v>
      </c>
      <c r="Y92" s="1">
        <v>4.5999999999999996</v>
      </c>
      <c r="Z92" s="1">
        <v>2.6</v>
      </c>
      <c r="AA92" s="1">
        <v>3.8</v>
      </c>
      <c r="AB92" s="1">
        <v>3.4</v>
      </c>
      <c r="AC92" s="1">
        <v>2.4</v>
      </c>
      <c r="AD92" s="20" t="s">
        <v>142</v>
      </c>
      <c r="AE92" s="1">
        <f t="shared" si="31"/>
        <v>0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41</v>
      </c>
      <c r="C93" s="1">
        <v>40</v>
      </c>
      <c r="D93" s="1">
        <v>1</v>
      </c>
      <c r="E93" s="1">
        <v>32</v>
      </c>
      <c r="F93" s="1">
        <v>1</v>
      </c>
      <c r="G93" s="6">
        <v>0.3</v>
      </c>
      <c r="H93" s="1">
        <v>30</v>
      </c>
      <c r="I93" s="1" t="s">
        <v>33</v>
      </c>
      <c r="J93" s="1">
        <v>35</v>
      </c>
      <c r="K93" s="1">
        <f t="shared" si="28"/>
        <v>-3</v>
      </c>
      <c r="L93" s="1"/>
      <c r="M93" s="1"/>
      <c r="N93" s="1">
        <v>0</v>
      </c>
      <c r="O93" s="1">
        <f t="shared" si="29"/>
        <v>6.4</v>
      </c>
      <c r="P93" s="5">
        <f>6*O93-N93-F93</f>
        <v>37.400000000000006</v>
      </c>
      <c r="Q93" s="5">
        <v>0</v>
      </c>
      <c r="R93" s="5">
        <f t="shared" si="38"/>
        <v>0</v>
      </c>
      <c r="S93" s="5"/>
      <c r="T93" s="5">
        <v>0</v>
      </c>
      <c r="U93" s="1" t="s">
        <v>139</v>
      </c>
      <c r="V93" s="1">
        <f t="shared" si="39"/>
        <v>0.15625</v>
      </c>
      <c r="W93" s="1">
        <f t="shared" si="30"/>
        <v>0.15625</v>
      </c>
      <c r="X93" s="1">
        <v>5.4</v>
      </c>
      <c r="Y93" s="1">
        <v>4.2</v>
      </c>
      <c r="Z93" s="1">
        <v>0</v>
      </c>
      <c r="AA93" s="1">
        <v>1.6</v>
      </c>
      <c r="AB93" s="1">
        <v>5.2</v>
      </c>
      <c r="AC93" s="1">
        <v>3.8</v>
      </c>
      <c r="AD93" s="1" t="s">
        <v>142</v>
      </c>
      <c r="AE93" s="1">
        <f t="shared" si="31"/>
        <v>0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133</v>
      </c>
      <c r="B94" s="14" t="s">
        <v>32</v>
      </c>
      <c r="C94" s="14">
        <v>3466.6849999999999</v>
      </c>
      <c r="D94" s="14"/>
      <c r="E94" s="21">
        <v>2492.0329999999999</v>
      </c>
      <c r="F94" s="21">
        <v>491.536</v>
      </c>
      <c r="G94" s="15">
        <v>0</v>
      </c>
      <c r="H94" s="14">
        <v>60</v>
      </c>
      <c r="I94" s="14" t="s">
        <v>54</v>
      </c>
      <c r="J94" s="14">
        <v>2436.4</v>
      </c>
      <c r="K94" s="14">
        <f t="shared" si="28"/>
        <v>55.632999999999811</v>
      </c>
      <c r="L94" s="14"/>
      <c r="M94" s="14"/>
      <c r="N94" s="14">
        <v>0</v>
      </c>
      <c r="O94" s="14">
        <f t="shared" si="29"/>
        <v>498.40659999999997</v>
      </c>
      <c r="P94" s="16"/>
      <c r="Q94" s="16"/>
      <c r="R94" s="16"/>
      <c r="S94" s="16"/>
      <c r="T94" s="16"/>
      <c r="U94" s="14"/>
      <c r="V94" s="14">
        <f t="shared" si="33"/>
        <v>0.98621486954627013</v>
      </c>
      <c r="W94" s="14">
        <f t="shared" si="30"/>
        <v>0.98621486954627013</v>
      </c>
      <c r="X94" s="14">
        <v>642.41679999999997</v>
      </c>
      <c r="Y94" s="14">
        <v>812.28539999999998</v>
      </c>
      <c r="Z94" s="14">
        <v>43.233600000000003</v>
      </c>
      <c r="AA94" s="14">
        <v>627.30700000000002</v>
      </c>
      <c r="AB94" s="14">
        <v>0</v>
      </c>
      <c r="AC94" s="14">
        <v>0</v>
      </c>
      <c r="AD94" s="14" t="s">
        <v>55</v>
      </c>
      <c r="AE94" s="14">
        <f t="shared" si="31"/>
        <v>0</v>
      </c>
      <c r="AF94" s="14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134</v>
      </c>
      <c r="B95" s="1" t="s">
        <v>32</v>
      </c>
      <c r="C95" s="1"/>
      <c r="D95" s="1">
        <v>5236.0959999999995</v>
      </c>
      <c r="E95" s="21">
        <f>208.874+E94+E23</f>
        <v>2703.5289999999995</v>
      </c>
      <c r="F95" s="21">
        <f>5027.222+F94</f>
        <v>5518.7579999999998</v>
      </c>
      <c r="G95" s="6">
        <v>1</v>
      </c>
      <c r="H95" s="1">
        <v>60</v>
      </c>
      <c r="I95" s="1" t="s">
        <v>33</v>
      </c>
      <c r="J95" s="1">
        <v>207.5</v>
      </c>
      <c r="K95" s="1">
        <f t="shared" si="28"/>
        <v>2496.0289999999995</v>
      </c>
      <c r="L95" s="1"/>
      <c r="M95" s="1"/>
      <c r="N95" s="1"/>
      <c r="O95" s="1">
        <f t="shared" si="29"/>
        <v>540.70579999999995</v>
      </c>
      <c r="P95" s="5">
        <f>11*O95-N95-F95</f>
        <v>429.00579999999991</v>
      </c>
      <c r="Q95" s="5">
        <f t="shared" ref="Q95:Q99" si="42">P95</f>
        <v>429.00579999999991</v>
      </c>
      <c r="R95" s="5">
        <f t="shared" ref="R95:R99" si="43">Q95-S95</f>
        <v>209.00579999999991</v>
      </c>
      <c r="S95" s="5">
        <v>220</v>
      </c>
      <c r="T95" s="5"/>
      <c r="U95" s="1"/>
      <c r="V95" s="1">
        <f t="shared" ref="V95:V98" si="44">(F95+N95+Q95)/O95</f>
        <v>11</v>
      </c>
      <c r="W95" s="1">
        <f t="shared" si="30"/>
        <v>10.206581841733527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55</v>
      </c>
      <c r="AE95" s="1">
        <f t="shared" si="31"/>
        <v>209</v>
      </c>
      <c r="AF95" s="1">
        <f t="shared" si="32"/>
        <v>220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135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35</v>
      </c>
      <c r="J96" s="1"/>
      <c r="K96" s="1">
        <f t="shared" si="28"/>
        <v>0</v>
      </c>
      <c r="L96" s="1"/>
      <c r="M96" s="1"/>
      <c r="N96" s="1">
        <v>0</v>
      </c>
      <c r="O96" s="1">
        <f t="shared" si="29"/>
        <v>0</v>
      </c>
      <c r="P96" s="5">
        <v>80</v>
      </c>
      <c r="Q96" s="5">
        <f t="shared" si="42"/>
        <v>80</v>
      </c>
      <c r="R96" s="5">
        <f t="shared" si="43"/>
        <v>80</v>
      </c>
      <c r="S96" s="5"/>
      <c r="T96" s="5"/>
      <c r="U96" s="1"/>
      <c r="V96" s="1" t="e">
        <f t="shared" si="44"/>
        <v>#DIV/0!</v>
      </c>
      <c r="W96" s="1" t="e">
        <f t="shared" si="30"/>
        <v>#DIV/0!</v>
      </c>
      <c r="X96" s="1">
        <v>0</v>
      </c>
      <c r="Y96" s="1">
        <v>0</v>
      </c>
      <c r="Z96" s="1">
        <v>-0.8</v>
      </c>
      <c r="AA96" s="1">
        <v>-1</v>
      </c>
      <c r="AB96" s="1">
        <v>-0.2</v>
      </c>
      <c r="AC96" s="1">
        <v>0</v>
      </c>
      <c r="AD96" s="20" t="s">
        <v>138</v>
      </c>
      <c r="AE96" s="1">
        <f t="shared" si="31"/>
        <v>9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136</v>
      </c>
      <c r="B97" s="1" t="s">
        <v>41</v>
      </c>
      <c r="C97" s="1">
        <v>40</v>
      </c>
      <c r="D97" s="1"/>
      <c r="E97" s="1">
        <v>19</v>
      </c>
      <c r="F97" s="1">
        <v>19</v>
      </c>
      <c r="G97" s="6">
        <v>0.4</v>
      </c>
      <c r="H97" s="1">
        <v>55</v>
      </c>
      <c r="I97" s="1" t="s">
        <v>33</v>
      </c>
      <c r="J97" s="1">
        <v>22</v>
      </c>
      <c r="K97" s="1">
        <f t="shared" si="28"/>
        <v>-3</v>
      </c>
      <c r="L97" s="1"/>
      <c r="M97" s="1"/>
      <c r="N97" s="1">
        <v>0</v>
      </c>
      <c r="O97" s="1">
        <f t="shared" si="29"/>
        <v>3.8</v>
      </c>
      <c r="P97" s="5">
        <f t="shared" ref="P97:P98" si="45">10.5*O97-N97-F97</f>
        <v>20.9</v>
      </c>
      <c r="Q97" s="5">
        <f t="shared" si="42"/>
        <v>20.9</v>
      </c>
      <c r="R97" s="5">
        <f t="shared" si="43"/>
        <v>20.9</v>
      </c>
      <c r="S97" s="5"/>
      <c r="T97" s="5"/>
      <c r="U97" s="1"/>
      <c r="V97" s="1">
        <f t="shared" si="44"/>
        <v>10.5</v>
      </c>
      <c r="W97" s="1">
        <f t="shared" si="30"/>
        <v>5</v>
      </c>
      <c r="X97" s="1">
        <v>0.8</v>
      </c>
      <c r="Y97" s="1">
        <v>0.2</v>
      </c>
      <c r="Z97" s="1">
        <v>2.2000000000000002</v>
      </c>
      <c r="AA97" s="1">
        <v>3.2</v>
      </c>
      <c r="AB97" s="1">
        <v>5.8</v>
      </c>
      <c r="AC97" s="1">
        <v>5.4</v>
      </c>
      <c r="AD97" s="1"/>
      <c r="AE97" s="1">
        <f t="shared" si="31"/>
        <v>8</v>
      </c>
      <c r="AF97" s="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137</v>
      </c>
      <c r="B98" s="1" t="s">
        <v>41</v>
      </c>
      <c r="C98" s="1">
        <v>47</v>
      </c>
      <c r="D98" s="1"/>
      <c r="E98" s="1">
        <v>24</v>
      </c>
      <c r="F98" s="1">
        <v>18</v>
      </c>
      <c r="G98" s="6">
        <v>0.1</v>
      </c>
      <c r="H98" s="1">
        <v>60</v>
      </c>
      <c r="I98" s="1" t="s">
        <v>33</v>
      </c>
      <c r="J98" s="1">
        <v>23</v>
      </c>
      <c r="K98" s="1">
        <f t="shared" si="28"/>
        <v>1</v>
      </c>
      <c r="L98" s="1"/>
      <c r="M98" s="1"/>
      <c r="N98" s="1">
        <v>10.400000000000009</v>
      </c>
      <c r="O98" s="1">
        <f t="shared" ref="O98" si="46">E98/5</f>
        <v>4.8</v>
      </c>
      <c r="P98" s="5">
        <f t="shared" si="45"/>
        <v>21.999999999999986</v>
      </c>
      <c r="Q98" s="5">
        <f t="shared" si="42"/>
        <v>21.999999999999986</v>
      </c>
      <c r="R98" s="5">
        <f t="shared" si="43"/>
        <v>21.999999999999986</v>
      </c>
      <c r="S98" s="5"/>
      <c r="T98" s="5"/>
      <c r="U98" s="1"/>
      <c r="V98" s="1">
        <f t="shared" si="44"/>
        <v>10.499999999999998</v>
      </c>
      <c r="W98" s="1">
        <f t="shared" ref="W98" si="47">(F98+N98)/O98</f>
        <v>5.9166666666666687</v>
      </c>
      <c r="X98" s="1">
        <v>4.4000000000000004</v>
      </c>
      <c r="Y98" s="1">
        <v>3.6</v>
      </c>
      <c r="Z98" s="1">
        <v>0</v>
      </c>
      <c r="AA98" s="1">
        <v>0</v>
      </c>
      <c r="AB98" s="1">
        <v>0</v>
      </c>
      <c r="AC98" s="1">
        <v>0</v>
      </c>
      <c r="AD98" s="1" t="s">
        <v>125</v>
      </c>
      <c r="AE98" s="1">
        <f t="shared" si="31"/>
        <v>2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41</v>
      </c>
      <c r="C99" s="1"/>
      <c r="D99" s="1"/>
      <c r="E99" s="1"/>
      <c r="F99" s="1"/>
      <c r="G99" s="6">
        <v>0.2</v>
      </c>
      <c r="H99" s="1">
        <v>30</v>
      </c>
      <c r="I99" s="1" t="s">
        <v>33</v>
      </c>
      <c r="J99" s="1"/>
      <c r="K99" s="1"/>
      <c r="L99" s="1"/>
      <c r="M99" s="1"/>
      <c r="N99" s="1"/>
      <c r="O99" s="1">
        <v>0</v>
      </c>
      <c r="P99" s="1">
        <v>30</v>
      </c>
      <c r="Q99" s="5">
        <f t="shared" si="42"/>
        <v>30</v>
      </c>
      <c r="R99" s="5">
        <f t="shared" si="43"/>
        <v>30</v>
      </c>
      <c r="S99" s="25"/>
      <c r="T99" s="1"/>
      <c r="U99" s="1"/>
      <c r="V99" s="1"/>
      <c r="W99" s="1"/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/>
      <c r="AE99" s="1">
        <f t="shared" si="31"/>
        <v>6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2024-06-12T13:33:40Z</dcterms:created>
  <dcterms:modified xsi:type="dcterms:W3CDTF">2024-06-13T08:11:46Z</dcterms:modified>
</cp:coreProperties>
</file>