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027D242-5541-4F22-914E-DB6270DB45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X317" i="1" s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2" i="1" s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X272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X252" i="1" s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X236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O223" i="1" s="1"/>
  <c r="BN222" i="1"/>
  <c r="BL222" i="1"/>
  <c r="X222" i="1"/>
  <c r="X225" i="1" s="1"/>
  <c r="O222" i="1"/>
  <c r="W220" i="1"/>
  <c r="W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J565" i="1" s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X209" i="1" s="1"/>
  <c r="O205" i="1"/>
  <c r="BO204" i="1"/>
  <c r="BN204" i="1"/>
  <c r="BM204" i="1"/>
  <c r="BL204" i="1"/>
  <c r="Y204" i="1"/>
  <c r="X204" i="1"/>
  <c r="X208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5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1" i="1"/>
  <c r="X202" i="1"/>
  <c r="BO182" i="1"/>
  <c r="BM182" i="1"/>
  <c r="Y182" i="1"/>
  <c r="BO187" i="1"/>
  <c r="BM187" i="1"/>
  <c r="Y187" i="1"/>
  <c r="H9" i="1"/>
  <c r="B565" i="1"/>
  <c r="W556" i="1"/>
  <c r="W558" i="1" s="1"/>
  <c r="W557" i="1"/>
  <c r="Y23" i="1"/>
  <c r="Y24" i="1" s="1"/>
  <c r="BM23" i="1"/>
  <c r="X556" i="1" s="1"/>
  <c r="X558" i="1" s="1"/>
  <c r="X24" i="1"/>
  <c r="W555" i="1"/>
  <c r="Y27" i="1"/>
  <c r="BM27" i="1"/>
  <c r="BO27" i="1"/>
  <c r="X55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Y57" i="1" s="1"/>
  <c r="BM54" i="1"/>
  <c r="X58" i="1"/>
  <c r="E565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BO184" i="1"/>
  <c r="BM184" i="1"/>
  <c r="Y184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Y205" i="1"/>
  <c r="Y208" i="1" s="1"/>
  <c r="BM205" i="1"/>
  <c r="BO205" i="1"/>
  <c r="Y206" i="1"/>
  <c r="BM206" i="1"/>
  <c r="Y207" i="1"/>
  <c r="BM207" i="1"/>
  <c r="Y212" i="1"/>
  <c r="Y219" i="1" s="1"/>
  <c r="BM212" i="1"/>
  <c r="BO212" i="1"/>
  <c r="Y214" i="1"/>
  <c r="BM214" i="1"/>
  <c r="Y216" i="1"/>
  <c r="BM216" i="1"/>
  <c r="Y218" i="1"/>
  <c r="BM218" i="1"/>
  <c r="X219" i="1"/>
  <c r="Y222" i="1"/>
  <c r="Y225" i="1" s="1"/>
  <c r="BM222" i="1"/>
  <c r="BO222" i="1"/>
  <c r="Y223" i="1"/>
  <c r="BM223" i="1"/>
  <c r="X226" i="1"/>
  <c r="Y230" i="1"/>
  <c r="Y235" i="1" s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Y259" i="1" s="1"/>
  <c r="BM255" i="1"/>
  <c r="BO255" i="1"/>
  <c r="Y257" i="1"/>
  <c r="BM257" i="1"/>
  <c r="X260" i="1"/>
  <c r="X271" i="1"/>
  <c r="Y263" i="1"/>
  <c r="Y271" i="1" s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Y406" i="1" s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X220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Y301" i="1" s="1"/>
  <c r="BO298" i="1"/>
  <c r="BM298" i="1"/>
  <c r="Y298" i="1"/>
  <c r="Y317" i="1"/>
  <c r="BO315" i="1"/>
  <c r="BM315" i="1"/>
  <c r="Y315" i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Y348" i="1" s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Y367" i="1" s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Y422" i="1" s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46" i="1" l="1"/>
  <c r="Y497" i="1"/>
  <c r="Y483" i="1"/>
  <c r="Y252" i="1"/>
  <c r="Y144" i="1"/>
  <c r="Y135" i="1"/>
  <c r="Y116" i="1"/>
  <c r="Y34" i="1"/>
  <c r="Y560" i="1" s="1"/>
  <c r="X559" i="1"/>
  <c r="Y201" i="1"/>
  <c r="X555" i="1"/>
  <c r="Y521" i="1"/>
  <c r="Y379" i="1"/>
  <c r="Y341" i="1"/>
  <c r="Y290" i="1"/>
  <c r="Y157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<sst xmlns="http://schemas.openxmlformats.org/spreadsheetml/2006/main" count="2433" uniqueCount="808">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</sst>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5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58</v>
      </c>
      <c r="X47" s="388">
        <f>IFERROR(IF(W47="",0,CEILING((W47/$H47),1)*$H47),"")</f>
        <v>64.800000000000011</v>
      </c>
      <c r="Y47" s="36">
        <f>IFERROR(IF(X47=0,"",ROUNDUP(X47/H47,0)*0.02175),"")</f>
        <v>0.1305</v>
      </c>
      <c r="Z47" s="56"/>
      <c r="AA47" s="57"/>
      <c r="AE47" s="64"/>
      <c r="BB47" s="76" t="s">
        <v>1</v>
      </c>
      <c r="BL47" s="64">
        <f>IFERROR(W47*I47/H47,"0")</f>
        <v>60.577777777777776</v>
      </c>
      <c r="BM47" s="64">
        <f>IFERROR(X47*I47/H47,"0")</f>
        <v>67.680000000000007</v>
      </c>
      <c r="BN47" s="64">
        <f>IFERROR(1/J47*(W47/H47),"0")</f>
        <v>9.5899470899470887E-2</v>
      </c>
      <c r="BO47" s="64">
        <f>IFERROR(1/J47*(X47/H47),"0")</f>
        <v>0.10714285714285715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5.3703703703703702</v>
      </c>
      <c r="X49" s="389">
        <f>IFERROR(X47/H47,"0")+IFERROR(X48/H48,"0")</f>
        <v>6.0000000000000009</v>
      </c>
      <c r="Y49" s="389">
        <f>IFERROR(IF(Y47="",0,Y47),"0")+IFERROR(IF(Y48="",0,Y48),"0")</f>
        <v>0.1305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58</v>
      </c>
      <c r="X50" s="389">
        <f>IFERROR(SUM(X47:X48),"0")</f>
        <v>64.800000000000011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31</v>
      </c>
      <c r="X63" s="388">
        <f t="shared" si="6"/>
        <v>33.599999999999994</v>
      </c>
      <c r="Y63" s="36">
        <f t="shared" si="7"/>
        <v>6.5250000000000002E-2</v>
      </c>
      <c r="Z63" s="56"/>
      <c r="AA63" s="57"/>
      <c r="AE63" s="64"/>
      <c r="BB63" s="84" t="s">
        <v>1</v>
      </c>
      <c r="BL63" s="64">
        <f t="shared" si="8"/>
        <v>32.328571428571429</v>
      </c>
      <c r="BM63" s="64">
        <f t="shared" si="9"/>
        <v>35.039999999999992</v>
      </c>
      <c r="BN63" s="64">
        <f t="shared" si="10"/>
        <v>4.9426020408163268E-2</v>
      </c>
      <c r="BO63" s="64">
        <f t="shared" si="11"/>
        <v>5.3571428571428562E-2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98</v>
      </c>
      <c r="X65" s="388">
        <f t="shared" si="6"/>
        <v>108</v>
      </c>
      <c r="Y65" s="36">
        <f t="shared" si="7"/>
        <v>0.21749999999999997</v>
      </c>
      <c r="Z65" s="56"/>
      <c r="AA65" s="57"/>
      <c r="AE65" s="64"/>
      <c r="BB65" s="86" t="s">
        <v>1</v>
      </c>
      <c r="BL65" s="64">
        <f t="shared" si="8"/>
        <v>102.35555555555553</v>
      </c>
      <c r="BM65" s="64">
        <f t="shared" si="9"/>
        <v>112.8</v>
      </c>
      <c r="BN65" s="64">
        <f t="shared" si="10"/>
        <v>0.16203703703703701</v>
      </c>
      <c r="BO65" s="64">
        <f t="shared" si="11"/>
        <v>0.17857142857142855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130</v>
      </c>
      <c r="X67" s="388">
        <f t="shared" si="6"/>
        <v>134.39999999999998</v>
      </c>
      <c r="Y67" s="36">
        <f t="shared" si="7"/>
        <v>0.26100000000000001</v>
      </c>
      <c r="Z67" s="56"/>
      <c r="AA67" s="57"/>
      <c r="AE67" s="64"/>
      <c r="BB67" s="88" t="s">
        <v>1</v>
      </c>
      <c r="BL67" s="64">
        <f t="shared" si="8"/>
        <v>135.57142857142856</v>
      </c>
      <c r="BM67" s="64">
        <f t="shared" si="9"/>
        <v>140.15999999999997</v>
      </c>
      <c r="BN67" s="64">
        <f t="shared" si="10"/>
        <v>0.20727040816326531</v>
      </c>
      <c r="BO67" s="64">
        <f t="shared" si="11"/>
        <v>0.21428571428571425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27</v>
      </c>
      <c r="X79" s="388">
        <f t="shared" si="6"/>
        <v>27</v>
      </c>
      <c r="Y79" s="36">
        <f>IFERROR(IF(X79=0,"",ROUNDUP(X79/H79,0)*0.00937),"")</f>
        <v>5.6219999999999999E-2</v>
      </c>
      <c r="Z79" s="56"/>
      <c r="AA79" s="57"/>
      <c r="AE79" s="64"/>
      <c r="BB79" s="100" t="s">
        <v>1</v>
      </c>
      <c r="BL79" s="64">
        <f t="shared" si="8"/>
        <v>28.44</v>
      </c>
      <c r="BM79" s="64">
        <f t="shared" si="9"/>
        <v>28.44</v>
      </c>
      <c r="BN79" s="64">
        <f t="shared" si="10"/>
        <v>0.05</v>
      </c>
      <c r="BO79" s="64">
        <f t="shared" si="11"/>
        <v>0.05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29.449074074074073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31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0.59997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286</v>
      </c>
      <c r="X82" s="389">
        <f>IFERROR(SUM(X61:X80),"0")</f>
        <v>303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57</v>
      </c>
      <c r="X84" s="388">
        <f>IFERROR(IF(W84="",0,CEILING((W84/$H84),1)*$H84),"")</f>
        <v>64.800000000000011</v>
      </c>
      <c r="Y84" s="36">
        <f>IFERROR(IF(X84=0,"",ROUNDUP(X84/H84,0)*0.02175),"")</f>
        <v>0.1305</v>
      </c>
      <c r="Z84" s="56"/>
      <c r="AA84" s="57"/>
      <c r="AE84" s="64"/>
      <c r="BB84" s="102" t="s">
        <v>1</v>
      </c>
      <c r="BL84" s="64">
        <f>IFERROR(W84*I84/H84,"0")</f>
        <v>59.533333333333324</v>
      </c>
      <c r="BM84" s="64">
        <f>IFERROR(X84*I84/H84,"0")</f>
        <v>67.680000000000007</v>
      </c>
      <c r="BN84" s="64">
        <f>IFERROR(1/J84*(W84/H84),"0")</f>
        <v>0.10995370370370369</v>
      </c>
      <c r="BO84" s="64">
        <f>IFERROR(1/J84*(X84/H84),"0")</f>
        <v>0.125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5.2777777777777777</v>
      </c>
      <c r="X88" s="389">
        <f>IFERROR(X84/H84,"0")+IFERROR(X85/H85,"0")+IFERROR(X86/H86,"0")+IFERROR(X87/H87,"0")</f>
        <v>6.0000000000000009</v>
      </c>
      <c r="Y88" s="389">
        <f>IFERROR(IF(Y84="",0,Y84),"0")+IFERROR(IF(Y85="",0,Y85),"0")+IFERROR(IF(Y86="",0,Y86),"0")+IFERROR(IF(Y87="",0,Y87),"0")</f>
        <v>0.1305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57</v>
      </c>
      <c r="X89" s="389">
        <f>IFERROR(SUM(X84:X87),"0")</f>
        <v>64.800000000000011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6</v>
      </c>
      <c r="X101" s="388">
        <f t="shared" ref="X101:X115" si="18">IFERROR(IF(W101="",0,CEILING((W101/$H101),1)*$H101),"")</f>
        <v>6</v>
      </c>
      <c r="Y101" s="36">
        <f>IFERROR(IF(X101=0,"",ROUNDUP(X101/H101,0)*0.00502),"")</f>
        <v>2.5100000000000001E-2</v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6.5000000000000009</v>
      </c>
      <c r="BM101" s="64">
        <f t="shared" ref="BM101:BM115" si="20">IFERROR(X101*I101/H101,"0")</f>
        <v>6.5000000000000009</v>
      </c>
      <c r="BN101" s="64">
        <f t="shared" ref="BN101:BN115" si="21">IFERROR(1/J101*(W101/H101),"0")</f>
        <v>2.1367521367521368E-2</v>
      </c>
      <c r="BO101" s="64">
        <f t="shared" ref="BO101:BO115" si="22">IFERROR(1/J101*(X101/H101),"0")</f>
        <v>2.1367521367521368E-2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129</v>
      </c>
      <c r="X103" s="388">
        <f t="shared" si="18"/>
        <v>134.4</v>
      </c>
      <c r="Y103" s="36">
        <f>IFERROR(IF(X103=0,"",ROUNDUP(X103/H103,0)*0.02175),"")</f>
        <v>0.34799999999999998</v>
      </c>
      <c r="Z103" s="56"/>
      <c r="AA103" s="57"/>
      <c r="AE103" s="64"/>
      <c r="BB103" s="115" t="s">
        <v>1</v>
      </c>
      <c r="BL103" s="64">
        <f t="shared" si="19"/>
        <v>137.66142857142856</v>
      </c>
      <c r="BM103" s="64">
        <f t="shared" si="20"/>
        <v>143.42400000000001</v>
      </c>
      <c r="BN103" s="64">
        <f t="shared" si="21"/>
        <v>0.27423469387755101</v>
      </c>
      <c r="BO103" s="64">
        <f t="shared" si="22"/>
        <v>0.2857142857142857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26</v>
      </c>
      <c r="X104" s="388">
        <f t="shared" si="18"/>
        <v>33.6</v>
      </c>
      <c r="Y104" s="36">
        <f>IFERROR(IF(X104=0,"",ROUNDUP(X104/H104,0)*0.02175),"")</f>
        <v>8.6999999999999994E-2</v>
      </c>
      <c r="Z104" s="56"/>
      <c r="AA104" s="57"/>
      <c r="AE104" s="64"/>
      <c r="BB104" s="116" t="s">
        <v>1</v>
      </c>
      <c r="BL104" s="64">
        <f t="shared" si="19"/>
        <v>27.745714285714286</v>
      </c>
      <c r="BM104" s="64">
        <f t="shared" si="20"/>
        <v>35.856000000000002</v>
      </c>
      <c r="BN104" s="64">
        <f t="shared" si="21"/>
        <v>5.5272108843537407E-2</v>
      </c>
      <c r="BO104" s="64">
        <f t="shared" si="22"/>
        <v>7.1428571428571425E-2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27</v>
      </c>
      <c r="X108" s="388">
        <f t="shared" si="18"/>
        <v>27</v>
      </c>
      <c r="Y108" s="36">
        <f>IFERROR(IF(X108=0,"",ROUNDUP(X108/H108,0)*0.00753),"")</f>
        <v>7.5300000000000006E-2</v>
      </c>
      <c r="Z108" s="56"/>
      <c r="AA108" s="57"/>
      <c r="AE108" s="64"/>
      <c r="BB108" s="120" t="s">
        <v>1</v>
      </c>
      <c r="BL108" s="64">
        <f t="shared" si="19"/>
        <v>29.72</v>
      </c>
      <c r="BM108" s="64">
        <f t="shared" si="20"/>
        <v>29.72</v>
      </c>
      <c r="BN108" s="64">
        <f t="shared" si="21"/>
        <v>6.4102564102564097E-2</v>
      </c>
      <c r="BO108" s="64">
        <f t="shared" si="22"/>
        <v>6.4102564102564097E-2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28</v>
      </c>
      <c r="X109" s="388">
        <f t="shared" si="18"/>
        <v>29.700000000000003</v>
      </c>
      <c r="Y109" s="36">
        <f>IFERROR(IF(X109=0,"",ROUNDUP(X109/H109,0)*0.00937),"")</f>
        <v>0.10306999999999999</v>
      </c>
      <c r="Z109" s="56"/>
      <c r="AA109" s="57"/>
      <c r="AE109" s="64"/>
      <c r="BB109" s="121" t="s">
        <v>1</v>
      </c>
      <c r="BL109" s="64">
        <f t="shared" si="19"/>
        <v>30.986666666666665</v>
      </c>
      <c r="BM109" s="64">
        <f t="shared" si="20"/>
        <v>32.868000000000002</v>
      </c>
      <c r="BN109" s="64">
        <f t="shared" si="21"/>
        <v>8.6419753086419748E-2</v>
      </c>
      <c r="BO109" s="64">
        <f t="shared" si="22"/>
        <v>9.166666666666666E-2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3</v>
      </c>
      <c r="X111" s="388">
        <f t="shared" si="18"/>
        <v>3.6</v>
      </c>
      <c r="Y111" s="36">
        <f t="shared" si="23"/>
        <v>1.506E-2</v>
      </c>
      <c r="Z111" s="56"/>
      <c r="AA111" s="57"/>
      <c r="AE111" s="64"/>
      <c r="BB111" s="123" t="s">
        <v>1</v>
      </c>
      <c r="BL111" s="64">
        <f t="shared" si="19"/>
        <v>3.333333333333333</v>
      </c>
      <c r="BM111" s="64">
        <f t="shared" si="20"/>
        <v>4</v>
      </c>
      <c r="BN111" s="64">
        <f t="shared" si="21"/>
        <v>1.0683760683760682E-2</v>
      </c>
      <c r="BO111" s="64">
        <f t="shared" si="22"/>
        <v>1.282051282051282E-2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3</v>
      </c>
      <c r="X114" s="388">
        <f t="shared" si="18"/>
        <v>3.6</v>
      </c>
      <c r="Y114" s="36">
        <f t="shared" si="23"/>
        <v>1.506E-2</v>
      </c>
      <c r="Z114" s="56"/>
      <c r="AA114" s="57"/>
      <c r="AE114" s="64"/>
      <c r="BB114" s="126" t="s">
        <v>1</v>
      </c>
      <c r="BL114" s="64">
        <f t="shared" si="19"/>
        <v>3.4433333333333329</v>
      </c>
      <c r="BM114" s="64">
        <f t="shared" si="20"/>
        <v>4.1319999999999997</v>
      </c>
      <c r="BN114" s="64">
        <f t="shared" si="21"/>
        <v>1.0683760683760682E-2</v>
      </c>
      <c r="BO114" s="64">
        <f t="shared" si="22"/>
        <v>1.282051282051282E-2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47.156084656084644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50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0.66858999999999991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222</v>
      </c>
      <c r="X117" s="389">
        <f>IFERROR(SUM(X101:X115),"0")</f>
        <v>237.89999999999998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129</v>
      </c>
      <c r="X131" s="388">
        <f>IFERROR(IF(W131="",0,CEILING((W131/$H131),1)*$H131),"")</f>
        <v>134.4</v>
      </c>
      <c r="Y131" s="36">
        <f>IFERROR(IF(X131=0,"",ROUNDUP(X131/H131,0)*0.02175),"")</f>
        <v>0.34799999999999998</v>
      </c>
      <c r="Z131" s="56"/>
      <c r="AA131" s="57"/>
      <c r="AE131" s="64"/>
      <c r="BB131" s="136" t="s">
        <v>1</v>
      </c>
      <c r="BL131" s="64">
        <f>IFERROR(W131*I131/H131,"0")</f>
        <v>137.56928571428571</v>
      </c>
      <c r="BM131" s="64">
        <f>IFERROR(X131*I131/H131,"0")</f>
        <v>143.328</v>
      </c>
      <c r="BN131" s="64">
        <f>IFERROR(1/J131*(W131/H131),"0")</f>
        <v>0.27423469387755101</v>
      </c>
      <c r="BO131" s="64">
        <f>IFERROR(1/J131*(X131/H131),"0")</f>
        <v>0.2857142857142857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120</v>
      </c>
      <c r="X133" s="388">
        <f>IFERROR(IF(W133="",0,CEILING((W133/$H133),1)*$H133),"")</f>
        <v>121.50000000000001</v>
      </c>
      <c r="Y133" s="36">
        <f>IFERROR(IF(X133=0,"",ROUNDUP(X133/H133,0)*0.00753),"")</f>
        <v>0.33884999999999998</v>
      </c>
      <c r="Z133" s="56"/>
      <c r="AA133" s="57"/>
      <c r="AE133" s="64"/>
      <c r="BB133" s="138" t="s">
        <v>1</v>
      </c>
      <c r="BL133" s="64">
        <f>IFERROR(W133*I133/H133,"0")</f>
        <v>132.08888888888887</v>
      </c>
      <c r="BM133" s="64">
        <f>IFERROR(X133*I133/H133,"0")</f>
        <v>133.74</v>
      </c>
      <c r="BN133" s="64">
        <f>IFERROR(1/J133*(W133/H133),"0")</f>
        <v>0.28490028490028491</v>
      </c>
      <c r="BO133" s="64">
        <f>IFERROR(1/J133*(X133/H133),"0")</f>
        <v>0.28846153846153844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59.801587301587297</v>
      </c>
      <c r="X135" s="389">
        <f>IFERROR(X130/H130,"0")+IFERROR(X131/H131,"0")+IFERROR(X132/H132,"0")+IFERROR(X133/H133,"0")+IFERROR(X134/H134,"0")</f>
        <v>61</v>
      </c>
      <c r="Y135" s="389">
        <f>IFERROR(IF(Y130="",0,Y130),"0")+IFERROR(IF(Y131="",0,Y131),"0")+IFERROR(IF(Y132="",0,Y132),"0")+IFERROR(IF(Y133="",0,Y133),"0")+IFERROR(IF(Y134="",0,Y134),"0")</f>
        <v>0.68684999999999996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249</v>
      </c>
      <c r="X136" s="389">
        <f>IFERROR(SUM(X130:X134),"0")</f>
        <v>255.90000000000003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47</v>
      </c>
      <c r="X148" s="388">
        <f t="shared" ref="X148:X156" si="29">IFERROR(IF(W148="",0,CEILING((W148/$H148),1)*$H148),"")</f>
        <v>50.400000000000006</v>
      </c>
      <c r="Y148" s="36">
        <f>IFERROR(IF(X148=0,"",ROUNDUP(X148/H148,0)*0.00753),"")</f>
        <v>9.0359999999999996E-2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49.909523809523812</v>
      </c>
      <c r="BM148" s="64">
        <f t="shared" ref="BM148:BM156" si="31">IFERROR(X148*I148/H148,"0")</f>
        <v>53.52</v>
      </c>
      <c r="BN148" s="64">
        <f t="shared" ref="BN148:BN156" si="32">IFERROR(1/J148*(W148/H148),"0")</f>
        <v>7.1733821733821729E-2</v>
      </c>
      <c r="BO148" s="64">
        <f t="shared" ref="BO148:BO156" si="33">IFERROR(1/J148*(X148/H148),"0")</f>
        <v>7.6923076923076927E-2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134</v>
      </c>
      <c r="X150" s="388">
        <f t="shared" si="29"/>
        <v>134.4</v>
      </c>
      <c r="Y150" s="36">
        <f>IFERROR(IF(X150=0,"",ROUNDUP(X150/H150,0)*0.00753),"")</f>
        <v>0.24096000000000001</v>
      </c>
      <c r="Z150" s="56"/>
      <c r="AA150" s="57"/>
      <c r="AE150" s="64"/>
      <c r="BB150" s="146" t="s">
        <v>1</v>
      </c>
      <c r="BL150" s="64">
        <f t="shared" si="30"/>
        <v>140.38095238095238</v>
      </c>
      <c r="BM150" s="64">
        <f t="shared" si="31"/>
        <v>140.80000000000001</v>
      </c>
      <c r="BN150" s="64">
        <f t="shared" si="32"/>
        <v>0.20451770451770451</v>
      </c>
      <c r="BO150" s="64">
        <f t="shared" si="33"/>
        <v>0.20512820512820512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15</v>
      </c>
      <c r="X151" s="388">
        <f t="shared" si="29"/>
        <v>16.8</v>
      </c>
      <c r="Y151" s="36">
        <f>IFERROR(IF(X151=0,"",ROUNDUP(X151/H151,0)*0.00502),"")</f>
        <v>4.0160000000000001E-2</v>
      </c>
      <c r="Z151" s="56"/>
      <c r="AA151" s="57"/>
      <c r="AE151" s="64"/>
      <c r="BB151" s="147" t="s">
        <v>1</v>
      </c>
      <c r="BL151" s="64">
        <f t="shared" si="30"/>
        <v>15.928571428571429</v>
      </c>
      <c r="BM151" s="64">
        <f t="shared" si="31"/>
        <v>17.84</v>
      </c>
      <c r="BN151" s="64">
        <f t="shared" si="32"/>
        <v>3.0525030525030528E-2</v>
      </c>
      <c r="BO151" s="64">
        <f t="shared" si="33"/>
        <v>3.4188034188034191E-2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21</v>
      </c>
      <c r="X154" s="388">
        <f t="shared" si="29"/>
        <v>21</v>
      </c>
      <c r="Y154" s="36">
        <f>IFERROR(IF(X154=0,"",ROUNDUP(X154/H154,0)*0.00502),"")</f>
        <v>5.0200000000000002E-2</v>
      </c>
      <c r="Z154" s="56"/>
      <c r="AA154" s="57"/>
      <c r="AE154" s="64"/>
      <c r="BB154" s="150" t="s">
        <v>1</v>
      </c>
      <c r="BL154" s="64">
        <f t="shared" si="30"/>
        <v>22</v>
      </c>
      <c r="BM154" s="64">
        <f t="shared" si="31"/>
        <v>22</v>
      </c>
      <c r="BN154" s="64">
        <f t="shared" si="32"/>
        <v>4.2735042735042736E-2</v>
      </c>
      <c r="BO154" s="64">
        <f t="shared" si="33"/>
        <v>4.2735042735042736E-2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60.238095238095241</v>
      </c>
      <c r="X157" s="389">
        <f>IFERROR(X148/H148,"0")+IFERROR(X149/H149,"0")+IFERROR(X150/H150,"0")+IFERROR(X151/H151,"0")+IFERROR(X152/H152,"0")+IFERROR(X153/H153,"0")+IFERROR(X154/H154,"0")+IFERROR(X155/H155,"0")+IFERROR(X156/H156,"0")</f>
        <v>62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0.42168000000000005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217</v>
      </c>
      <c r="X158" s="389">
        <f>IFERROR(SUM(X148:X156),"0")</f>
        <v>222.60000000000002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162</v>
      </c>
      <c r="X174" s="388">
        <f t="shared" si="34"/>
        <v>162</v>
      </c>
      <c r="Y174" s="36">
        <f>IFERROR(IF(X174=0,"",ROUNDUP(X174/H174,0)*0.00937),"")</f>
        <v>0.28110000000000002</v>
      </c>
      <c r="Z174" s="56"/>
      <c r="AA174" s="57"/>
      <c r="AE174" s="64"/>
      <c r="BB174" s="160" t="s">
        <v>1</v>
      </c>
      <c r="BL174" s="64">
        <f t="shared" si="35"/>
        <v>168.3</v>
      </c>
      <c r="BM174" s="64">
        <f t="shared" si="36"/>
        <v>168.3</v>
      </c>
      <c r="BN174" s="64">
        <f t="shared" si="37"/>
        <v>0.24999999999999997</v>
      </c>
      <c r="BO174" s="64">
        <f t="shared" si="38"/>
        <v>0.24999999999999997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75</v>
      </c>
      <c r="X176" s="388">
        <f t="shared" si="34"/>
        <v>75.600000000000009</v>
      </c>
      <c r="Y176" s="36">
        <f>IFERROR(IF(X176=0,"",ROUNDUP(X176/H176,0)*0.00937),"")</f>
        <v>0.13117999999999999</v>
      </c>
      <c r="Z176" s="56"/>
      <c r="AA176" s="57"/>
      <c r="AE176" s="64"/>
      <c r="BB176" s="162" t="s">
        <v>1</v>
      </c>
      <c r="BL176" s="64">
        <f t="shared" si="35"/>
        <v>77.916666666666657</v>
      </c>
      <c r="BM176" s="64">
        <f t="shared" si="36"/>
        <v>78.540000000000006</v>
      </c>
      <c r="BN176" s="64">
        <f t="shared" si="37"/>
        <v>0.11574074074074073</v>
      </c>
      <c r="BO176" s="64">
        <f t="shared" si="38"/>
        <v>0.11666666666666667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43.888888888888886</v>
      </c>
      <c r="X179" s="389">
        <f>IFERROR(X171/H171,"0")+IFERROR(X172/H172,"0")+IFERROR(X173/H173,"0")+IFERROR(X174/H174,"0")+IFERROR(X175/H175,"0")+IFERROR(X176/H176,"0")+IFERROR(X177/H177,"0")+IFERROR(X178/H178,"0")</f>
        <v>44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0.41227999999999998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237</v>
      </c>
      <c r="X180" s="389">
        <f>IFERROR(SUM(X171:X178),"0")</f>
        <v>237.60000000000002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25</v>
      </c>
      <c r="X188" s="388">
        <f t="shared" si="39"/>
        <v>26.099999999999998</v>
      </c>
      <c r="Y188" s="36">
        <f>IFERROR(IF(X188=0,"",ROUNDUP(X188/H188,0)*0.02175),"")</f>
        <v>6.5250000000000002E-2</v>
      </c>
      <c r="Z188" s="56"/>
      <c r="AA188" s="57"/>
      <c r="AE188" s="64"/>
      <c r="BB188" s="171" t="s">
        <v>1</v>
      </c>
      <c r="BL188" s="64">
        <f t="shared" si="40"/>
        <v>26.620689655172416</v>
      </c>
      <c r="BM188" s="64">
        <f t="shared" si="41"/>
        <v>27.791999999999998</v>
      </c>
      <c r="BN188" s="64">
        <f t="shared" si="42"/>
        <v>5.1313628899835796E-2</v>
      </c>
      <c r="BO188" s="64">
        <f t="shared" si="43"/>
        <v>5.3571428571428568E-2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4</v>
      </c>
      <c r="X190" s="388">
        <f t="shared" si="39"/>
        <v>4.8</v>
      </c>
      <c r="Y190" s="36">
        <f>IFERROR(IF(X190=0,"",ROUNDUP(X190/H190,0)*0.00753),"")</f>
        <v>1.506E-2</v>
      </c>
      <c r="Z190" s="56"/>
      <c r="AA190" s="57"/>
      <c r="AE190" s="64"/>
      <c r="BB190" s="173" t="s">
        <v>1</v>
      </c>
      <c r="BL190" s="64">
        <f t="shared" si="40"/>
        <v>4.453333333333334</v>
      </c>
      <c r="BM190" s="64">
        <f t="shared" si="41"/>
        <v>5.3440000000000003</v>
      </c>
      <c r="BN190" s="64">
        <f t="shared" si="42"/>
        <v>1.0683760683760684E-2</v>
      </c>
      <c r="BO190" s="64">
        <f t="shared" si="43"/>
        <v>1.282051282051282E-2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215</v>
      </c>
      <c r="X194" s="388">
        <f t="shared" si="39"/>
        <v>216</v>
      </c>
      <c r="Y194" s="36">
        <f t="shared" ref="Y194:Y200" si="44">IFERROR(IF(X194=0,"",ROUNDUP(X194/H194,0)*0.00753),"")</f>
        <v>0.67769999999999997</v>
      </c>
      <c r="Z194" s="56"/>
      <c r="AA194" s="57"/>
      <c r="AE194" s="64"/>
      <c r="BB194" s="177" t="s">
        <v>1</v>
      </c>
      <c r="BL194" s="64">
        <f t="shared" si="40"/>
        <v>240.97916666666669</v>
      </c>
      <c r="BM194" s="64">
        <f t="shared" si="41"/>
        <v>242.1</v>
      </c>
      <c r="BN194" s="64">
        <f t="shared" si="42"/>
        <v>0.57425213675213682</v>
      </c>
      <c r="BO194" s="64">
        <f t="shared" si="43"/>
        <v>0.57692307692307687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221</v>
      </c>
      <c r="X195" s="388">
        <f t="shared" si="39"/>
        <v>223.2</v>
      </c>
      <c r="Y195" s="36">
        <f t="shared" si="44"/>
        <v>0.70028999999999997</v>
      </c>
      <c r="Z195" s="56"/>
      <c r="AA195" s="57"/>
      <c r="AE195" s="64"/>
      <c r="BB195" s="178" t="s">
        <v>1</v>
      </c>
      <c r="BL195" s="64">
        <f t="shared" si="40"/>
        <v>246.04666666666671</v>
      </c>
      <c r="BM195" s="64">
        <f t="shared" si="41"/>
        <v>248.49600000000001</v>
      </c>
      <c r="BN195" s="64">
        <f t="shared" si="42"/>
        <v>0.59027777777777779</v>
      </c>
      <c r="BO195" s="64">
        <f t="shared" si="43"/>
        <v>0.59615384615384615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160</v>
      </c>
      <c r="X197" s="388">
        <f t="shared" si="39"/>
        <v>160.79999999999998</v>
      </c>
      <c r="Y197" s="36">
        <f t="shared" si="44"/>
        <v>0.50451000000000001</v>
      </c>
      <c r="Z197" s="56"/>
      <c r="AA197" s="57"/>
      <c r="AE197" s="64"/>
      <c r="BB197" s="180" t="s">
        <v>1</v>
      </c>
      <c r="BL197" s="64">
        <f t="shared" si="40"/>
        <v>178.13333333333335</v>
      </c>
      <c r="BM197" s="64">
        <f t="shared" si="41"/>
        <v>179.024</v>
      </c>
      <c r="BN197" s="64">
        <f t="shared" si="42"/>
        <v>0.42735042735042739</v>
      </c>
      <c r="BO197" s="64">
        <f t="shared" si="43"/>
        <v>0.42948717948717946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165</v>
      </c>
      <c r="X199" s="388">
        <f t="shared" si="39"/>
        <v>165.6</v>
      </c>
      <c r="Y199" s="36">
        <f t="shared" si="44"/>
        <v>0.51956999999999998</v>
      </c>
      <c r="Z199" s="56"/>
      <c r="AA199" s="57"/>
      <c r="AE199" s="64"/>
      <c r="BB199" s="182" t="s">
        <v>1</v>
      </c>
      <c r="BL199" s="64">
        <f t="shared" si="40"/>
        <v>183.70000000000002</v>
      </c>
      <c r="BM199" s="64">
        <f t="shared" si="41"/>
        <v>184.36800000000002</v>
      </c>
      <c r="BN199" s="64">
        <f t="shared" si="42"/>
        <v>0.44070512820512819</v>
      </c>
      <c r="BO199" s="64">
        <f t="shared" si="43"/>
        <v>0.44230769230769229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167</v>
      </c>
      <c r="X200" s="388">
        <f t="shared" si="39"/>
        <v>168</v>
      </c>
      <c r="Y200" s="36">
        <f t="shared" si="44"/>
        <v>0.52710000000000001</v>
      </c>
      <c r="Z200" s="56"/>
      <c r="AA200" s="57"/>
      <c r="AE200" s="64"/>
      <c r="BB200" s="183" t="s">
        <v>1</v>
      </c>
      <c r="BL200" s="64">
        <f t="shared" si="40"/>
        <v>186.34416666666667</v>
      </c>
      <c r="BM200" s="64">
        <f t="shared" si="41"/>
        <v>187.46</v>
      </c>
      <c r="BN200" s="64">
        <f t="shared" si="42"/>
        <v>0.44604700854700857</v>
      </c>
      <c r="BO200" s="64">
        <f t="shared" si="43"/>
        <v>0.44871794871794868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391.20689655172418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394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3.0094799999999999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957</v>
      </c>
      <c r="X202" s="389">
        <f>IFERROR(SUM(X182:X200),"0")</f>
        <v>964.5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20</v>
      </c>
      <c r="X206" s="388">
        <f>IFERROR(IF(W206="",0,CEILING((W206/$H206),1)*$H206),"")</f>
        <v>21.599999999999998</v>
      </c>
      <c r="Y206" s="36">
        <f>IFERROR(IF(X206=0,"",ROUNDUP(X206/H206,0)*0.00753),"")</f>
        <v>6.7769999999999997E-2</v>
      </c>
      <c r="Z206" s="56"/>
      <c r="AA206" s="57"/>
      <c r="AE206" s="64"/>
      <c r="BB206" s="186" t="s">
        <v>1</v>
      </c>
      <c r="BL206" s="64">
        <f>IFERROR(W206*I206/H206,"0")</f>
        <v>22.266666666666669</v>
      </c>
      <c r="BM206" s="64">
        <f>IFERROR(X206*I206/H206,"0")</f>
        <v>24.047999999999998</v>
      </c>
      <c r="BN206" s="64">
        <f>IFERROR(1/J206*(W206/H206),"0")</f>
        <v>5.3418803418803423E-2</v>
      </c>
      <c r="BO206" s="64">
        <f>IFERROR(1/J206*(X206/H206),"0")</f>
        <v>5.7692307692307689E-2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32</v>
      </c>
      <c r="X207" s="388">
        <f>IFERROR(IF(W207="",0,CEILING((W207/$H207),1)*$H207),"")</f>
        <v>33.6</v>
      </c>
      <c r="Y207" s="36">
        <f>IFERROR(IF(X207=0,"",ROUNDUP(X207/H207,0)*0.00753),"")</f>
        <v>0.10542</v>
      </c>
      <c r="Z207" s="56"/>
      <c r="AA207" s="57"/>
      <c r="AE207" s="64"/>
      <c r="BB207" s="187" t="s">
        <v>1</v>
      </c>
      <c r="BL207" s="64">
        <f>IFERROR(W207*I207/H207,"0")</f>
        <v>35.626666666666672</v>
      </c>
      <c r="BM207" s="64">
        <f>IFERROR(X207*I207/H207,"0")</f>
        <v>37.408000000000001</v>
      </c>
      <c r="BN207" s="64">
        <f>IFERROR(1/J207*(W207/H207),"0")</f>
        <v>8.5470085470085472E-2</v>
      </c>
      <c r="BO207" s="64">
        <f>IFERROR(1/J207*(X207/H207),"0")</f>
        <v>8.9743589743589758E-2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21.666666666666668</v>
      </c>
      <c r="X208" s="389">
        <f>IFERROR(X204/H204,"0")+IFERROR(X205/H205,"0")+IFERROR(X206/H206,"0")+IFERROR(X207/H207,"0")</f>
        <v>23</v>
      </c>
      <c r="Y208" s="389">
        <f>IFERROR(IF(Y204="",0,Y204),"0")+IFERROR(IF(Y205="",0,Y205),"0")+IFERROR(IF(Y206="",0,Y206),"0")+IFERROR(IF(Y207="",0,Y207),"0")</f>
        <v>0.17319000000000001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52</v>
      </c>
      <c r="X209" s="389">
        <f>IFERROR(SUM(X204:X207),"0")</f>
        <v>55.2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105</v>
      </c>
      <c r="X214" s="388">
        <f t="shared" si="45"/>
        <v>116</v>
      </c>
      <c r="Y214" s="36">
        <f>IFERROR(IF(X214=0,"",ROUNDUP(X214/H214,0)*0.02175),"")</f>
        <v>0.21749999999999997</v>
      </c>
      <c r="Z214" s="56"/>
      <c r="AA214" s="57"/>
      <c r="AE214" s="64"/>
      <c r="BB214" s="190" t="s">
        <v>1</v>
      </c>
      <c r="BL214" s="64">
        <f t="shared" si="46"/>
        <v>109.3448275862069</v>
      </c>
      <c r="BM214" s="64">
        <f t="shared" si="47"/>
        <v>120.8</v>
      </c>
      <c r="BN214" s="64">
        <f t="shared" si="48"/>
        <v>0.16163793103448276</v>
      </c>
      <c r="BO214" s="64">
        <f t="shared" si="49"/>
        <v>0.17857142857142855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8</v>
      </c>
      <c r="X217" s="388">
        <f t="shared" si="45"/>
        <v>8</v>
      </c>
      <c r="Y217" s="36">
        <f>IFERROR(IF(X217=0,"",ROUNDUP(X217/H217,0)*0.00937),"")</f>
        <v>1.874E-2</v>
      </c>
      <c r="Z217" s="56"/>
      <c r="AA217" s="57"/>
      <c r="AE217" s="64"/>
      <c r="BB217" s="193" t="s">
        <v>1</v>
      </c>
      <c r="BL217" s="64">
        <f t="shared" si="46"/>
        <v>8.48</v>
      </c>
      <c r="BM217" s="64">
        <f t="shared" si="47"/>
        <v>8.48</v>
      </c>
      <c r="BN217" s="64">
        <f t="shared" si="48"/>
        <v>1.6666666666666666E-2</v>
      </c>
      <c r="BO217" s="64">
        <f t="shared" si="49"/>
        <v>1.6666666666666666E-2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11.051724137931036</v>
      </c>
      <c r="X219" s="389">
        <f>IFERROR(X212/H212,"0")+IFERROR(X213/H213,"0")+IFERROR(X214/H214,"0")+IFERROR(X215/H215,"0")+IFERROR(X216/H216,"0")+IFERROR(X217/H217,"0")+IFERROR(X218/H218,"0")</f>
        <v>12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0.23623999999999998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113</v>
      </c>
      <c r="X220" s="389">
        <f>IFERROR(SUM(X212:X218),"0")</f>
        <v>124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115</v>
      </c>
      <c r="X229" s="388">
        <f t="shared" ref="X229:X234" si="50">IFERROR(IF(W229="",0,CEILING((W229/$H229),1)*$H229),"")</f>
        <v>116</v>
      </c>
      <c r="Y229" s="36">
        <f>IFERROR(IF(X229=0,"",ROUNDUP(X229/H229,0)*0.02175),"")</f>
        <v>0.21749999999999997</v>
      </c>
      <c r="Z229" s="56"/>
      <c r="AA229" s="57"/>
      <c r="AE229" s="64"/>
      <c r="BB229" s="198" t="s">
        <v>1</v>
      </c>
      <c r="BL229" s="64">
        <f t="shared" ref="BL229:BL234" si="51">IFERROR(W229*I229/H229,"0")</f>
        <v>119.75862068965517</v>
      </c>
      <c r="BM229" s="64">
        <f t="shared" ref="BM229:BM234" si="52">IFERROR(X229*I229/H229,"0")</f>
        <v>120.8</v>
      </c>
      <c r="BN229" s="64">
        <f t="shared" ref="BN229:BN234" si="53">IFERROR(1/J229*(W229/H229),"0")</f>
        <v>0.1770320197044335</v>
      </c>
      <c r="BO229" s="64">
        <f t="shared" ref="BO229:BO234" si="54">IFERROR(1/J229*(X229/H229),"0")</f>
        <v>0.17857142857142855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8</v>
      </c>
      <c r="X232" s="388">
        <f t="shared" si="50"/>
        <v>8</v>
      </c>
      <c r="Y232" s="36">
        <f>IFERROR(IF(X232=0,"",ROUNDUP(X232/H232,0)*0.00937),"")</f>
        <v>1.874E-2</v>
      </c>
      <c r="Z232" s="56"/>
      <c r="AA232" s="57"/>
      <c r="AE232" s="64"/>
      <c r="BB232" s="201" t="s">
        <v>1</v>
      </c>
      <c r="BL232" s="64">
        <f t="shared" si="51"/>
        <v>8.48</v>
      </c>
      <c r="BM232" s="64">
        <f t="shared" si="52"/>
        <v>8.48</v>
      </c>
      <c r="BN232" s="64">
        <f t="shared" si="53"/>
        <v>1.6666666666666666E-2</v>
      </c>
      <c r="BO232" s="64">
        <f t="shared" si="54"/>
        <v>1.6666666666666666E-2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11.913793103448276</v>
      </c>
      <c r="X235" s="389">
        <f>IFERROR(X229/H229,"0")+IFERROR(X230/H230,"0")+IFERROR(X231/H231,"0")+IFERROR(X232/H232,"0")+IFERROR(X233/H233,"0")+IFERROR(X234/H234,"0")</f>
        <v>12</v>
      </c>
      <c r="Y235" s="389">
        <f>IFERROR(IF(Y229="",0,Y229),"0")+IFERROR(IF(Y230="",0,Y230),"0")+IFERROR(IF(Y231="",0,Y231),"0")+IFERROR(IF(Y232="",0,Y232),"0")+IFERROR(IF(Y233="",0,Y233),"0")+IFERROR(IF(Y234="",0,Y234),"0")</f>
        <v>0.23623999999999998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123</v>
      </c>
      <c r="X236" s="389">
        <f>IFERROR(SUM(X229:X234),"0")</f>
        <v>124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10</v>
      </c>
      <c r="X255" s="388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64"/>
      <c r="BB255" s="217" t="s">
        <v>1</v>
      </c>
      <c r="BL255" s="64">
        <f>IFERROR(W255*I255/H255,"0")</f>
        <v>10.619047619047619</v>
      </c>
      <c r="BM255" s="64">
        <f>IFERROR(X255*I255/H255,"0")</f>
        <v>13.38</v>
      </c>
      <c r="BN255" s="64">
        <f>IFERROR(1/J255*(W255/H255),"0")</f>
        <v>1.5262515262515262E-2</v>
      </c>
      <c r="BO255" s="64">
        <f>IFERROR(1/J255*(X255/H255),"0")</f>
        <v>1.9230769230769232E-2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2.3809523809523809</v>
      </c>
      <c r="X259" s="389">
        <f>IFERROR(X255/H255,"0")+IFERROR(X256/H256,"0")+IFERROR(X257/H257,"0")+IFERROR(X258/H258,"0")</f>
        <v>3</v>
      </c>
      <c r="Y259" s="389">
        <f>IFERROR(IF(Y255="",0,Y255),"0")+IFERROR(IF(Y256="",0,Y256),"0")+IFERROR(IF(Y257="",0,Y257),"0")+IFERROR(IF(Y258="",0,Y258),"0")</f>
        <v>2.2589999999999999E-2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10</v>
      </c>
      <c r="X260" s="389">
        <f>IFERROR(SUM(X255:X258),"0")</f>
        <v>12.600000000000001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211</v>
      </c>
      <c r="X276" s="388">
        <f>IFERROR(IF(W276="",0,CEILING((W276/$H276),1)*$H276),"")</f>
        <v>218.4</v>
      </c>
      <c r="Y276" s="36">
        <f>IFERROR(IF(X276=0,"",ROUNDUP(X276/H276,0)*0.02175),"")</f>
        <v>0.60899999999999999</v>
      </c>
      <c r="Z276" s="56"/>
      <c r="AA276" s="57"/>
      <c r="AE276" s="64"/>
      <c r="BB276" s="232" t="s">
        <v>1</v>
      </c>
      <c r="BL276" s="64">
        <f>IFERROR(W276*I276/H276,"0")</f>
        <v>226.2569230769231</v>
      </c>
      <c r="BM276" s="64">
        <f>IFERROR(X276*I276/H276,"0")</f>
        <v>234.19200000000004</v>
      </c>
      <c r="BN276" s="64">
        <f>IFERROR(1/J276*(W276/H276),"0")</f>
        <v>0.48305860805860801</v>
      </c>
      <c r="BO276" s="64">
        <f>IFERROR(1/J276*(X276/H276),"0")</f>
        <v>0.5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5</v>
      </c>
      <c r="X277" s="388">
        <f>IFERROR(IF(W277="",0,CEILING((W277/$H277),1)*$H277),"")</f>
        <v>8.4</v>
      </c>
      <c r="Y277" s="36">
        <f>IFERROR(IF(X277=0,"",ROUNDUP(X277/H277,0)*0.02175),"")</f>
        <v>2.1749999999999999E-2</v>
      </c>
      <c r="Z277" s="56"/>
      <c r="AA277" s="57"/>
      <c r="AE277" s="64"/>
      <c r="BB277" s="233" t="s">
        <v>1</v>
      </c>
      <c r="BL277" s="64">
        <f>IFERROR(W277*I277/H277,"0")</f>
        <v>5.3357142857142854</v>
      </c>
      <c r="BM277" s="64">
        <f>IFERROR(X277*I277/H277,"0")</f>
        <v>8.9640000000000004</v>
      </c>
      <c r="BN277" s="64">
        <f>IFERROR(1/J277*(W277/H277),"0")</f>
        <v>1.0629251700680272E-2</v>
      </c>
      <c r="BO277" s="64">
        <f>IFERROR(1/J277*(X277/H277),"0")</f>
        <v>1.7857142857142856E-2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27.646520146520146</v>
      </c>
      <c r="X278" s="389">
        <f>IFERROR(X274/H274,"0")+IFERROR(X275/H275,"0")+IFERROR(X276/H276,"0")+IFERROR(X277/H277,"0")</f>
        <v>29</v>
      </c>
      <c r="Y278" s="389">
        <f>IFERROR(IF(Y274="",0,Y274),"0")+IFERROR(IF(Y275="",0,Y275),"0")+IFERROR(IF(Y276="",0,Y276),"0")+IFERROR(IF(Y277="",0,Y277),"0")</f>
        <v>0.63075000000000003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216</v>
      </c>
      <c r="X279" s="389">
        <f>IFERROR(SUM(X274:X277),"0")</f>
        <v>226.8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20</v>
      </c>
      <c r="X283" s="388">
        <f>IFERROR(IF(W283="",0,CEILING((W283/$H283),1)*$H283),"")</f>
        <v>20.399999999999999</v>
      </c>
      <c r="Y283" s="36">
        <f>IFERROR(IF(X283=0,"",ROUNDUP(X283/H283,0)*0.00753),"")</f>
        <v>6.0240000000000002E-2</v>
      </c>
      <c r="Z283" s="56"/>
      <c r="AA283" s="57"/>
      <c r="AE283" s="64"/>
      <c r="BB283" s="236" t="s">
        <v>1</v>
      </c>
      <c r="BL283" s="64">
        <f>IFERROR(W283*I283/H283,"0")</f>
        <v>22.745098039215687</v>
      </c>
      <c r="BM283" s="64">
        <f>IFERROR(X283*I283/H283,"0")</f>
        <v>23.2</v>
      </c>
      <c r="BN283" s="64">
        <f>IFERROR(1/J283*(W283/H283),"0")</f>
        <v>5.0276520864756161E-2</v>
      </c>
      <c r="BO283" s="64">
        <f>IFERROR(1/J283*(X283/H283),"0")</f>
        <v>5.128205128205128E-2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7.8431372549019613</v>
      </c>
      <c r="X284" s="389">
        <f>IFERROR(X281/H281,"0")+IFERROR(X282/H282,"0")+IFERROR(X283/H283,"0")</f>
        <v>8</v>
      </c>
      <c r="Y284" s="389">
        <f>IFERROR(IF(Y281="",0,Y281),"0")+IFERROR(IF(Y282="",0,Y282),"0")+IFERROR(IF(Y283="",0,Y283),"0")</f>
        <v>6.0240000000000002E-2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20</v>
      </c>
      <c r="X285" s="389">
        <f>IFERROR(SUM(X281:X283),"0")</f>
        <v>20.399999999999999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6</v>
      </c>
      <c r="X310" s="388">
        <f>IFERROR(IF(W310="",0,CEILING((W310/$H310),1)*$H310),"")</f>
        <v>7.2</v>
      </c>
      <c r="Y310" s="36">
        <f>IFERROR(IF(X310=0,"",ROUNDUP(X310/H310,0)*0.00753),"")</f>
        <v>3.0120000000000001E-2</v>
      </c>
      <c r="Z310" s="56"/>
      <c r="AA310" s="57"/>
      <c r="AE310" s="64"/>
      <c r="BB310" s="249" t="s">
        <v>1</v>
      </c>
      <c r="BL310" s="64">
        <f>IFERROR(W310*I310/H310,"0")</f>
        <v>6.8266666666666662</v>
      </c>
      <c r="BM310" s="64">
        <f>IFERROR(X310*I310/H310,"0")</f>
        <v>8.1920000000000002</v>
      </c>
      <c r="BN310" s="64">
        <f>IFERROR(1/J310*(W310/H310),"0")</f>
        <v>2.1367521367521364E-2</v>
      </c>
      <c r="BO310" s="64">
        <f>IFERROR(1/J310*(X310/H310),"0")</f>
        <v>2.564102564102564E-2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3.333333333333333</v>
      </c>
      <c r="X311" s="389">
        <f>IFERROR(X310/H310,"0")</f>
        <v>4</v>
      </c>
      <c r="Y311" s="389">
        <f>IFERROR(IF(Y310="",0,Y310),"0")</f>
        <v>3.0120000000000001E-2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6</v>
      </c>
      <c r="X312" s="389">
        <f>IFERROR(SUM(X310:X310),"0")</f>
        <v>7.2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2</v>
      </c>
      <c r="X324" s="388">
        <f>IFERROR(IF(W324="",0,CEILING((W324/$H324),1)*$H324),"")</f>
        <v>2.5499999999999998</v>
      </c>
      <c r="Y324" s="36">
        <f>IFERROR(IF(X324=0,"",ROUNDUP(X324/H324,0)*0.00753),"")</f>
        <v>7.5300000000000002E-3</v>
      </c>
      <c r="Z324" s="56"/>
      <c r="AA324" s="57"/>
      <c r="AE324" s="64"/>
      <c r="BB324" s="254" t="s">
        <v>1</v>
      </c>
      <c r="BL324" s="64">
        <f>IFERROR(W324*I324/H324,"0")</f>
        <v>2.3333333333333335</v>
      </c>
      <c r="BM324" s="64">
        <f>IFERROR(X324*I324/H324,"0")</f>
        <v>2.9750000000000001</v>
      </c>
      <c r="BN324" s="64">
        <f>IFERROR(1/J324*(W324/H324),"0")</f>
        <v>5.0276520864756162E-3</v>
      </c>
      <c r="BO324" s="64">
        <f>IFERROR(1/J324*(X324/H324),"0")</f>
        <v>6.41025641025641E-3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0.78431372549019618</v>
      </c>
      <c r="X325" s="389">
        <f>IFERROR(X324/H324,"0")</f>
        <v>1</v>
      </c>
      <c r="Y325" s="389">
        <f>IFERROR(IF(Y324="",0,Y324),"0")</f>
        <v>7.5300000000000002E-3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2</v>
      </c>
      <c r="X326" s="389">
        <f>IFERROR(SUM(X324:X324),"0")</f>
        <v>2.5499999999999998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1906</v>
      </c>
      <c r="X335" s="388">
        <f t="shared" si="71"/>
        <v>1920</v>
      </c>
      <c r="Y335" s="36">
        <f>IFERROR(IF(X335=0,"",ROUNDUP(X335/H335,0)*0.02175),"")</f>
        <v>2.7839999999999998</v>
      </c>
      <c r="Z335" s="56"/>
      <c r="AA335" s="57"/>
      <c r="AE335" s="64"/>
      <c r="BB335" s="260" t="s">
        <v>1</v>
      </c>
      <c r="BL335" s="64">
        <f t="shared" si="72"/>
        <v>1966.992</v>
      </c>
      <c r="BM335" s="64">
        <f t="shared" si="73"/>
        <v>1981.44</v>
      </c>
      <c r="BN335" s="64">
        <f t="shared" si="74"/>
        <v>2.6472222222222221</v>
      </c>
      <c r="BO335" s="64">
        <f t="shared" si="75"/>
        <v>2.6666666666666665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1839</v>
      </c>
      <c r="X337" s="388">
        <f t="shared" si="71"/>
        <v>1845</v>
      </c>
      <c r="Y337" s="36">
        <f>IFERROR(IF(X337=0,"",ROUNDUP(X337/H337,0)*0.02175),"")</f>
        <v>2.6752499999999997</v>
      </c>
      <c r="Z337" s="56"/>
      <c r="AA337" s="57"/>
      <c r="AE337" s="64"/>
      <c r="BB337" s="262" t="s">
        <v>1</v>
      </c>
      <c r="BL337" s="64">
        <f t="shared" si="72"/>
        <v>1897.8480000000002</v>
      </c>
      <c r="BM337" s="64">
        <f t="shared" si="73"/>
        <v>1904.0400000000002</v>
      </c>
      <c r="BN337" s="64">
        <f t="shared" si="74"/>
        <v>2.5541666666666663</v>
      </c>
      <c r="BO337" s="64">
        <f t="shared" si="75"/>
        <v>2.5625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249.66666666666666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251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5.459249999999999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3745</v>
      </c>
      <c r="X342" s="389">
        <f>IFERROR(SUM(X330:X340),"0")</f>
        <v>3765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1803</v>
      </c>
      <c r="X344" s="388">
        <f>IFERROR(IF(W344="",0,CEILING((W344/$H344),1)*$H344),"")</f>
        <v>1815</v>
      </c>
      <c r="Y344" s="36">
        <f>IFERROR(IF(X344=0,"",ROUNDUP(X344/H344,0)*0.02175),"")</f>
        <v>2.6317499999999998</v>
      </c>
      <c r="Z344" s="56"/>
      <c r="AA344" s="57"/>
      <c r="AE344" s="64"/>
      <c r="BB344" s="266" t="s">
        <v>1</v>
      </c>
      <c r="BL344" s="64">
        <f>IFERROR(W344*I344/H344,"0")</f>
        <v>1860.6960000000001</v>
      </c>
      <c r="BM344" s="64">
        <f>IFERROR(X344*I344/H344,"0")</f>
        <v>1873.0800000000002</v>
      </c>
      <c r="BN344" s="64">
        <f>IFERROR(1/J344*(W344/H344),"0")</f>
        <v>2.5041666666666664</v>
      </c>
      <c r="BO344" s="64">
        <f>IFERROR(1/J344*(X344/H344),"0")</f>
        <v>2.520833333333333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120.2</v>
      </c>
      <c r="X348" s="389">
        <f>IFERROR(X344/H344,"0")+IFERROR(X345/H345,"0")+IFERROR(X346/H346,"0")+IFERROR(X347/H347,"0")</f>
        <v>121</v>
      </c>
      <c r="Y348" s="389">
        <f>IFERROR(IF(Y344="",0,Y344),"0")+IFERROR(IF(Y345="",0,Y345),"0")+IFERROR(IF(Y346="",0,Y346),"0")+IFERROR(IF(Y347="",0,Y347),"0")</f>
        <v>2.6317499999999998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1803</v>
      </c>
      <c r="X349" s="389">
        <f>IFERROR(SUM(X344:X347),"0")</f>
        <v>1815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22</v>
      </c>
      <c r="X353" s="388">
        <f>IFERROR(IF(W353="",0,CEILING((W353/$H353),1)*$H353),"")</f>
        <v>23.4</v>
      </c>
      <c r="Y353" s="36">
        <f>IFERROR(IF(X353=0,"",ROUNDUP(X353/H353,0)*0.02175),"")</f>
        <v>6.5250000000000002E-2</v>
      </c>
      <c r="Z353" s="56"/>
      <c r="AA353" s="57"/>
      <c r="AE353" s="64"/>
      <c r="BB353" s="272" t="s">
        <v>1</v>
      </c>
      <c r="BL353" s="64">
        <f>IFERROR(W353*I353/H353,"0")</f>
        <v>23.590769230769233</v>
      </c>
      <c r="BM353" s="64">
        <f>IFERROR(X353*I353/H353,"0")</f>
        <v>25.092000000000002</v>
      </c>
      <c r="BN353" s="64">
        <f>IFERROR(1/J353*(W353/H353),"0")</f>
        <v>5.0366300366300368E-2</v>
      </c>
      <c r="BO353" s="64">
        <f>IFERROR(1/J353*(X353/H353),"0")</f>
        <v>5.3571428571428568E-2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2.8205128205128207</v>
      </c>
      <c r="X354" s="389">
        <f>IFERROR(X351/H351,"0")+IFERROR(X352/H352,"0")+IFERROR(X353/H353,"0")</f>
        <v>3</v>
      </c>
      <c r="Y354" s="389">
        <f>IFERROR(IF(Y351="",0,Y351),"0")+IFERROR(IF(Y352="",0,Y352),"0")+IFERROR(IF(Y353="",0,Y353),"0")</f>
        <v>6.5250000000000002E-2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22</v>
      </c>
      <c r="X355" s="389">
        <f>IFERROR(SUM(X351:X353),"0")</f>
        <v>23.4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151</v>
      </c>
      <c r="X357" s="388">
        <f>IFERROR(IF(W357="",0,CEILING((W357/$H357),1)*$H357),"")</f>
        <v>156</v>
      </c>
      <c r="Y357" s="36">
        <f>IFERROR(IF(X357=0,"",ROUNDUP(X357/H357,0)*0.02175),"")</f>
        <v>0.43499999999999994</v>
      </c>
      <c r="Z357" s="56"/>
      <c r="AA357" s="57"/>
      <c r="AE357" s="64"/>
      <c r="BB357" s="273" t="s">
        <v>1</v>
      </c>
      <c r="BL357" s="64">
        <f>IFERROR(W357*I357/H357,"0")</f>
        <v>161.91846153846157</v>
      </c>
      <c r="BM357" s="64">
        <f>IFERROR(X357*I357/H357,"0")</f>
        <v>167.28000000000003</v>
      </c>
      <c r="BN357" s="64">
        <f>IFERROR(1/J357*(W357/H357),"0")</f>
        <v>0.34569597069597063</v>
      </c>
      <c r="BO357" s="64">
        <f>IFERROR(1/J357*(X357/H357),"0")</f>
        <v>0.3571428571428571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19.358974358974358</v>
      </c>
      <c r="X358" s="389">
        <f>IFERROR(X357/H357,"0")</f>
        <v>20</v>
      </c>
      <c r="Y358" s="389">
        <f>IFERROR(IF(Y357="",0,Y357),"0")</f>
        <v>0.43499999999999994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151</v>
      </c>
      <c r="X359" s="389">
        <f>IFERROR(SUM(X357:X357),"0")</f>
        <v>156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569</v>
      </c>
      <c r="X375" s="388">
        <f>IFERROR(IF(W375="",0,CEILING((W375/$H375),1)*$H375),"")</f>
        <v>569.4</v>
      </c>
      <c r="Y375" s="36">
        <f>IFERROR(IF(X375=0,"",ROUNDUP(X375/H375,0)*0.02175),"")</f>
        <v>1.58775</v>
      </c>
      <c r="Z375" s="56"/>
      <c r="AA375" s="57"/>
      <c r="AE375" s="64"/>
      <c r="BB375" s="281" t="s">
        <v>1</v>
      </c>
      <c r="BL375" s="64">
        <f>IFERROR(W375*I375/H375,"0")</f>
        <v>610.14307692307693</v>
      </c>
      <c r="BM375" s="64">
        <f>IFERROR(X375*I375/H375,"0")</f>
        <v>610.57200000000012</v>
      </c>
      <c r="BN375" s="64">
        <f>IFERROR(1/J375*(W375/H375),"0")</f>
        <v>1.3026556776556777</v>
      </c>
      <c r="BO375" s="64">
        <f>IFERROR(1/J375*(X375/H375),"0")</f>
        <v>1.3035714285714286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72.948717948717956</v>
      </c>
      <c r="X379" s="389">
        <f>IFERROR(X375/H375,"0")+IFERROR(X376/H376,"0")+IFERROR(X377/H377,"0")+IFERROR(X378/H378,"0")</f>
        <v>73</v>
      </c>
      <c r="Y379" s="389">
        <f>IFERROR(IF(Y375="",0,Y375),"0")+IFERROR(IF(Y376="",0,Y376),"0")+IFERROR(IF(Y377="",0,Y377),"0")+IFERROR(IF(Y378="",0,Y378),"0")</f>
        <v>1.58775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569</v>
      </c>
      <c r="X380" s="389">
        <f>IFERROR(SUM(X375:X378),"0")</f>
        <v>569.4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5</v>
      </c>
      <c r="X393" s="388">
        <f t="shared" ref="X393:X405" si="76">IFERROR(IF(W393="",0,CEILING((W393/$H393),1)*$H393),"")</f>
        <v>8.4</v>
      </c>
      <c r="Y393" s="36">
        <f>IFERROR(IF(X393=0,"",ROUNDUP(X393/H393,0)*0.00753),"")</f>
        <v>1.506E-2</v>
      </c>
      <c r="Z393" s="56"/>
      <c r="AA393" s="57"/>
      <c r="AE393" s="64"/>
      <c r="BB393" s="288" t="s">
        <v>1</v>
      </c>
      <c r="BL393" s="64">
        <f t="shared" ref="BL393:BL405" si="77">IFERROR(W393*I393/H393,"0")</f>
        <v>5.2738095238095228</v>
      </c>
      <c r="BM393" s="64">
        <f t="shared" ref="BM393:BM405" si="78">IFERROR(X393*I393/H393,"0")</f>
        <v>8.86</v>
      </c>
      <c r="BN393" s="64">
        <f t="shared" ref="BN393:BN405" si="79">IFERROR(1/J393*(W393/H393),"0")</f>
        <v>7.631257631257631E-3</v>
      </c>
      <c r="BO393" s="64">
        <f t="shared" ref="BO393:BO405" si="80">IFERROR(1/J393*(X393/H393),"0")</f>
        <v>1.282051282051282E-2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146</v>
      </c>
      <c r="X395" s="388">
        <f t="shared" si="76"/>
        <v>147</v>
      </c>
      <c r="Y395" s="36">
        <f>IFERROR(IF(X395=0,"",ROUNDUP(X395/H395,0)*0.00753),"")</f>
        <v>0.26355000000000001</v>
      </c>
      <c r="Z395" s="56"/>
      <c r="AA395" s="57"/>
      <c r="AE395" s="64"/>
      <c r="BB395" s="290" t="s">
        <v>1</v>
      </c>
      <c r="BL395" s="64">
        <f t="shared" si="77"/>
        <v>153.99523809523808</v>
      </c>
      <c r="BM395" s="64">
        <f t="shared" si="78"/>
        <v>155.04999999999998</v>
      </c>
      <c r="BN395" s="64">
        <f t="shared" si="79"/>
        <v>0.22283272283272282</v>
      </c>
      <c r="BO395" s="64">
        <f t="shared" si="80"/>
        <v>0.22435897435897434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35.952380952380949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37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0.27861000000000002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151</v>
      </c>
      <c r="X407" s="389">
        <f>IFERROR(SUM(X393:X405),"0")</f>
        <v>155.4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330</v>
      </c>
      <c r="X431" s="388">
        <f t="shared" ref="X431:X436" si="82">IFERROR(IF(W431="",0,CEILING((W431/$H431),1)*$H431),"")</f>
        <v>331.8</v>
      </c>
      <c r="Y431" s="36">
        <f>IFERROR(IF(X431=0,"",ROUNDUP(X431/H431,0)*0.00753),"")</f>
        <v>0.59487000000000001</v>
      </c>
      <c r="Z431" s="56"/>
      <c r="AA431" s="57"/>
      <c r="AE431" s="64"/>
      <c r="BB431" s="310" t="s">
        <v>1</v>
      </c>
      <c r="BL431" s="64">
        <f t="shared" ref="BL431:BL436" si="83">IFERROR(W431*I431/H431,"0")</f>
        <v>348.0714285714285</v>
      </c>
      <c r="BM431" s="64">
        <f t="shared" ref="BM431:BM436" si="84">IFERROR(X431*I431/H431,"0")</f>
        <v>349.96999999999997</v>
      </c>
      <c r="BN431" s="64">
        <f t="shared" ref="BN431:BN436" si="85">IFERROR(1/J431*(W431/H431),"0")</f>
        <v>0.50366300366300365</v>
      </c>
      <c r="BO431" s="64">
        <f t="shared" ref="BO431:BO436" si="86">IFERROR(1/J431*(X431/H431),"0")</f>
        <v>0.50641025641025639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78.571428571428569</v>
      </c>
      <c r="X437" s="389">
        <f>IFERROR(X431/H431,"0")+IFERROR(X432/H432,"0")+IFERROR(X433/H433,"0")+IFERROR(X434/H434,"0")+IFERROR(X435/H435,"0")+IFERROR(X436/H436,"0")</f>
        <v>79</v>
      </c>
      <c r="Y437" s="389">
        <f>IFERROR(IF(Y431="",0,Y431),"0")+IFERROR(IF(Y432="",0,Y432),"0")+IFERROR(IF(Y433="",0,Y433),"0")+IFERROR(IF(Y434="",0,Y434),"0")+IFERROR(IF(Y435="",0,Y435),"0")+IFERROR(IF(Y436="",0,Y436),"0")</f>
        <v>0.59487000000000001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330</v>
      </c>
      <c r="X438" s="389">
        <f>IFERROR(SUM(X431:X436),"0")</f>
        <v>331.8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437</v>
      </c>
      <c r="X473" s="388">
        <f t="shared" si="87"/>
        <v>438.24</v>
      </c>
      <c r="Y473" s="36">
        <f t="shared" si="88"/>
        <v>0.99268000000000001</v>
      </c>
      <c r="Z473" s="56"/>
      <c r="AA473" s="57"/>
      <c r="AE473" s="64"/>
      <c r="BB473" s="327" t="s">
        <v>1</v>
      </c>
      <c r="BL473" s="64">
        <f t="shared" si="89"/>
        <v>466.7954545454545</v>
      </c>
      <c r="BM473" s="64">
        <f t="shared" si="90"/>
        <v>468.12</v>
      </c>
      <c r="BN473" s="64">
        <f t="shared" si="91"/>
        <v>0.79581876456876466</v>
      </c>
      <c r="BO473" s="64">
        <f t="shared" si="92"/>
        <v>0.79807692307692313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15</v>
      </c>
      <c r="X474" s="388">
        <f t="shared" si="87"/>
        <v>15.84</v>
      </c>
      <c r="Y474" s="36">
        <f t="shared" si="88"/>
        <v>3.5880000000000002E-2</v>
      </c>
      <c r="Z474" s="56"/>
      <c r="AA474" s="57"/>
      <c r="AE474" s="64"/>
      <c r="BB474" s="328" t="s">
        <v>1</v>
      </c>
      <c r="BL474" s="64">
        <f t="shared" si="89"/>
        <v>16.02272727272727</v>
      </c>
      <c r="BM474" s="64">
        <f t="shared" si="90"/>
        <v>16.919999999999998</v>
      </c>
      <c r="BN474" s="64">
        <f t="shared" si="91"/>
        <v>2.7316433566433568E-2</v>
      </c>
      <c r="BO474" s="64">
        <f t="shared" si="92"/>
        <v>2.8846153846153848E-2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420</v>
      </c>
      <c r="X476" s="388">
        <f t="shared" si="87"/>
        <v>422.40000000000003</v>
      </c>
      <c r="Y476" s="36">
        <f t="shared" si="88"/>
        <v>0.95679999999999998</v>
      </c>
      <c r="Z476" s="56"/>
      <c r="AA476" s="57"/>
      <c r="AE476" s="64"/>
      <c r="BB476" s="330" t="s">
        <v>1</v>
      </c>
      <c r="BL476" s="64">
        <f t="shared" si="89"/>
        <v>448.63636363636357</v>
      </c>
      <c r="BM476" s="64">
        <f t="shared" si="90"/>
        <v>451.20000000000005</v>
      </c>
      <c r="BN476" s="64">
        <f t="shared" si="91"/>
        <v>0.7648601398601399</v>
      </c>
      <c r="BO476" s="64">
        <f t="shared" si="92"/>
        <v>0.76923076923076927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6</v>
      </c>
      <c r="X479" s="388">
        <f t="shared" si="87"/>
        <v>7.2</v>
      </c>
      <c r="Y479" s="36">
        <f>IFERROR(IF(X479=0,"",ROUNDUP(X479/H479,0)*0.00937),"")</f>
        <v>1.874E-2</v>
      </c>
      <c r="Z479" s="56"/>
      <c r="AA479" s="57"/>
      <c r="AE479" s="64"/>
      <c r="BB479" s="333" t="s">
        <v>1</v>
      </c>
      <c r="BL479" s="64">
        <f t="shared" si="89"/>
        <v>6.3999999999999995</v>
      </c>
      <c r="BM479" s="64">
        <f t="shared" si="90"/>
        <v>7.68</v>
      </c>
      <c r="BN479" s="64">
        <f t="shared" si="91"/>
        <v>1.3888888888888888E-2</v>
      </c>
      <c r="BO479" s="64">
        <f t="shared" si="92"/>
        <v>1.6666666666666666E-2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4</v>
      </c>
      <c r="X481" s="388">
        <f t="shared" si="87"/>
        <v>4.8</v>
      </c>
      <c r="Y481" s="36">
        <f>IFERROR(IF(X481=0,"",ROUNDUP(X481/H481,0)*0.00753),"")</f>
        <v>1.506E-2</v>
      </c>
      <c r="Z481" s="56"/>
      <c r="AA481" s="57"/>
      <c r="AE481" s="64"/>
      <c r="BB481" s="335" t="s">
        <v>1</v>
      </c>
      <c r="BL481" s="64">
        <f t="shared" si="89"/>
        <v>4.3333333333333339</v>
      </c>
      <c r="BM481" s="64">
        <f t="shared" si="90"/>
        <v>5.2</v>
      </c>
      <c r="BN481" s="64">
        <f t="shared" si="91"/>
        <v>1.0683760683760684E-2</v>
      </c>
      <c r="BO481" s="64">
        <f t="shared" si="92"/>
        <v>1.282051282051282E-2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168.48484848484847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170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2.0191600000000003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882</v>
      </c>
      <c r="X484" s="389">
        <f>IFERROR(SUM(X471:X482),"0")</f>
        <v>888.48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239</v>
      </c>
      <c r="X486" s="388">
        <f>IFERROR(IF(W486="",0,CEILING((W486/$H486),1)*$H486),"")</f>
        <v>242.88000000000002</v>
      </c>
      <c r="Y486" s="36">
        <f>IFERROR(IF(X486=0,"",ROUNDUP(X486/H486,0)*0.01196),"")</f>
        <v>0.55015999999999998</v>
      </c>
      <c r="Z486" s="56"/>
      <c r="AA486" s="57"/>
      <c r="AE486" s="64"/>
      <c r="BB486" s="337" t="s">
        <v>1</v>
      </c>
      <c r="BL486" s="64">
        <f>IFERROR(W486*I486/H486,"0")</f>
        <v>255.29545454545453</v>
      </c>
      <c r="BM486" s="64">
        <f>IFERROR(X486*I486/H486,"0")</f>
        <v>259.44</v>
      </c>
      <c r="BN486" s="64">
        <f>IFERROR(1/J486*(W486/H486),"0")</f>
        <v>0.43524184149184153</v>
      </c>
      <c r="BO486" s="64">
        <f>IFERROR(1/J486*(X486/H486),"0")</f>
        <v>0.44230769230769235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45.265151515151516</v>
      </c>
      <c r="X488" s="389">
        <f>IFERROR(X486/H486,"0")+IFERROR(X487/H487,"0")</f>
        <v>46</v>
      </c>
      <c r="Y488" s="389">
        <f>IFERROR(IF(Y486="",0,Y486),"0")+IFERROR(IF(Y487="",0,Y487),"0")</f>
        <v>0.55015999999999998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239</v>
      </c>
      <c r="X489" s="389">
        <f>IFERROR(SUM(X486:X487),"0")</f>
        <v>242.88000000000002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237</v>
      </c>
      <c r="X491" s="388">
        <f t="shared" ref="X491:X496" si="93">IFERROR(IF(W491="",0,CEILING((W491/$H491),1)*$H491),"")</f>
        <v>237.60000000000002</v>
      </c>
      <c r="Y491" s="36">
        <f>IFERROR(IF(X491=0,"",ROUNDUP(X491/H491,0)*0.01196),"")</f>
        <v>0.53820000000000001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253.15909090909088</v>
      </c>
      <c r="BM491" s="64">
        <f t="shared" ref="BM491:BM496" si="95">IFERROR(X491*I491/H491,"0")</f>
        <v>253.8</v>
      </c>
      <c r="BN491" s="64">
        <f t="shared" ref="BN491:BN496" si="96">IFERROR(1/J491*(W491/H491),"0")</f>
        <v>0.43159965034965037</v>
      </c>
      <c r="BO491" s="64">
        <f t="shared" ref="BO491:BO496" si="97">IFERROR(1/J491*(X491/H491),"0")</f>
        <v>0.43269230769230771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216</v>
      </c>
      <c r="X492" s="388">
        <f t="shared" si="93"/>
        <v>216.48000000000002</v>
      </c>
      <c r="Y492" s="36">
        <f>IFERROR(IF(X492=0,"",ROUNDUP(X492/H492,0)*0.01196),"")</f>
        <v>0.49036000000000002</v>
      </c>
      <c r="Z492" s="56"/>
      <c r="AA492" s="57"/>
      <c r="AE492" s="64"/>
      <c r="BB492" s="340" t="s">
        <v>1</v>
      </c>
      <c r="BL492" s="64">
        <f t="shared" si="94"/>
        <v>230.72727272727272</v>
      </c>
      <c r="BM492" s="64">
        <f t="shared" si="95"/>
        <v>231.24</v>
      </c>
      <c r="BN492" s="64">
        <f t="shared" si="96"/>
        <v>0.39335664335664333</v>
      </c>
      <c r="BO492" s="64">
        <f t="shared" si="97"/>
        <v>0.39423076923076927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257</v>
      </c>
      <c r="X493" s="388">
        <f t="shared" si="93"/>
        <v>258.72000000000003</v>
      </c>
      <c r="Y493" s="36">
        <f>IFERROR(IF(X493=0,"",ROUNDUP(X493/H493,0)*0.01196),"")</f>
        <v>0.58604000000000001</v>
      </c>
      <c r="Z493" s="56"/>
      <c r="AA493" s="57"/>
      <c r="AE493" s="64"/>
      <c r="BB493" s="341" t="s">
        <v>1</v>
      </c>
      <c r="BL493" s="64">
        <f t="shared" si="94"/>
        <v>274.52272727272725</v>
      </c>
      <c r="BM493" s="64">
        <f t="shared" si="95"/>
        <v>276.36</v>
      </c>
      <c r="BN493" s="64">
        <f t="shared" si="96"/>
        <v>0.46802156177156179</v>
      </c>
      <c r="BO493" s="64">
        <f t="shared" si="97"/>
        <v>0.4711538461538462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134.46969696969694</v>
      </c>
      <c r="X497" s="389">
        <f>IFERROR(X491/H491,"0")+IFERROR(X492/H492,"0")+IFERROR(X493/H493,"0")+IFERROR(X494/H494,"0")+IFERROR(X495/H495,"0")+IFERROR(X496/H496,"0")</f>
        <v>135</v>
      </c>
      <c r="Y497" s="389">
        <f>IFERROR(IF(Y491="",0,Y491),"0")+IFERROR(IF(Y492="",0,Y492),"0")+IFERROR(IF(Y493="",0,Y493),"0")+IFERROR(IF(Y494="",0,Y494),"0")+IFERROR(IF(Y495="",0,Y495),"0")+IFERROR(IF(Y496="",0,Y496),"0")</f>
        <v>1.6146000000000003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710</v>
      </c>
      <c r="X498" s="389">
        <f>IFERROR(SUM(X491:X496),"0")</f>
        <v>712.80000000000007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11427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11584.009999999997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12031.063160823178</v>
      </c>
      <c r="X556" s="389">
        <f>IFERROR(SUM(BM22:BM552),"0")</f>
        <v>12197.215000000004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20</v>
      </c>
      <c r="X557" s="38">
        <f>ROUNDUP(SUM(BO22:BO552),0)</f>
        <v>20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12531.063160823178</v>
      </c>
      <c r="X558" s="389">
        <f>GrossWeightTotalR+PalletQtyTotalR*25</f>
        <v>12697.215000000004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1656.747593896225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1681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22.693149999999999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64.800000000000011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605.70000000000016</v>
      </c>
      <c r="F565" s="46">
        <f>IFERROR(X130*1,"0")+IFERROR(X131*1,"0")+IFERROR(X132*1,"0")+IFERROR(X133*1,"0")+IFERROR(X134*1,"0")</f>
        <v>255.90000000000003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222.60000000000002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1257.2999999999997</v>
      </c>
      <c r="J565" s="46">
        <f>IFERROR(X212*1,"0")+IFERROR(X213*1,"0")+IFERROR(X214*1,"0")+IFERROR(X215*1,"0")+IFERROR(X216*1,"0")+IFERROR(X217*1,"0")+IFERROR(X218*1,"0")+IFERROR(X222*1,"0")+IFERROR(X223*1,"0")+IFERROR(X224*1,"0")</f>
        <v>124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259.8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259.8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9.75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5759.4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569.4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155.4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331.8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1844.16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2024-06-13T08:05:16Z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