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FD2FE5B-289E-4C3A-980E-1E95975BB6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X220" i="1" s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6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W559" i="1" s="1"/>
  <c r="BO23" i="1"/>
  <c r="BN23" i="1"/>
  <c r="BM23" i="1"/>
  <c r="BL23" i="1"/>
  <c r="Y23" i="1"/>
  <c r="X23" i="1"/>
  <c r="O23" i="1"/>
  <c r="BN22" i="1"/>
  <c r="W557" i="1" s="1"/>
  <c r="BL22" i="1"/>
  <c r="W556" i="1" s="1"/>
  <c r="W558" i="1" s="1"/>
  <c r="X22" i="1"/>
  <c r="B56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65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X98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Y126" i="1" s="1"/>
  <c r="BM120" i="1"/>
  <c r="Y122" i="1"/>
  <c r="BM122" i="1"/>
  <c r="Y124" i="1"/>
  <c r="BM124" i="1"/>
  <c r="X127" i="1"/>
  <c r="F565" i="1"/>
  <c r="Y131" i="1"/>
  <c r="Y135" i="1" s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H9" i="1"/>
  <c r="X24" i="1"/>
  <c r="X58" i="1"/>
  <c r="X81" i="1"/>
  <c r="X135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Y278" i="1" s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S565" i="1"/>
  <c r="X390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Y379" i="1" s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Y488" i="1"/>
  <c r="P565" i="1"/>
  <c r="X312" i="1"/>
  <c r="X422" i="1"/>
  <c r="BO419" i="1"/>
  <c r="BM419" i="1"/>
  <c r="Y419" i="1"/>
  <c r="Y422" i="1" s="1"/>
  <c r="BO432" i="1"/>
  <c r="BM432" i="1"/>
  <c r="Y432" i="1"/>
  <c r="BO436" i="1"/>
  <c r="BM436" i="1"/>
  <c r="Y436" i="1"/>
  <c r="Y437" i="1" s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97" i="1"/>
  <c r="Y483" i="1"/>
  <c r="X559" i="1"/>
  <c r="Y348" i="1"/>
  <c r="Y81" i="1"/>
  <c r="Y560" i="1" s="1"/>
  <c r="Y57" i="1"/>
  <c r="X557" i="1"/>
  <c r="Y521" i="1"/>
  <c r="Y341" i="1"/>
  <c r="Y301" i="1"/>
  <c r="Y157" i="1"/>
  <c r="Y367" i="1"/>
  <c r="Y271" i="1"/>
  <c r="Y259" i="1"/>
  <c r="Y252" i="1"/>
  <c r="Y225" i="1"/>
  <c r="Y201" i="1"/>
  <c r="X555" i="1"/>
  <c r="X556" i="1"/>
  <c r="X558" i="1" s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<sst xmlns="http://schemas.openxmlformats.org/spreadsheetml/2006/main" count="2433" uniqueCount="808">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</sst>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30</v>
      </c>
      <c r="X103" s="388">
        <f t="shared" si="18"/>
        <v>33.6</v>
      </c>
      <c r="Y103" s="36">
        <f>IFERROR(IF(X103=0,"",ROUNDUP(X103/H103,0)*0.02175),"")</f>
        <v>8.6999999999999994E-2</v>
      </c>
      <c r="Z103" s="56"/>
      <c r="AA103" s="57"/>
      <c r="AE103" s="64"/>
      <c r="BB103" s="115" t="s">
        <v>1</v>
      </c>
      <c r="BL103" s="64">
        <f t="shared" si="19"/>
        <v>32.014285714285712</v>
      </c>
      <c r="BM103" s="64">
        <f t="shared" si="20"/>
        <v>35.856000000000002</v>
      </c>
      <c r="BN103" s="64">
        <f t="shared" si="21"/>
        <v>6.377551020408162E-2</v>
      </c>
      <c r="BO103" s="64">
        <f t="shared" si="22"/>
        <v>7.1428571428571425E-2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3.5714285714285712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8.6999999999999994E-2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30</v>
      </c>
      <c r="X117" s="389">
        <f>IFERROR(SUM(X101:X115),"0")</f>
        <v>33.6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350</v>
      </c>
      <c r="X131" s="388">
        <f>IFERROR(IF(W131="",0,CEILING((W131/$H131),1)*$H131),"")</f>
        <v>352.8</v>
      </c>
      <c r="Y131" s="36">
        <f>IFERROR(IF(X131=0,"",ROUNDUP(X131/H131,0)*0.02175),"")</f>
        <v>0.91349999999999998</v>
      </c>
      <c r="Z131" s="56"/>
      <c r="AA131" s="57"/>
      <c r="AE131" s="64"/>
      <c r="BB131" s="136" t="s">
        <v>1</v>
      </c>
      <c r="BL131" s="64">
        <f>IFERROR(W131*I131/H131,"0")</f>
        <v>373.25</v>
      </c>
      <c r="BM131" s="64">
        <f>IFERROR(X131*I131/H131,"0")</f>
        <v>376.23599999999999</v>
      </c>
      <c r="BN131" s="64">
        <f>IFERROR(1/J131*(W131/H131),"0")</f>
        <v>0.74404761904761896</v>
      </c>
      <c r="BO131" s="64">
        <f>IFERROR(1/J131*(X131/H131),"0")</f>
        <v>0.75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41.666666666666664</v>
      </c>
      <c r="X135" s="389">
        <f>IFERROR(X130/H130,"0")+IFERROR(X131/H131,"0")+IFERROR(X132/H132,"0")+IFERROR(X133/H133,"0")+IFERROR(X134/H134,"0")</f>
        <v>42</v>
      </c>
      <c r="Y135" s="389">
        <f>IFERROR(IF(Y130="",0,Y130),"0")+IFERROR(IF(Y131="",0,Y131),"0")+IFERROR(IF(Y132="",0,Y132),"0")+IFERROR(IF(Y133="",0,Y133),"0")+IFERROR(IF(Y134="",0,Y134),"0")</f>
        <v>0.91349999999999998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350</v>
      </c>
      <c r="X136" s="389">
        <f>IFERROR(SUM(X130:X134),"0")</f>
        <v>352.8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50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53.095238095238095</v>
      </c>
      <c r="BM148" s="64">
        <f t="shared" ref="BM148:BM156" si="31">IFERROR(X148*I148/H148,"0")</f>
        <v>53.52</v>
      </c>
      <c r="BN148" s="64">
        <f t="shared" ref="BN148:BN156" si="32">IFERROR(1/J148*(W148/H148),"0")</f>
        <v>7.6312576312576319E-2</v>
      </c>
      <c r="BO148" s="64">
        <f t="shared" ref="BO148:BO156" si="33">IFERROR(1/J148*(X148/H148),"0")</f>
        <v>7.6923076923076927E-2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30</v>
      </c>
      <c r="X149" s="388">
        <f t="shared" si="29"/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si="30"/>
        <v>31.857142857142858</v>
      </c>
      <c r="BM149" s="64">
        <f t="shared" si="31"/>
        <v>35.68</v>
      </c>
      <c r="BN149" s="64">
        <f t="shared" si="32"/>
        <v>4.5787545787545784E-2</v>
      </c>
      <c r="BO149" s="64">
        <f t="shared" si="33"/>
        <v>5.128205128205128E-2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20</v>
      </c>
      <c r="X150" s="388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20.952380952380953</v>
      </c>
      <c r="BM150" s="64">
        <f t="shared" si="31"/>
        <v>22</v>
      </c>
      <c r="BN150" s="64">
        <f t="shared" si="32"/>
        <v>3.0525030525030524E-2</v>
      </c>
      <c r="BO150" s="64">
        <f t="shared" si="33"/>
        <v>3.2051282051282048E-2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23.80952380952381</v>
      </c>
      <c r="X157" s="389">
        <f>IFERROR(X148/H148,"0")+IFERROR(X149/H149,"0")+IFERROR(X150/H150,"0")+IFERROR(X151/H151,"0")+IFERROR(X152/H152,"0")+IFERROR(X153/H153,"0")+IFERROR(X154/H154,"0")+IFERROR(X155/H155,"0")+IFERROR(X156/H156,"0")</f>
        <v>25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0.18825000000000003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100</v>
      </c>
      <c r="X158" s="389">
        <f>IFERROR(SUM(X148:X156),"0")</f>
        <v>105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220</v>
      </c>
      <c r="X173" s="388">
        <f t="shared" si="34"/>
        <v>221.4</v>
      </c>
      <c r="Y173" s="36">
        <f>IFERROR(IF(X173=0,"",ROUNDUP(X173/H173,0)*0.00937),"")</f>
        <v>0.38417000000000001</v>
      </c>
      <c r="Z173" s="56"/>
      <c r="AA173" s="57"/>
      <c r="AE173" s="64"/>
      <c r="BB173" s="159" t="s">
        <v>1</v>
      </c>
      <c r="BL173" s="64">
        <f t="shared" si="35"/>
        <v>228.55555555555554</v>
      </c>
      <c r="BM173" s="64">
        <f t="shared" si="36"/>
        <v>230.01</v>
      </c>
      <c r="BN173" s="64">
        <f t="shared" si="37"/>
        <v>0.33950617283950618</v>
      </c>
      <c r="BO173" s="64">
        <f t="shared" si="38"/>
        <v>0.34166666666666667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150</v>
      </c>
      <c r="X174" s="388">
        <f t="shared" si="34"/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60" t="s">
        <v>1</v>
      </c>
      <c r="BL174" s="64">
        <f t="shared" si="35"/>
        <v>155.83333333333331</v>
      </c>
      <c r="BM174" s="64">
        <f t="shared" si="36"/>
        <v>157.08000000000001</v>
      </c>
      <c r="BN174" s="64">
        <f t="shared" si="37"/>
        <v>0.23148148148148145</v>
      </c>
      <c r="BO174" s="64">
        <f t="shared" si="38"/>
        <v>0.23333333333333334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250</v>
      </c>
      <c r="X175" s="388">
        <f t="shared" si="34"/>
        <v>253.8</v>
      </c>
      <c r="Y175" s="36">
        <f>IFERROR(IF(X175=0,"",ROUNDUP(X175/H175,0)*0.00937),"")</f>
        <v>0.44039</v>
      </c>
      <c r="Z175" s="56"/>
      <c r="AA175" s="57"/>
      <c r="AE175" s="64"/>
      <c r="BB175" s="161" t="s">
        <v>1</v>
      </c>
      <c r="BL175" s="64">
        <f t="shared" si="35"/>
        <v>259.72222222222223</v>
      </c>
      <c r="BM175" s="64">
        <f t="shared" si="36"/>
        <v>263.67</v>
      </c>
      <c r="BN175" s="64">
        <f t="shared" si="37"/>
        <v>0.38580246913580241</v>
      </c>
      <c r="BO175" s="64">
        <f t="shared" si="38"/>
        <v>0.39166666666666666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180</v>
      </c>
      <c r="X176" s="388">
        <f t="shared" si="34"/>
        <v>183.60000000000002</v>
      </c>
      <c r="Y176" s="36">
        <f>IFERROR(IF(X176=0,"",ROUNDUP(X176/H176,0)*0.00937),"")</f>
        <v>0.31857999999999997</v>
      </c>
      <c r="Z176" s="56"/>
      <c r="AA176" s="57"/>
      <c r="AE176" s="64"/>
      <c r="BB176" s="162" t="s">
        <v>1</v>
      </c>
      <c r="BL176" s="64">
        <f t="shared" si="35"/>
        <v>187</v>
      </c>
      <c r="BM176" s="64">
        <f t="shared" si="36"/>
        <v>190.74</v>
      </c>
      <c r="BN176" s="64">
        <f t="shared" si="37"/>
        <v>0.27777777777777773</v>
      </c>
      <c r="BO176" s="64">
        <f t="shared" si="38"/>
        <v>0.28333333333333333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148.14814814814815</v>
      </c>
      <c r="X179" s="389">
        <f>IFERROR(X171/H171,"0")+IFERROR(X172/H172,"0")+IFERROR(X173/H173,"0")+IFERROR(X174/H174,"0")+IFERROR(X175/H175,"0")+IFERROR(X176/H176,"0")+IFERROR(X177/H177,"0")+IFERROR(X178/H178,"0")</f>
        <v>150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1.4055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800</v>
      </c>
      <c r="X180" s="389">
        <f>IFERROR(SUM(X171:X178),"0")</f>
        <v>810.00000000000011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50</v>
      </c>
      <c r="X183" s="388">
        <f t="shared" si="39"/>
        <v>56.699999999999996</v>
      </c>
      <c r="Y183" s="36">
        <f>IFERROR(IF(X183=0,"",ROUNDUP(X183/H183,0)*0.02175),"")</f>
        <v>0.15225</v>
      </c>
      <c r="Z183" s="56"/>
      <c r="AA183" s="57"/>
      <c r="AE183" s="64"/>
      <c r="BB183" s="166" t="s">
        <v>1</v>
      </c>
      <c r="BL183" s="64">
        <f t="shared" si="40"/>
        <v>53.481481481481481</v>
      </c>
      <c r="BM183" s="64">
        <f t="shared" si="41"/>
        <v>60.647999999999996</v>
      </c>
      <c r="BN183" s="64">
        <f t="shared" si="42"/>
        <v>0.11022927689594356</v>
      </c>
      <c r="BO183" s="64">
        <f t="shared" si="43"/>
        <v>0.125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200</v>
      </c>
      <c r="X185" s="388">
        <f t="shared" si="39"/>
        <v>202.79999999999998</v>
      </c>
      <c r="Y185" s="36">
        <f>IFERROR(IF(X185=0,"",ROUNDUP(X185/H185,0)*0.02175),"")</f>
        <v>0.5655</v>
      </c>
      <c r="Z185" s="56"/>
      <c r="AA185" s="57"/>
      <c r="AE185" s="64"/>
      <c r="BB185" s="168" t="s">
        <v>1</v>
      </c>
      <c r="BL185" s="64">
        <f t="shared" si="40"/>
        <v>214.46153846153848</v>
      </c>
      <c r="BM185" s="64">
        <f t="shared" si="41"/>
        <v>217.464</v>
      </c>
      <c r="BN185" s="64">
        <f t="shared" si="42"/>
        <v>0.45787545787545786</v>
      </c>
      <c r="BO185" s="64">
        <f t="shared" si="43"/>
        <v>0.46428571428571425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230</v>
      </c>
      <c r="X188" s="388">
        <f t="shared" si="39"/>
        <v>234.89999999999998</v>
      </c>
      <c r="Y188" s="36">
        <f>IFERROR(IF(X188=0,"",ROUNDUP(X188/H188,0)*0.02175),"")</f>
        <v>0.58724999999999994</v>
      </c>
      <c r="Z188" s="56"/>
      <c r="AA188" s="57"/>
      <c r="AE188" s="64"/>
      <c r="BB188" s="171" t="s">
        <v>1</v>
      </c>
      <c r="BL188" s="64">
        <f t="shared" si="40"/>
        <v>244.91034482758621</v>
      </c>
      <c r="BM188" s="64">
        <f t="shared" si="41"/>
        <v>250.12799999999999</v>
      </c>
      <c r="BN188" s="64">
        <f t="shared" si="42"/>
        <v>0.47208538587848931</v>
      </c>
      <c r="BO188" s="64">
        <f t="shared" si="43"/>
        <v>0.4821428571428571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96</v>
      </c>
      <c r="X190" s="388">
        <f t="shared" si="39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3" t="s">
        <v>1</v>
      </c>
      <c r="BL190" s="64">
        <f t="shared" si="40"/>
        <v>106.88000000000001</v>
      </c>
      <c r="BM190" s="64">
        <f t="shared" si="41"/>
        <v>106.88000000000001</v>
      </c>
      <c r="BN190" s="64">
        <f t="shared" si="42"/>
        <v>0.25641025641025639</v>
      </c>
      <c r="BO190" s="64">
        <f t="shared" si="43"/>
        <v>0.25641025641025639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86.4</v>
      </c>
      <c r="X192" s="388">
        <f t="shared" si="39"/>
        <v>86.399999999999991</v>
      </c>
      <c r="Y192" s="36">
        <f>IFERROR(IF(X192=0,"",ROUNDUP(X192/H192,0)*0.00753),"")</f>
        <v>0.27107999999999999</v>
      </c>
      <c r="Z192" s="56"/>
      <c r="AA192" s="57"/>
      <c r="AE192" s="64"/>
      <c r="BB192" s="175" t="s">
        <v>1</v>
      </c>
      <c r="BL192" s="64">
        <f t="shared" si="40"/>
        <v>93.600000000000009</v>
      </c>
      <c r="BM192" s="64">
        <f t="shared" si="41"/>
        <v>93.6</v>
      </c>
      <c r="BN192" s="64">
        <f t="shared" si="42"/>
        <v>0.23076923076923081</v>
      </c>
      <c r="BO192" s="64">
        <f t="shared" si="43"/>
        <v>0.23076923076923075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264</v>
      </c>
      <c r="X194" s="388">
        <f t="shared" si="39"/>
        <v>264</v>
      </c>
      <c r="Y194" s="36">
        <f t="shared" ref="Y194:Y200" si="44">IFERROR(IF(X194=0,"",ROUNDUP(X194/H194,0)*0.00753),"")</f>
        <v>0.82830000000000004</v>
      </c>
      <c r="Z194" s="56"/>
      <c r="AA194" s="57"/>
      <c r="AE194" s="64"/>
      <c r="BB194" s="177" t="s">
        <v>1</v>
      </c>
      <c r="BL194" s="64">
        <f t="shared" si="40"/>
        <v>295.89999999999998</v>
      </c>
      <c r="BM194" s="64">
        <f t="shared" si="41"/>
        <v>295.89999999999998</v>
      </c>
      <c r="BN194" s="64">
        <f t="shared" si="42"/>
        <v>0.70512820512820507</v>
      </c>
      <c r="BO194" s="64">
        <f t="shared" si="43"/>
        <v>0.70512820512820507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72</v>
      </c>
      <c r="X195" s="388">
        <f t="shared" si="39"/>
        <v>72</v>
      </c>
      <c r="Y195" s="36">
        <f t="shared" si="44"/>
        <v>0.22590000000000002</v>
      </c>
      <c r="Z195" s="56"/>
      <c r="AA195" s="57"/>
      <c r="AE195" s="64"/>
      <c r="BB195" s="178" t="s">
        <v>1</v>
      </c>
      <c r="BL195" s="64">
        <f t="shared" si="40"/>
        <v>80.160000000000011</v>
      </c>
      <c r="BM195" s="64">
        <f t="shared" si="41"/>
        <v>80.160000000000011</v>
      </c>
      <c r="BN195" s="64">
        <f t="shared" si="42"/>
        <v>0.19230769230769229</v>
      </c>
      <c r="BO195" s="64">
        <f t="shared" si="43"/>
        <v>0.19230769230769229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264</v>
      </c>
      <c r="X197" s="388">
        <f t="shared" si="39"/>
        <v>264</v>
      </c>
      <c r="Y197" s="36">
        <f t="shared" si="44"/>
        <v>0.82830000000000004</v>
      </c>
      <c r="Z197" s="56"/>
      <c r="AA197" s="57"/>
      <c r="AE197" s="64"/>
      <c r="BB197" s="180" t="s">
        <v>1</v>
      </c>
      <c r="BL197" s="64">
        <f t="shared" si="40"/>
        <v>293.92</v>
      </c>
      <c r="BM197" s="64">
        <f t="shared" si="41"/>
        <v>293.92</v>
      </c>
      <c r="BN197" s="64">
        <f t="shared" si="42"/>
        <v>0.70512820512820507</v>
      </c>
      <c r="BO197" s="64">
        <f t="shared" si="43"/>
        <v>0.70512820512820507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240</v>
      </c>
      <c r="X199" s="388">
        <f t="shared" si="39"/>
        <v>240</v>
      </c>
      <c r="Y199" s="36">
        <f t="shared" si="44"/>
        <v>0.753</v>
      </c>
      <c r="Z199" s="56"/>
      <c r="AA199" s="57"/>
      <c r="AE199" s="64"/>
      <c r="BB199" s="182" t="s">
        <v>1</v>
      </c>
      <c r="BL199" s="64">
        <f t="shared" si="40"/>
        <v>267.20000000000005</v>
      </c>
      <c r="BM199" s="64">
        <f t="shared" si="41"/>
        <v>267.20000000000005</v>
      </c>
      <c r="BN199" s="64">
        <f t="shared" si="42"/>
        <v>0.64102564102564097</v>
      </c>
      <c r="BO199" s="64">
        <f t="shared" si="43"/>
        <v>0.64102564102564097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264</v>
      </c>
      <c r="X200" s="388">
        <f t="shared" si="39"/>
        <v>264</v>
      </c>
      <c r="Y200" s="36">
        <f t="shared" si="44"/>
        <v>0.82830000000000004</v>
      </c>
      <c r="Z200" s="56"/>
      <c r="AA200" s="57"/>
      <c r="AE200" s="64"/>
      <c r="BB200" s="183" t="s">
        <v>1</v>
      </c>
      <c r="BL200" s="64">
        <f t="shared" si="40"/>
        <v>294.58</v>
      </c>
      <c r="BM200" s="64">
        <f t="shared" si="41"/>
        <v>294.58</v>
      </c>
      <c r="BN200" s="64">
        <f t="shared" si="42"/>
        <v>0.70512820512820507</v>
      </c>
      <c r="BO200" s="64">
        <f t="shared" si="43"/>
        <v>0.70512820512820507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594.25064675639385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596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5.3410799999999998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1766.4</v>
      </c>
      <c r="X202" s="389">
        <f>IFERROR(SUM(X182:X200),"0")</f>
        <v>1780.8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110.4</v>
      </c>
      <c r="X206" s="388">
        <f>IFERROR(IF(W206="",0,CEILING((W206/$H206),1)*$H206),"")</f>
        <v>110.39999999999999</v>
      </c>
      <c r="Y206" s="36">
        <f>IFERROR(IF(X206=0,"",ROUNDUP(X206/H206,0)*0.00753),"")</f>
        <v>0.34638000000000002</v>
      </c>
      <c r="Z206" s="56"/>
      <c r="AA206" s="57"/>
      <c r="AE206" s="64"/>
      <c r="BB206" s="186" t="s">
        <v>1</v>
      </c>
      <c r="BL206" s="64">
        <f>IFERROR(W206*I206/H206,"0")</f>
        <v>122.91200000000002</v>
      </c>
      <c r="BM206" s="64">
        <f>IFERROR(X206*I206/H206,"0")</f>
        <v>122.91199999999999</v>
      </c>
      <c r="BN206" s="64">
        <f>IFERROR(1/J206*(W206/H206),"0")</f>
        <v>0.29487179487179493</v>
      </c>
      <c r="BO206" s="64">
        <f>IFERROR(1/J206*(X206/H206),"0")</f>
        <v>0.29487179487179488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48</v>
      </c>
      <c r="X207" s="388">
        <f>IFERROR(IF(W207="",0,CEILING((W207/$H207),1)*$H207),"")</f>
        <v>48</v>
      </c>
      <c r="Y207" s="36">
        <f>IFERROR(IF(X207=0,"",ROUNDUP(X207/H207,0)*0.00753),"")</f>
        <v>0.15060000000000001</v>
      </c>
      <c r="Z207" s="56"/>
      <c r="AA207" s="57"/>
      <c r="AE207" s="64"/>
      <c r="BB207" s="187" t="s">
        <v>1</v>
      </c>
      <c r="BL207" s="64">
        <f>IFERROR(W207*I207/H207,"0")</f>
        <v>53.440000000000005</v>
      </c>
      <c r="BM207" s="64">
        <f>IFERROR(X207*I207/H207,"0")</f>
        <v>53.440000000000005</v>
      </c>
      <c r="BN207" s="64">
        <f>IFERROR(1/J207*(W207/H207),"0")</f>
        <v>0.12820512820512819</v>
      </c>
      <c r="BO207" s="64">
        <f>IFERROR(1/J207*(X207/H207),"0")</f>
        <v>0.12820512820512819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66</v>
      </c>
      <c r="X208" s="389">
        <f>IFERROR(X204/H204,"0")+IFERROR(X205/H205,"0")+IFERROR(X206/H206,"0")+IFERROR(X207/H207,"0")</f>
        <v>66</v>
      </c>
      <c r="Y208" s="389">
        <f>IFERROR(IF(Y204="",0,Y204),"0")+IFERROR(IF(Y205="",0,Y205),"0")+IFERROR(IF(Y206="",0,Y206),"0")+IFERROR(IF(Y207="",0,Y207),"0")</f>
        <v>0.49698000000000003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158.4</v>
      </c>
      <c r="X209" s="389">
        <f>IFERROR(SUM(X204:X207),"0")</f>
        <v>158.39999999999998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160</v>
      </c>
      <c r="X255" s="388">
        <f>IFERROR(IF(W255="",0,CEILING((W255/$H255),1)*$H255),"")</f>
        <v>163.80000000000001</v>
      </c>
      <c r="Y255" s="36">
        <f>IFERROR(IF(X255=0,"",ROUNDUP(X255/H255,0)*0.00753),"")</f>
        <v>0.29366999999999999</v>
      </c>
      <c r="Z255" s="56"/>
      <c r="AA255" s="57"/>
      <c r="AE255" s="64"/>
      <c r="BB255" s="217" t="s">
        <v>1</v>
      </c>
      <c r="BL255" s="64">
        <f>IFERROR(W255*I255/H255,"0")</f>
        <v>169.9047619047619</v>
      </c>
      <c r="BM255" s="64">
        <f>IFERROR(X255*I255/H255,"0")</f>
        <v>173.94</v>
      </c>
      <c r="BN255" s="64">
        <f>IFERROR(1/J255*(W255/H255),"0")</f>
        <v>0.24420024420024419</v>
      </c>
      <c r="BO255" s="64">
        <f>IFERROR(1/J255*(X255/H255),"0")</f>
        <v>0.25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38.095238095238095</v>
      </c>
      <c r="X259" s="389">
        <f>IFERROR(X255/H255,"0")+IFERROR(X256/H256,"0")+IFERROR(X257/H257,"0")+IFERROR(X258/H258,"0")</f>
        <v>39</v>
      </c>
      <c r="Y259" s="389">
        <f>IFERROR(IF(Y255="",0,Y255),"0")+IFERROR(IF(Y256="",0,Y256),"0")+IFERROR(IF(Y257="",0,Y257),"0")+IFERROR(IF(Y258="",0,Y258),"0")</f>
        <v>0.29366999999999999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160</v>
      </c>
      <c r="X260" s="389">
        <f>IFERROR(SUM(X255:X258),"0")</f>
        <v>163.80000000000001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200</v>
      </c>
      <c r="X275" s="388">
        <f>IFERROR(IF(W275="",0,CEILING((W275/$H275),1)*$H275),"")</f>
        <v>201.60000000000002</v>
      </c>
      <c r="Y275" s="36">
        <f>IFERROR(IF(X275=0,"",ROUNDUP(X275/H275,0)*0.02175),"")</f>
        <v>0.52200000000000002</v>
      </c>
      <c r="Z275" s="56"/>
      <c r="AA275" s="57"/>
      <c r="AE275" s="64"/>
      <c r="BB275" s="231" t="s">
        <v>1</v>
      </c>
      <c r="BL275" s="64">
        <f>IFERROR(W275*I275/H275,"0")</f>
        <v>213.42857142857144</v>
      </c>
      <c r="BM275" s="64">
        <f>IFERROR(X275*I275/H275,"0")</f>
        <v>215.13600000000002</v>
      </c>
      <c r="BN275" s="64">
        <f>IFERROR(1/J275*(W275/H275),"0")</f>
        <v>0.42517006802721086</v>
      </c>
      <c r="BO275" s="64">
        <f>IFERROR(1/J275*(X275/H275),"0")</f>
        <v>0.42857142857142855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300</v>
      </c>
      <c r="X276" s="388">
        <f>IFERROR(IF(W276="",0,CEILING((W276/$H276),1)*$H276),"")</f>
        <v>304.2</v>
      </c>
      <c r="Y276" s="36">
        <f>IFERROR(IF(X276=0,"",ROUNDUP(X276/H276,0)*0.02175),"")</f>
        <v>0.84824999999999995</v>
      </c>
      <c r="Z276" s="56"/>
      <c r="AA276" s="57"/>
      <c r="AE276" s="64"/>
      <c r="BB276" s="232" t="s">
        <v>1</v>
      </c>
      <c r="BL276" s="64">
        <f>IFERROR(W276*I276/H276,"0")</f>
        <v>321.69230769230774</v>
      </c>
      <c r="BM276" s="64">
        <f>IFERROR(X276*I276/H276,"0")</f>
        <v>326.19600000000003</v>
      </c>
      <c r="BN276" s="64">
        <f>IFERROR(1/J276*(W276/H276),"0")</f>
        <v>0.6868131868131867</v>
      </c>
      <c r="BO276" s="64">
        <f>IFERROR(1/J276*(X276/H276),"0")</f>
        <v>0.6964285714285714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50</v>
      </c>
      <c r="X277" s="388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64"/>
      <c r="BB277" s="233" t="s">
        <v>1</v>
      </c>
      <c r="BL277" s="64">
        <f>IFERROR(W277*I277/H277,"0")</f>
        <v>53.357142857142861</v>
      </c>
      <c r="BM277" s="64">
        <f>IFERROR(X277*I277/H277,"0")</f>
        <v>53.784000000000006</v>
      </c>
      <c r="BN277" s="64">
        <f>IFERROR(1/J277*(W277/H277),"0")</f>
        <v>0.10629251700680271</v>
      </c>
      <c r="BO277" s="64">
        <f>IFERROR(1/J277*(X277/H277),"0")</f>
        <v>0.10714285714285714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68.223443223443226</v>
      </c>
      <c r="X278" s="389">
        <f>IFERROR(X274/H274,"0")+IFERROR(X275/H275,"0")+IFERROR(X276/H276,"0")+IFERROR(X277/H277,"0")</f>
        <v>69</v>
      </c>
      <c r="Y278" s="389">
        <f>IFERROR(IF(Y274="",0,Y274),"0")+IFERROR(IF(Y275="",0,Y275),"0")+IFERROR(IF(Y276="",0,Y276),"0")+IFERROR(IF(Y277="",0,Y277),"0")</f>
        <v>1.50075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550</v>
      </c>
      <c r="X279" s="389">
        <f>IFERROR(SUM(X274:X277),"0")</f>
        <v>556.20000000000005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12.6</v>
      </c>
      <c r="X315" s="388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64"/>
      <c r="BB315" s="251" t="s">
        <v>1</v>
      </c>
      <c r="BL315" s="64">
        <f>IFERROR(W315*I315/H315,"0")</f>
        <v>14.231999999999998</v>
      </c>
      <c r="BM315" s="64">
        <f>IFERROR(X315*I315/H315,"0")</f>
        <v>14.232000000000001</v>
      </c>
      <c r="BN315" s="64">
        <f>IFERROR(1/J315*(W315/H315),"0")</f>
        <v>3.8461538461538464E-2</v>
      </c>
      <c r="BO315" s="64">
        <f>IFERROR(1/J315*(X315/H315),"0")</f>
        <v>3.8461538461538464E-2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12.6</v>
      </c>
      <c r="X316" s="388">
        <f>IFERROR(IF(W316="",0,CEILING((W316/$H316),1)*$H316),"")</f>
        <v>12.600000000000001</v>
      </c>
      <c r="Y316" s="36">
        <f>IFERROR(IF(X316=0,"",ROUNDUP(X316/H316,0)*0.00753),"")</f>
        <v>4.5179999999999998E-2</v>
      </c>
      <c r="Z316" s="56"/>
      <c r="AA316" s="57"/>
      <c r="AE316" s="64"/>
      <c r="BB316" s="252" t="s">
        <v>1</v>
      </c>
      <c r="BL316" s="64">
        <f>IFERROR(W316*I316/H316,"0")</f>
        <v>14.159999999999998</v>
      </c>
      <c r="BM316" s="64">
        <f>IFERROR(X316*I316/H316,"0")</f>
        <v>14.16</v>
      </c>
      <c r="BN316" s="64">
        <f>IFERROR(1/J316*(W316/H316),"0")</f>
        <v>3.8461538461538464E-2</v>
      </c>
      <c r="BO316" s="64">
        <f>IFERROR(1/J316*(X316/H316),"0")</f>
        <v>3.8461538461538464E-2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12</v>
      </c>
      <c r="X317" s="389">
        <f>IFERROR(X314/H314,"0")+IFERROR(X315/H315,"0")+IFERROR(X316/H316,"0")</f>
        <v>12</v>
      </c>
      <c r="Y317" s="389">
        <f>IFERROR(IF(Y314="",0,Y314),"0")+IFERROR(IF(Y315="",0,Y315),"0")+IFERROR(IF(Y316="",0,Y316),"0")</f>
        <v>9.0359999999999996E-2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25.2</v>
      </c>
      <c r="X318" s="389">
        <f>IFERROR(SUM(X314:X316),"0")</f>
        <v>25.200000000000003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3200</v>
      </c>
      <c r="X333" s="388">
        <f t="shared" si="71"/>
        <v>3210</v>
      </c>
      <c r="Y333" s="36">
        <f>IFERROR(IF(X333=0,"",ROUNDUP(X333/H333,0)*0.02175),"")</f>
        <v>4.6544999999999996</v>
      </c>
      <c r="Z333" s="56"/>
      <c r="AA333" s="57"/>
      <c r="AE333" s="64"/>
      <c r="BB333" s="258" t="s">
        <v>1</v>
      </c>
      <c r="BL333" s="64">
        <f t="shared" si="72"/>
        <v>3302.4</v>
      </c>
      <c r="BM333" s="64">
        <f t="shared" si="73"/>
        <v>3312.7200000000003</v>
      </c>
      <c r="BN333" s="64">
        <f t="shared" si="74"/>
        <v>4.4444444444444446</v>
      </c>
      <c r="BO333" s="64">
        <f t="shared" si="75"/>
        <v>4.458333333333333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3000</v>
      </c>
      <c r="X335" s="388">
        <f t="shared" si="71"/>
        <v>3000</v>
      </c>
      <c r="Y335" s="36">
        <f>IFERROR(IF(X335=0,"",ROUNDUP(X335/H335,0)*0.02175),"")</f>
        <v>4.3499999999999996</v>
      </c>
      <c r="Z335" s="56"/>
      <c r="AA335" s="57"/>
      <c r="AE335" s="64"/>
      <c r="BB335" s="260" t="s">
        <v>1</v>
      </c>
      <c r="BL335" s="64">
        <f t="shared" si="72"/>
        <v>3096</v>
      </c>
      <c r="BM335" s="64">
        <f t="shared" si="73"/>
        <v>3096</v>
      </c>
      <c r="BN335" s="64">
        <f t="shared" si="74"/>
        <v>4.1666666666666661</v>
      </c>
      <c r="BO335" s="64">
        <f t="shared" si="75"/>
        <v>4.1666666666666661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2000</v>
      </c>
      <c r="X337" s="388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30</v>
      </c>
      <c r="X338" s="388">
        <f t="shared" si="71"/>
        <v>30</v>
      </c>
      <c r="Y338" s="36">
        <f>IFERROR(IF(X338=0,"",ROUNDUP(X338/H338,0)*0.00937),"")</f>
        <v>5.6219999999999999E-2</v>
      </c>
      <c r="Z338" s="56"/>
      <c r="AA338" s="57"/>
      <c r="AE338" s="64"/>
      <c r="BB338" s="263" t="s">
        <v>1</v>
      </c>
      <c r="BL338" s="64">
        <f t="shared" si="72"/>
        <v>31.26</v>
      </c>
      <c r="BM338" s="64">
        <f t="shared" si="73"/>
        <v>31.26</v>
      </c>
      <c r="BN338" s="64">
        <f t="shared" si="74"/>
        <v>0.05</v>
      </c>
      <c r="BO338" s="64">
        <f t="shared" si="75"/>
        <v>0.05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552.66666666666674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554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11.97522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8230</v>
      </c>
      <c r="X342" s="389">
        <f>IFERROR(SUM(X330:X340),"0")</f>
        <v>8250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1700</v>
      </c>
      <c r="X344" s="388">
        <f>IFERROR(IF(W344="",0,CEILING((W344/$H344),1)*$H344),"")</f>
        <v>1710</v>
      </c>
      <c r="Y344" s="36">
        <f>IFERROR(IF(X344=0,"",ROUNDUP(X344/H344,0)*0.02175),"")</f>
        <v>2.4794999999999998</v>
      </c>
      <c r="Z344" s="56"/>
      <c r="AA344" s="57"/>
      <c r="AE344" s="64"/>
      <c r="BB344" s="266" t="s">
        <v>1</v>
      </c>
      <c r="BL344" s="64">
        <f>IFERROR(W344*I344/H344,"0")</f>
        <v>1754.4</v>
      </c>
      <c r="BM344" s="64">
        <f>IFERROR(X344*I344/H344,"0")</f>
        <v>1764.72</v>
      </c>
      <c r="BN344" s="64">
        <f>IFERROR(1/J344*(W344/H344),"0")</f>
        <v>2.3611111111111107</v>
      </c>
      <c r="BO344" s="64">
        <f>IFERROR(1/J344*(X344/H344),"0")</f>
        <v>2.375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113.33333333333333</v>
      </c>
      <c r="X348" s="389">
        <f>IFERROR(X344/H344,"0")+IFERROR(X345/H345,"0")+IFERROR(X346/H346,"0")+IFERROR(X347/H347,"0")</f>
        <v>114</v>
      </c>
      <c r="Y348" s="389">
        <f>IFERROR(IF(Y344="",0,Y344),"0")+IFERROR(IF(Y345="",0,Y345),"0")+IFERROR(IF(Y346="",0,Y346),"0")+IFERROR(IF(Y347="",0,Y347),"0")</f>
        <v>2.4794999999999998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1700</v>
      </c>
      <c r="X349" s="389">
        <f>IFERROR(SUM(X344:X347),"0")</f>
        <v>1710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360</v>
      </c>
      <c r="X353" s="388">
        <f>IFERROR(IF(W353="",0,CEILING((W353/$H353),1)*$H353),"")</f>
        <v>366.59999999999997</v>
      </c>
      <c r="Y353" s="36">
        <f>IFERROR(IF(X353=0,"",ROUNDUP(X353/H353,0)*0.02175),"")</f>
        <v>1.0222499999999999</v>
      </c>
      <c r="Z353" s="56"/>
      <c r="AA353" s="57"/>
      <c r="AE353" s="64"/>
      <c r="BB353" s="272" t="s">
        <v>1</v>
      </c>
      <c r="BL353" s="64">
        <f>IFERROR(W353*I353/H353,"0")</f>
        <v>386.03076923076929</v>
      </c>
      <c r="BM353" s="64">
        <f>IFERROR(X353*I353/H353,"0")</f>
        <v>393.108</v>
      </c>
      <c r="BN353" s="64">
        <f>IFERROR(1/J353*(W353/H353),"0")</f>
        <v>0.82417582417582413</v>
      </c>
      <c r="BO353" s="64">
        <f>IFERROR(1/J353*(X353/H353),"0")</f>
        <v>0.83928571428571419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46.153846153846153</v>
      </c>
      <c r="X354" s="389">
        <f>IFERROR(X351/H351,"0")+IFERROR(X352/H352,"0")+IFERROR(X353/H353,"0")</f>
        <v>47</v>
      </c>
      <c r="Y354" s="389">
        <f>IFERROR(IF(Y351="",0,Y351),"0")+IFERROR(IF(Y352="",0,Y352),"0")+IFERROR(IF(Y353="",0,Y353),"0")</f>
        <v>1.0222499999999999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360</v>
      </c>
      <c r="X355" s="389">
        <f>IFERROR(SUM(X351:X353),"0")</f>
        <v>366.59999999999997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750</v>
      </c>
      <c r="X357" s="388">
        <f>IFERROR(IF(W357="",0,CEILING((W357/$H357),1)*$H357),"")</f>
        <v>756.6</v>
      </c>
      <c r="Y357" s="36">
        <f>IFERROR(IF(X357=0,"",ROUNDUP(X357/H357,0)*0.02175),"")</f>
        <v>2.10975</v>
      </c>
      <c r="Z357" s="56"/>
      <c r="AA357" s="57"/>
      <c r="AE357" s="64"/>
      <c r="BB357" s="273" t="s">
        <v>1</v>
      </c>
      <c r="BL357" s="64">
        <f>IFERROR(W357*I357/H357,"0")</f>
        <v>804.2307692307694</v>
      </c>
      <c r="BM357" s="64">
        <f>IFERROR(X357*I357/H357,"0")</f>
        <v>811.30800000000011</v>
      </c>
      <c r="BN357" s="64">
        <f>IFERROR(1/J357*(W357/H357),"0")</f>
        <v>1.7170329670329672</v>
      </c>
      <c r="BO357" s="64">
        <f>IFERROR(1/J357*(X357/H357),"0")</f>
        <v>1.732142857142857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96.15384615384616</v>
      </c>
      <c r="X358" s="389">
        <f>IFERROR(X357/H357,"0")</f>
        <v>97</v>
      </c>
      <c r="Y358" s="389">
        <f>IFERROR(IF(Y357="",0,Y357),"0")</f>
        <v>2.10975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750</v>
      </c>
      <c r="X359" s="389">
        <f>IFERROR(SUM(X357:X357),"0")</f>
        <v>756.6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200</v>
      </c>
      <c r="X375" s="388">
        <f>IFERROR(IF(W375="",0,CEILING((W375/$H375),1)*$H375),"")</f>
        <v>202.79999999999998</v>
      </c>
      <c r="Y375" s="36">
        <f>IFERROR(IF(X375=0,"",ROUNDUP(X375/H375,0)*0.02175),"")</f>
        <v>0.5655</v>
      </c>
      <c r="Z375" s="56"/>
      <c r="AA375" s="57"/>
      <c r="AE375" s="64"/>
      <c r="BB375" s="281" t="s">
        <v>1</v>
      </c>
      <c r="BL375" s="64">
        <f>IFERROR(W375*I375/H375,"0")</f>
        <v>214.46153846153848</v>
      </c>
      <c r="BM375" s="64">
        <f>IFERROR(X375*I375/H375,"0")</f>
        <v>217.464</v>
      </c>
      <c r="BN375" s="64">
        <f>IFERROR(1/J375*(W375/H375),"0")</f>
        <v>0.45787545787545786</v>
      </c>
      <c r="BO375" s="64">
        <f>IFERROR(1/J375*(X375/H375),"0")</f>
        <v>0.46428571428571425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25.641025641025642</v>
      </c>
      <c r="X379" s="389">
        <f>IFERROR(X375/H375,"0")+IFERROR(X376/H376,"0")+IFERROR(X377/H377,"0")+IFERROR(X378/H378,"0")</f>
        <v>26</v>
      </c>
      <c r="Y379" s="389">
        <f>IFERROR(IF(Y375="",0,Y375),"0")+IFERROR(IF(Y376="",0,Y376),"0")+IFERROR(IF(Y377="",0,Y377),"0")+IFERROR(IF(Y378="",0,Y378),"0")</f>
        <v>0.5655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200</v>
      </c>
      <c r="X380" s="389">
        <f>IFERROR(SUM(X375:X378),"0")</f>
        <v>202.79999999999998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20</v>
      </c>
      <c r="X394" s="388">
        <f t="shared" si="76"/>
        <v>21</v>
      </c>
      <c r="Y394" s="36">
        <f>IFERROR(IF(X394=0,"",ROUNDUP(X394/H394,0)*0.00753),"")</f>
        <v>3.7650000000000003E-2</v>
      </c>
      <c r="Z394" s="56"/>
      <c r="AA394" s="57"/>
      <c r="AE394" s="64"/>
      <c r="BB394" s="289" t="s">
        <v>1</v>
      </c>
      <c r="BL394" s="64">
        <f t="shared" si="77"/>
        <v>21.095238095238091</v>
      </c>
      <c r="BM394" s="64">
        <f t="shared" si="78"/>
        <v>22.15</v>
      </c>
      <c r="BN394" s="64">
        <f t="shared" si="79"/>
        <v>3.0525030525030524E-2</v>
      </c>
      <c r="BO394" s="64">
        <f t="shared" si="80"/>
        <v>3.2051282051282048E-2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50</v>
      </c>
      <c r="X395" s="388">
        <f t="shared" si="76"/>
        <v>50.400000000000006</v>
      </c>
      <c r="Y395" s="36">
        <f>IFERROR(IF(X395=0,"",ROUNDUP(X395/H395,0)*0.00753),"")</f>
        <v>9.0359999999999996E-2</v>
      </c>
      <c r="Z395" s="56"/>
      <c r="AA395" s="57"/>
      <c r="AE395" s="64"/>
      <c r="BB395" s="290" t="s">
        <v>1</v>
      </c>
      <c r="BL395" s="64">
        <f t="shared" si="77"/>
        <v>52.738095238095234</v>
      </c>
      <c r="BM395" s="64">
        <f t="shared" si="78"/>
        <v>53.160000000000004</v>
      </c>
      <c r="BN395" s="64">
        <f t="shared" si="79"/>
        <v>7.6312576312576319E-2</v>
      </c>
      <c r="BO395" s="64">
        <f t="shared" si="80"/>
        <v>7.6923076923076927E-2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40.476190476190482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41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0.30873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170</v>
      </c>
      <c r="X407" s="389">
        <f>IFERROR(SUM(X393:X405),"0")</f>
        <v>172.20000000000002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30</v>
      </c>
      <c r="X409" s="388">
        <f>IFERROR(IF(W409="",0,CEILING((W409/$H409),1)*$H409),"")</f>
        <v>31.2</v>
      </c>
      <c r="Y409" s="36">
        <f>IFERROR(IF(X409=0,"",ROUNDUP(X409/H409,0)*0.02175),"")</f>
        <v>8.6999999999999994E-2</v>
      </c>
      <c r="Z409" s="56"/>
      <c r="AA409" s="57"/>
      <c r="AE409" s="64"/>
      <c r="BB409" s="301" t="s">
        <v>1</v>
      </c>
      <c r="BL409" s="64">
        <f>IFERROR(W409*I409/H409,"0")</f>
        <v>32.1</v>
      </c>
      <c r="BM409" s="64">
        <f>IFERROR(X409*I409/H409,"0")</f>
        <v>33.384</v>
      </c>
      <c r="BN409" s="64">
        <f>IFERROR(1/J409*(W409/H409),"0")</f>
        <v>6.8681318681318673E-2</v>
      </c>
      <c r="BO409" s="64">
        <f>IFERROR(1/J409*(X409/H409),"0")</f>
        <v>7.1428571428571425E-2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3.8461538461538463</v>
      </c>
      <c r="X412" s="389">
        <f>IFERROR(X409/H409,"0")+IFERROR(X410/H410,"0")+IFERROR(X411/H411,"0")</f>
        <v>4</v>
      </c>
      <c r="Y412" s="389">
        <f>IFERROR(IF(Y409="",0,Y409),"0")+IFERROR(IF(Y410="",0,Y410),"0")+IFERROR(IF(Y411="",0,Y411),"0")</f>
        <v>8.6999999999999994E-2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30</v>
      </c>
      <c r="X413" s="389">
        <f>IFERROR(SUM(X409:X411),"0")</f>
        <v>31.2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33.599999999999987</v>
      </c>
      <c r="X432" s="388">
        <f t="shared" si="82"/>
        <v>33.6</v>
      </c>
      <c r="Y432" s="36">
        <f>IFERROR(IF(X432=0,"",ROUNDUP(X432/H432,0)*0.00502),"")</f>
        <v>8.0320000000000003E-2</v>
      </c>
      <c r="Z432" s="56"/>
      <c r="AA432" s="57"/>
      <c r="AE432" s="64"/>
      <c r="BB432" s="311" t="s">
        <v>1</v>
      </c>
      <c r="BL432" s="64">
        <f t="shared" si="83"/>
        <v>35.679999999999986</v>
      </c>
      <c r="BM432" s="64">
        <f t="shared" si="84"/>
        <v>35.68</v>
      </c>
      <c r="BN432" s="64">
        <f t="shared" si="85"/>
        <v>6.8376068376068355E-2</v>
      </c>
      <c r="BO432" s="64">
        <f t="shared" si="86"/>
        <v>6.8376068376068383E-2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39.809523809523803</v>
      </c>
      <c r="X437" s="389">
        <f>IFERROR(X431/H431,"0")+IFERROR(X432/H432,"0")+IFERROR(X433/H433,"0")+IFERROR(X434/H434,"0")+IFERROR(X435/H435,"0")+IFERROR(X436/H436,"0")</f>
        <v>40</v>
      </c>
      <c r="Y437" s="389">
        <f>IFERROR(IF(Y431="",0,Y431),"0")+IFERROR(IF(Y432="",0,Y432),"0")+IFERROR(IF(Y433="",0,Y433),"0")+IFERROR(IF(Y434="",0,Y434),"0")+IFERROR(IF(Y435="",0,Y435),"0")+IFERROR(IF(Y436="",0,Y436),"0")</f>
        <v>0.26103999999999999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133.6</v>
      </c>
      <c r="X438" s="389">
        <f>IFERROR(SUM(X431:X436),"0")</f>
        <v>134.4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30</v>
      </c>
      <c r="X473" s="388">
        <f t="shared" si="87"/>
        <v>31.68</v>
      </c>
      <c r="Y473" s="36">
        <f t="shared" si="88"/>
        <v>7.1760000000000004E-2</v>
      </c>
      <c r="Z473" s="56"/>
      <c r="AA473" s="57"/>
      <c r="AE473" s="64"/>
      <c r="BB473" s="327" t="s">
        <v>1</v>
      </c>
      <c r="BL473" s="64">
        <f t="shared" si="89"/>
        <v>32.04545454545454</v>
      </c>
      <c r="BM473" s="64">
        <f t="shared" si="90"/>
        <v>33.839999999999996</v>
      </c>
      <c r="BN473" s="64">
        <f t="shared" si="91"/>
        <v>5.4632867132867136E-2</v>
      </c>
      <c r="BO473" s="64">
        <f t="shared" si="92"/>
        <v>5.7692307692307696E-2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50</v>
      </c>
      <c r="X474" s="388">
        <f t="shared" si="87"/>
        <v>52.800000000000004</v>
      </c>
      <c r="Y474" s="36">
        <f t="shared" si="88"/>
        <v>0.1196</v>
      </c>
      <c r="Z474" s="56"/>
      <c r="AA474" s="57"/>
      <c r="AE474" s="64"/>
      <c r="BB474" s="328" t="s">
        <v>1</v>
      </c>
      <c r="BL474" s="64">
        <f t="shared" si="89"/>
        <v>53.409090909090907</v>
      </c>
      <c r="BM474" s="64">
        <f t="shared" si="90"/>
        <v>56.400000000000006</v>
      </c>
      <c r="BN474" s="64">
        <f t="shared" si="91"/>
        <v>9.1054778554778545E-2</v>
      </c>
      <c r="BO474" s="64">
        <f t="shared" si="92"/>
        <v>9.6153846153846159E-2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15.15151515151515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0.19136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80</v>
      </c>
      <c r="X484" s="389">
        <f>IFERROR(SUM(X471:X482),"0")</f>
        <v>84.48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150</v>
      </c>
      <c r="X486" s="388">
        <f>IFERROR(IF(W486="",0,CEILING((W486/$H486),1)*$H486),"")</f>
        <v>153.12</v>
      </c>
      <c r="Y486" s="36">
        <f>IFERROR(IF(X486=0,"",ROUNDUP(X486/H486,0)*0.01196),"")</f>
        <v>0.34683999999999998</v>
      </c>
      <c r="Z486" s="56"/>
      <c r="AA486" s="57"/>
      <c r="AE486" s="64"/>
      <c r="BB486" s="337" t="s">
        <v>1</v>
      </c>
      <c r="BL486" s="64">
        <f>IFERROR(W486*I486/H486,"0")</f>
        <v>160.22727272727272</v>
      </c>
      <c r="BM486" s="64">
        <f>IFERROR(X486*I486/H486,"0")</f>
        <v>163.56</v>
      </c>
      <c r="BN486" s="64">
        <f>IFERROR(1/J486*(W486/H486),"0")</f>
        <v>0.27316433566433568</v>
      </c>
      <c r="BO486" s="64">
        <f>IFERROR(1/J486*(X486/H486),"0")</f>
        <v>0.27884615384615385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28.409090909090907</v>
      </c>
      <c r="X488" s="389">
        <f>IFERROR(X486/H486,"0")+IFERROR(X487/H487,"0")</f>
        <v>29</v>
      </c>
      <c r="Y488" s="389">
        <f>IFERROR(IF(Y486="",0,Y486),"0")+IFERROR(IF(Y487="",0,Y487),"0")</f>
        <v>0.34683999999999998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150</v>
      </c>
      <c r="X489" s="389">
        <f>IFERROR(SUM(X486:X487),"0")</f>
        <v>153.12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</v>
      </c>
      <c r="X492" s="388">
        <f t="shared" si="93"/>
        <v>63.36</v>
      </c>
      <c r="Y492" s="36">
        <f>IFERROR(IF(X492=0,"",ROUNDUP(X492/H492,0)*0.01196),"")</f>
        <v>0.14352000000000001</v>
      </c>
      <c r="Z492" s="56"/>
      <c r="AA492" s="57"/>
      <c r="AE492" s="64"/>
      <c r="BB492" s="340" t="s">
        <v>1</v>
      </c>
      <c r="BL492" s="64">
        <f t="shared" si="94"/>
        <v>64.090909090909079</v>
      </c>
      <c r="BM492" s="64">
        <f t="shared" si="95"/>
        <v>67.679999999999993</v>
      </c>
      <c r="BN492" s="64">
        <f t="shared" si="96"/>
        <v>0.10926573426573427</v>
      </c>
      <c r="BO492" s="64">
        <f t="shared" si="97"/>
        <v>0.11538461538461539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50</v>
      </c>
      <c r="X493" s="388">
        <f t="shared" si="93"/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si="94"/>
        <v>53.409090909090907</v>
      </c>
      <c r="BM493" s="64">
        <f t="shared" si="95"/>
        <v>56.400000000000006</v>
      </c>
      <c r="BN493" s="64">
        <f t="shared" si="96"/>
        <v>9.1054778554778545E-2</v>
      </c>
      <c r="BO493" s="64">
        <f t="shared" si="97"/>
        <v>9.6153846153846159E-2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20.833333333333332</v>
      </c>
      <c r="X497" s="389">
        <f>IFERROR(X491/H491,"0")+IFERROR(X492/H492,"0")+IFERROR(X493/H493,"0")+IFERROR(X494/H494,"0")+IFERROR(X495/H495,"0")+IFERROR(X496/H496,"0")</f>
        <v>22</v>
      </c>
      <c r="Y497" s="389">
        <f>IFERROR(IF(Y491="",0,Y491),"0")+IFERROR(IF(Y492="",0,Y492),"0")+IFERROR(IF(Y493="",0,Y493),"0")+IFERROR(IF(Y494="",0,Y494),"0")+IFERROR(IF(Y495="",0,Y495),"0")+IFERROR(IF(Y496="",0,Y496),"0")</f>
        <v>0.26312000000000002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110</v>
      </c>
      <c r="X498" s="389">
        <f>IFERROR(SUM(X491:X496),"0")</f>
        <v>116.16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200</v>
      </c>
      <c r="X534" s="388">
        <f t="shared" si="104"/>
        <v>201.60000000000002</v>
      </c>
      <c r="Y534" s="36">
        <f>IFERROR(IF(X534=0,"",ROUNDUP(X534/H534,0)*0.00753),"")</f>
        <v>0.36143999999999998</v>
      </c>
      <c r="Z534" s="56"/>
      <c r="AA534" s="57"/>
      <c r="AE534" s="64"/>
      <c r="BB534" s="365" t="s">
        <v>1</v>
      </c>
      <c r="BL534" s="64">
        <f t="shared" si="105"/>
        <v>212.38095238095238</v>
      </c>
      <c r="BM534" s="64">
        <f t="shared" si="106"/>
        <v>214.08</v>
      </c>
      <c r="BN534" s="64">
        <f t="shared" si="107"/>
        <v>0.30525030525030528</v>
      </c>
      <c r="BO534" s="64">
        <f t="shared" si="108"/>
        <v>0.30769230769230771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47.61904761904762</v>
      </c>
      <c r="X538" s="389">
        <f>IFERROR(X532/H532,"0")+IFERROR(X533/H533,"0")+IFERROR(X534/H534,"0")+IFERROR(X535/H535,"0")+IFERROR(X536/H536,"0")+IFERROR(X537/H537,"0")</f>
        <v>48</v>
      </c>
      <c r="Y538" s="389">
        <f>IFERROR(IF(Y532="",0,Y532),"0")+IFERROR(IF(Y533="",0,Y533),"0")+IFERROR(IF(Y534="",0,Y534),"0")+IFERROR(IF(Y535="",0,Y535),"0")+IFERROR(IF(Y536="",0,Y536),"0")+IFERROR(IF(Y537="",0,Y537),"0")</f>
        <v>0.36143999999999998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200</v>
      </c>
      <c r="X539" s="389">
        <f>IFERROR(SUM(X532:X537),"0")</f>
        <v>201.60000000000002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1200</v>
      </c>
      <c r="X541" s="388">
        <f>IFERROR(IF(W541="",0,CEILING((W541/$H541),1)*$H541),"")</f>
        <v>1201.2</v>
      </c>
      <c r="Y541" s="36">
        <f>IFERROR(IF(X541=0,"",ROUNDUP(X541/H541,0)*0.02175),"")</f>
        <v>3.3494999999999999</v>
      </c>
      <c r="Z541" s="56"/>
      <c r="AA541" s="57"/>
      <c r="AE541" s="64"/>
      <c r="BB541" s="369" t="s">
        <v>1</v>
      </c>
      <c r="BL541" s="64">
        <f>IFERROR(W541*I541/H541,"0")</f>
        <v>1286.7692307692309</v>
      </c>
      <c r="BM541" s="64">
        <f>IFERROR(X541*I541/H541,"0")</f>
        <v>1288.056</v>
      </c>
      <c r="BN541" s="64">
        <f>IFERROR(1/J541*(W541/H541),"0")</f>
        <v>2.7472527472527468</v>
      </c>
      <c r="BO541" s="64">
        <f>IFERROR(1/J541*(X541/H541),"0")</f>
        <v>2.75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153.84615384615384</v>
      </c>
      <c r="X546" s="389">
        <f>IFERROR(X541/H541,"0")+IFERROR(X542/H542,"0")+IFERROR(X543/H543,"0")+IFERROR(X544/H544,"0")+IFERROR(X545/H545,"0")</f>
        <v>154</v>
      </c>
      <c r="Y546" s="389">
        <f>IFERROR(IF(Y541="",0,Y541),"0")+IFERROR(IF(Y542="",0,Y542),"0")+IFERROR(IF(Y543="",0,Y543),"0")+IFERROR(IF(Y544="",0,Y544),"0")+IFERROR(IF(Y545="",0,Y545),"0")</f>
        <v>3.3494999999999999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1200</v>
      </c>
      <c r="X547" s="389">
        <f>IFERROR(SUM(X541:X545),"0")</f>
        <v>1201.2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17253.599999999999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17366.16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18118.181099924346</v>
      </c>
      <c r="X556" s="389">
        <f>IFERROR(SUM(BM22:BM552),"0")</f>
        <v>18237.002000000004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30</v>
      </c>
      <c r="X557" s="38">
        <f>ROUNDUP(SUM(BO22:BO552),0)</f>
        <v>30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18868.181099924346</v>
      </c>
      <c r="X558" s="389">
        <f>GrossWeightTotalR+PalletQtyTotalR*25</f>
        <v>18987.002000000004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2179.7048222105695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2195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33.638339999999999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33.6</v>
      </c>
      <c r="F565" s="46">
        <f>IFERROR(X130*1,"0")+IFERROR(X131*1,"0")+IFERROR(X132*1,"0")+IFERROR(X133*1,"0")+IFERROR(X134*1,"0")</f>
        <v>352.8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105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2749.2000000000003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720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720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25.200000000000003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11083.2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202.79999999999998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203.4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134.4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353.76000000000005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1402.8000000000002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