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DCD7646-779B-4125-9ABD-C2183DA399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201" i="1" s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X22" i="1"/>
  <c r="B565" i="1" s="1"/>
  <c r="O22" i="1"/>
  <c r="H10" i="1"/>
  <c r="A9" i="1"/>
  <c r="F10" i="1" s="1"/>
  <c r="D7" i="1"/>
  <c r="P6" i="1"/>
  <c r="O2" i="1"/>
  <c r="X24" i="1" l="1"/>
  <c r="X34" i="1"/>
  <c r="X50" i="1"/>
  <c r="X81" i="1"/>
  <c r="X89" i="1"/>
  <c r="X99" i="1"/>
  <c r="X126" i="1"/>
  <c r="X135" i="1"/>
  <c r="X145" i="1"/>
  <c r="BO156" i="1"/>
  <c r="BM156" i="1"/>
  <c r="Y156" i="1"/>
  <c r="I565" i="1"/>
  <c r="X164" i="1"/>
  <c r="BO161" i="1"/>
  <c r="BM161" i="1"/>
  <c r="Y161" i="1"/>
  <c r="Y163" i="1" s="1"/>
  <c r="BO190" i="1"/>
  <c r="BM190" i="1"/>
  <c r="Y190" i="1"/>
  <c r="BO194" i="1"/>
  <c r="BM194" i="1"/>
  <c r="Y194" i="1"/>
  <c r="BO198" i="1"/>
  <c r="BM198" i="1"/>
  <c r="Y198" i="1"/>
  <c r="BO207" i="1"/>
  <c r="BM207" i="1"/>
  <c r="Y207" i="1"/>
  <c r="J565" i="1"/>
  <c r="X219" i="1"/>
  <c r="BO212" i="1"/>
  <c r="BM212" i="1"/>
  <c r="Y212" i="1"/>
  <c r="BO223" i="1"/>
  <c r="BM223" i="1"/>
  <c r="Y223" i="1"/>
  <c r="H9" i="1"/>
  <c r="A10" i="1"/>
  <c r="W558" i="1"/>
  <c r="X58" i="1"/>
  <c r="X116" i="1"/>
  <c r="H565" i="1"/>
  <c r="X157" i="1"/>
  <c r="BO148" i="1"/>
  <c r="BM148" i="1"/>
  <c r="Y148" i="1"/>
  <c r="BO152" i="1"/>
  <c r="BM152" i="1"/>
  <c r="Y152" i="1"/>
  <c r="X158" i="1"/>
  <c r="BO175" i="1"/>
  <c r="BM175" i="1"/>
  <c r="Y175" i="1"/>
  <c r="BO184" i="1"/>
  <c r="BM184" i="1"/>
  <c r="Y184" i="1"/>
  <c r="BO205" i="1"/>
  <c r="BM205" i="1"/>
  <c r="Y205" i="1"/>
  <c r="Y208" i="1" s="1"/>
  <c r="X209" i="1"/>
  <c r="BO216" i="1"/>
  <c r="BM216" i="1"/>
  <c r="Y216" i="1"/>
  <c r="BO232" i="1"/>
  <c r="BM232" i="1"/>
  <c r="Y232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C565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X163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Y225" i="1" s="1"/>
  <c r="X225" i="1"/>
  <c r="X236" i="1"/>
  <c r="BO230" i="1"/>
  <c r="BM230" i="1"/>
  <c r="Y230" i="1"/>
  <c r="Y235" i="1" s="1"/>
  <c r="BO234" i="1"/>
  <c r="BM234" i="1"/>
  <c r="Y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367" i="1"/>
  <c r="Y301" i="1"/>
  <c r="Y252" i="1"/>
  <c r="Y201" i="1"/>
  <c r="Y98" i="1"/>
  <c r="Y81" i="1"/>
  <c r="Y57" i="1"/>
  <c r="X556" i="1"/>
  <c r="Y157" i="1"/>
  <c r="X559" i="1"/>
  <c r="Y497" i="1"/>
  <c r="Y483" i="1"/>
  <c r="Y521" i="1"/>
  <c r="Y379" i="1"/>
  <c r="Y341" i="1"/>
  <c r="Y290" i="1"/>
  <c r="X555" i="1"/>
  <c r="X557" i="1"/>
  <c r="Y219" i="1"/>
  <c r="Y560" i="1" s="1"/>
  <c r="X558" i="1" l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<sst xmlns="http://schemas.openxmlformats.org/spreadsheetml/2006/main" count="2433" uniqueCount="808">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</sst>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40</v>
      </c>
      <c r="X47" s="388">
        <f>IFERROR(IF(W47="",0,CEILING((W47/$H47),1)*$H47),"")</f>
        <v>43.2</v>
      </c>
      <c r="Y47" s="36">
        <f>IFERROR(IF(X47=0,"",ROUNDUP(X47/H47,0)*0.02175),"")</f>
        <v>8.6999999999999994E-2</v>
      </c>
      <c r="Z47" s="56"/>
      <c r="AA47" s="57"/>
      <c r="AE47" s="64"/>
      <c r="BB47" s="76" t="s">
        <v>1</v>
      </c>
      <c r="BL47" s="64">
        <f>IFERROR(W47*I47/H47,"0")</f>
        <v>41.777777777777771</v>
      </c>
      <c r="BM47" s="64">
        <f>IFERROR(X47*I47/H47,"0")</f>
        <v>45.12</v>
      </c>
      <c r="BN47" s="64">
        <f>IFERROR(1/J47*(W47/H47),"0")</f>
        <v>6.613756613756612E-2</v>
      </c>
      <c r="BO47" s="64">
        <f>IFERROR(1/J47*(X47/H47),"0")</f>
        <v>7.1428571428571425E-2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3.7037037037037033</v>
      </c>
      <c r="X49" s="389">
        <f>IFERROR(X47/H47,"0")+IFERROR(X48/H48,"0")</f>
        <v>4</v>
      </c>
      <c r="Y49" s="389">
        <f>IFERROR(IF(Y47="",0,Y47),"0")+IFERROR(IF(Y48="",0,Y48),"0")</f>
        <v>8.6999999999999994E-2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40</v>
      </c>
      <c r="X50" s="389">
        <f>IFERROR(SUM(X47:X48),"0")</f>
        <v>43.2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95</v>
      </c>
      <c r="X63" s="388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99.071428571428569</v>
      </c>
      <c r="BM63" s="64">
        <f t="shared" si="9"/>
        <v>105.12</v>
      </c>
      <c r="BN63" s="64">
        <f t="shared" si="10"/>
        <v>0.15146683673469388</v>
      </c>
      <c r="BO63" s="64">
        <f t="shared" si="11"/>
        <v>0.1607142857142857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146</v>
      </c>
      <c r="X65" s="388">
        <f t="shared" si="6"/>
        <v>151.20000000000002</v>
      </c>
      <c r="Y65" s="36">
        <f t="shared" si="7"/>
        <v>0.30449999999999999</v>
      </c>
      <c r="Z65" s="56"/>
      <c r="AA65" s="57"/>
      <c r="AE65" s="64"/>
      <c r="BB65" s="86" t="s">
        <v>1</v>
      </c>
      <c r="BL65" s="64">
        <f t="shared" si="8"/>
        <v>152.48888888888888</v>
      </c>
      <c r="BM65" s="64">
        <f t="shared" si="9"/>
        <v>157.91999999999999</v>
      </c>
      <c r="BN65" s="64">
        <f t="shared" si="10"/>
        <v>0.24140211640211637</v>
      </c>
      <c r="BO65" s="64">
        <f t="shared" si="11"/>
        <v>0.25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59</v>
      </c>
      <c r="X67" s="388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61.528571428571432</v>
      </c>
      <c r="BM67" s="64">
        <f t="shared" si="9"/>
        <v>70.079999999999984</v>
      </c>
      <c r="BN67" s="64">
        <f t="shared" si="10"/>
        <v>9.4068877551020405E-2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27.268518518518515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29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0.63074999999999992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300</v>
      </c>
      <c r="X82" s="389">
        <f>IFERROR(SUM(X61:X80),"0")</f>
        <v>319.2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120</v>
      </c>
      <c r="X103" s="388">
        <f t="shared" si="18"/>
        <v>126</v>
      </c>
      <c r="Y103" s="36">
        <f>IFERROR(IF(X103=0,"",ROUNDUP(X103/H103,0)*0.02175),"")</f>
        <v>0.32624999999999998</v>
      </c>
      <c r="Z103" s="56"/>
      <c r="AA103" s="57"/>
      <c r="AE103" s="64"/>
      <c r="BB103" s="115" t="s">
        <v>1</v>
      </c>
      <c r="BL103" s="64">
        <f t="shared" si="19"/>
        <v>128.05714285714285</v>
      </c>
      <c r="BM103" s="64">
        <f t="shared" si="20"/>
        <v>134.45999999999998</v>
      </c>
      <c r="BN103" s="64">
        <f t="shared" si="21"/>
        <v>0.25510204081632648</v>
      </c>
      <c r="BO103" s="64">
        <f t="shared" si="22"/>
        <v>0.26785714285714285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15</v>
      </c>
      <c r="X111" s="388">
        <f t="shared" si="18"/>
        <v>16.2</v>
      </c>
      <c r="Y111" s="36">
        <f t="shared" si="23"/>
        <v>6.7769999999999997E-2</v>
      </c>
      <c r="Z111" s="56"/>
      <c r="AA111" s="57"/>
      <c r="AE111" s="64"/>
      <c r="BB111" s="123" t="s">
        <v>1</v>
      </c>
      <c r="BL111" s="64">
        <f t="shared" si="19"/>
        <v>16.666666666666668</v>
      </c>
      <c r="BM111" s="64">
        <f t="shared" si="20"/>
        <v>18</v>
      </c>
      <c r="BN111" s="64">
        <f t="shared" si="21"/>
        <v>5.3418803418803423E-2</v>
      </c>
      <c r="BO111" s="64">
        <f t="shared" si="22"/>
        <v>5.7692307692307689E-2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3</v>
      </c>
      <c r="X114" s="388">
        <f t="shared" si="18"/>
        <v>3.6</v>
      </c>
      <c r="Y114" s="36">
        <f t="shared" si="23"/>
        <v>1.506E-2</v>
      </c>
      <c r="Z114" s="56"/>
      <c r="AA114" s="57"/>
      <c r="AE114" s="64"/>
      <c r="BB114" s="126" t="s">
        <v>1</v>
      </c>
      <c r="BL114" s="64">
        <f t="shared" si="19"/>
        <v>3.4433333333333329</v>
      </c>
      <c r="BM114" s="64">
        <f t="shared" si="20"/>
        <v>4.1319999999999997</v>
      </c>
      <c r="BN114" s="64">
        <f t="shared" si="21"/>
        <v>1.0683760683760682E-2</v>
      </c>
      <c r="BO114" s="64">
        <f t="shared" si="22"/>
        <v>1.282051282051282E-2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29.285714285714288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31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0.43418000000000001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144</v>
      </c>
      <c r="X117" s="389">
        <f>IFERROR(SUM(X101:X115),"0")</f>
        <v>151.79999999999998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50</v>
      </c>
      <c r="X122" s="388">
        <f t="shared" si="24"/>
        <v>50.400000000000006</v>
      </c>
      <c r="Y122" s="36">
        <f>IFERROR(IF(X122=0,"",ROUNDUP(X122/H122,0)*0.02175),"")</f>
        <v>0.1305</v>
      </c>
      <c r="Z122" s="56"/>
      <c r="AA122" s="57"/>
      <c r="AE122" s="64"/>
      <c r="BB122" s="131" t="s">
        <v>1</v>
      </c>
      <c r="BL122" s="64">
        <f t="shared" si="25"/>
        <v>53.357142857142861</v>
      </c>
      <c r="BM122" s="64">
        <f t="shared" si="26"/>
        <v>53.784000000000006</v>
      </c>
      <c r="BN122" s="64">
        <f t="shared" si="27"/>
        <v>0.10629251700680271</v>
      </c>
      <c r="BO122" s="64">
        <f t="shared" si="28"/>
        <v>0.10714285714285714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5.9523809523809526</v>
      </c>
      <c r="X126" s="389">
        <f>IFERROR(X119/H119,"0")+IFERROR(X120/H120,"0")+IFERROR(X121/H121,"0")+IFERROR(X122/H122,"0")+IFERROR(X123/H123,"0")+IFERROR(X124/H124,"0")+IFERROR(X125/H125,"0")</f>
        <v>6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0.1305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50</v>
      </c>
      <c r="X127" s="389">
        <f>IFERROR(SUM(X119:X125),"0")</f>
        <v>50.400000000000006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39</v>
      </c>
      <c r="X131" s="388">
        <f>IFERROR(IF(W131="",0,CEILING((W131/$H131),1)*$H131),"")</f>
        <v>42</v>
      </c>
      <c r="Y131" s="36">
        <f>IFERROR(IF(X131=0,"",ROUNDUP(X131/H131,0)*0.02175),"")</f>
        <v>0.10874999999999999</v>
      </c>
      <c r="Z131" s="56"/>
      <c r="AA131" s="57"/>
      <c r="AE131" s="64"/>
      <c r="BB131" s="136" t="s">
        <v>1</v>
      </c>
      <c r="BL131" s="64">
        <f>IFERROR(W131*I131/H131,"0")</f>
        <v>41.590714285714284</v>
      </c>
      <c r="BM131" s="64">
        <f>IFERROR(X131*I131/H131,"0")</f>
        <v>44.79</v>
      </c>
      <c r="BN131" s="64">
        <f>IFERROR(1/J131*(W131/H131),"0")</f>
        <v>8.2908163265306103E-2</v>
      </c>
      <c r="BO131" s="64">
        <f>IFERROR(1/J131*(X131/H131),"0")</f>
        <v>8.9285714285714274E-2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4.6428571428571423</v>
      </c>
      <c r="X135" s="389">
        <f>IFERROR(X130/H130,"0")+IFERROR(X131/H131,"0")+IFERROR(X132/H132,"0")+IFERROR(X133/H133,"0")+IFERROR(X134/H134,"0")</f>
        <v>5</v>
      </c>
      <c r="Y135" s="389">
        <f>IFERROR(IF(Y130="",0,Y130),"0")+IFERROR(IF(Y131="",0,Y131),"0")+IFERROR(IF(Y132="",0,Y132),"0")+IFERROR(IF(Y133="",0,Y133),"0")+IFERROR(IF(Y134="",0,Y134),"0")</f>
        <v>0.10874999999999999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39</v>
      </c>
      <c r="X136" s="389">
        <f>IFERROR(SUM(X130:X134),"0")</f>
        <v>42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146</v>
      </c>
      <c r="X148" s="388">
        <f t="shared" ref="X148:X156" si="29">IFERROR(IF(W148="",0,CEILING((W148/$H148),1)*$H148),"")</f>
        <v>147</v>
      </c>
      <c r="Y148" s="36">
        <f>IFERROR(IF(X148=0,"",ROUNDUP(X148/H148,0)*0.00753),"")</f>
        <v>0.26355000000000001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155.03809523809522</v>
      </c>
      <c r="BM148" s="64">
        <f t="shared" ref="BM148:BM156" si="31">IFERROR(X148*I148/H148,"0")</f>
        <v>156.1</v>
      </c>
      <c r="BN148" s="64">
        <f t="shared" ref="BN148:BN156" si="32">IFERROR(1/J148*(W148/H148),"0")</f>
        <v>0.22283272283272282</v>
      </c>
      <c r="BO148" s="64">
        <f t="shared" ref="BO148:BO156" si="33">IFERROR(1/J148*(X148/H148),"0")</f>
        <v>0.22435897435897434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34.761904761904759</v>
      </c>
      <c r="X157" s="389">
        <f>IFERROR(X148/H148,"0")+IFERROR(X149/H149,"0")+IFERROR(X150/H150,"0")+IFERROR(X151/H151,"0")+IFERROR(X152/H152,"0")+IFERROR(X153/H153,"0")+IFERROR(X154/H154,"0")+IFERROR(X155/H155,"0")+IFERROR(X156/H156,"0")</f>
        <v>35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0.26355000000000001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146</v>
      </c>
      <c r="X158" s="389">
        <f>IFERROR(SUM(X148:X156),"0")</f>
        <v>147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159</v>
      </c>
      <c r="X173" s="388">
        <f t="shared" si="34"/>
        <v>162</v>
      </c>
      <c r="Y173" s="36">
        <f>IFERROR(IF(X173=0,"",ROUNDUP(X173/H173,0)*0.00937),"")</f>
        <v>0.28110000000000002</v>
      </c>
      <c r="Z173" s="56"/>
      <c r="AA173" s="57"/>
      <c r="AE173" s="64"/>
      <c r="BB173" s="159" t="s">
        <v>1</v>
      </c>
      <c r="BL173" s="64">
        <f t="shared" si="35"/>
        <v>165.18333333333334</v>
      </c>
      <c r="BM173" s="64">
        <f t="shared" si="36"/>
        <v>168.3</v>
      </c>
      <c r="BN173" s="64">
        <f t="shared" si="37"/>
        <v>0.24537037037037035</v>
      </c>
      <c r="BO173" s="64">
        <f t="shared" si="38"/>
        <v>0.24999999999999997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151</v>
      </c>
      <c r="X174" s="388">
        <f t="shared" si="34"/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60" t="s">
        <v>1</v>
      </c>
      <c r="BL174" s="64">
        <f t="shared" si="35"/>
        <v>156.87222222222221</v>
      </c>
      <c r="BM174" s="64">
        <f t="shared" si="36"/>
        <v>157.08000000000001</v>
      </c>
      <c r="BN174" s="64">
        <f t="shared" si="37"/>
        <v>0.23302469135802467</v>
      </c>
      <c r="BO174" s="64">
        <f t="shared" si="38"/>
        <v>0.23333333333333334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57.407407407407405</v>
      </c>
      <c r="X179" s="389">
        <f>IFERROR(X171/H171,"0")+IFERROR(X172/H172,"0")+IFERROR(X173/H173,"0")+IFERROR(X174/H174,"0")+IFERROR(X175/H175,"0")+IFERROR(X176/H176,"0")+IFERROR(X177/H177,"0")+IFERROR(X178/H178,"0")</f>
        <v>58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0.54346000000000005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310</v>
      </c>
      <c r="X180" s="389">
        <f>IFERROR(SUM(X171:X178),"0")</f>
        <v>313.20000000000005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106</v>
      </c>
      <c r="X185" s="388">
        <f t="shared" si="39"/>
        <v>109.2</v>
      </c>
      <c r="Y185" s="36">
        <f>IFERROR(IF(X185=0,"",ROUNDUP(X185/H185,0)*0.02175),"")</f>
        <v>0.30449999999999999</v>
      </c>
      <c r="Z185" s="56"/>
      <c r="AA185" s="57"/>
      <c r="AE185" s="64"/>
      <c r="BB185" s="168" t="s">
        <v>1</v>
      </c>
      <c r="BL185" s="64">
        <f t="shared" si="40"/>
        <v>113.66461538461539</v>
      </c>
      <c r="BM185" s="64">
        <f t="shared" si="41"/>
        <v>117.09600000000002</v>
      </c>
      <c r="BN185" s="64">
        <f t="shared" si="42"/>
        <v>0.24267399267399264</v>
      </c>
      <c r="BO185" s="64">
        <f t="shared" si="43"/>
        <v>0.25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16</v>
      </c>
      <c r="X190" s="388">
        <f t="shared" si="39"/>
        <v>16.8</v>
      </c>
      <c r="Y190" s="36">
        <f>IFERROR(IF(X190=0,"",ROUNDUP(X190/H190,0)*0.00753),"")</f>
        <v>5.271E-2</v>
      </c>
      <c r="Z190" s="56"/>
      <c r="AA190" s="57"/>
      <c r="AE190" s="64"/>
      <c r="BB190" s="173" t="s">
        <v>1</v>
      </c>
      <c r="BL190" s="64">
        <f t="shared" si="40"/>
        <v>17.813333333333336</v>
      </c>
      <c r="BM190" s="64">
        <f t="shared" si="41"/>
        <v>18.704000000000001</v>
      </c>
      <c r="BN190" s="64">
        <f t="shared" si="42"/>
        <v>4.2735042735042736E-2</v>
      </c>
      <c r="BO190" s="64">
        <f t="shared" si="43"/>
        <v>4.4871794871794879E-2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111</v>
      </c>
      <c r="X192" s="388">
        <f t="shared" si="39"/>
        <v>112.8</v>
      </c>
      <c r="Y192" s="36">
        <f>IFERROR(IF(X192=0,"",ROUNDUP(X192/H192,0)*0.00753),"")</f>
        <v>0.35391</v>
      </c>
      <c r="Z192" s="56"/>
      <c r="AA192" s="57"/>
      <c r="AE192" s="64"/>
      <c r="BB192" s="175" t="s">
        <v>1</v>
      </c>
      <c r="BL192" s="64">
        <f t="shared" si="40"/>
        <v>120.25000000000001</v>
      </c>
      <c r="BM192" s="64">
        <f t="shared" si="41"/>
        <v>122.20000000000002</v>
      </c>
      <c r="BN192" s="64">
        <f t="shared" si="42"/>
        <v>0.29647435897435898</v>
      </c>
      <c r="BO192" s="64">
        <f t="shared" si="43"/>
        <v>0.30128205128205127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86</v>
      </c>
      <c r="X195" s="388">
        <f t="shared" si="39"/>
        <v>86.399999999999991</v>
      </c>
      <c r="Y195" s="36">
        <f t="shared" si="44"/>
        <v>0.27107999999999999</v>
      </c>
      <c r="Z195" s="56"/>
      <c r="AA195" s="57"/>
      <c r="AE195" s="64"/>
      <c r="BB195" s="178" t="s">
        <v>1</v>
      </c>
      <c r="BL195" s="64">
        <f t="shared" si="40"/>
        <v>95.74666666666667</v>
      </c>
      <c r="BM195" s="64">
        <f t="shared" si="41"/>
        <v>96.191999999999993</v>
      </c>
      <c r="BN195" s="64">
        <f t="shared" si="42"/>
        <v>0.22970085470085472</v>
      </c>
      <c r="BO195" s="64">
        <f t="shared" si="43"/>
        <v>0.23076923076923075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51</v>
      </c>
      <c r="X197" s="388">
        <f t="shared" si="39"/>
        <v>52.8</v>
      </c>
      <c r="Y197" s="36">
        <f t="shared" si="44"/>
        <v>0.16566</v>
      </c>
      <c r="Z197" s="56"/>
      <c r="AA197" s="57"/>
      <c r="AE197" s="64"/>
      <c r="BB197" s="180" t="s">
        <v>1</v>
      </c>
      <c r="BL197" s="64">
        <f t="shared" si="40"/>
        <v>56.780000000000008</v>
      </c>
      <c r="BM197" s="64">
        <f t="shared" si="41"/>
        <v>58.784000000000006</v>
      </c>
      <c r="BN197" s="64">
        <f t="shared" si="42"/>
        <v>0.13621794871794871</v>
      </c>
      <c r="BO197" s="64">
        <f t="shared" si="43"/>
        <v>0.14102564102564102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10</v>
      </c>
      <c r="X200" s="388">
        <f t="shared" si="39"/>
        <v>12</v>
      </c>
      <c r="Y200" s="36">
        <f t="shared" si="44"/>
        <v>3.7650000000000003E-2</v>
      </c>
      <c r="Z200" s="56"/>
      <c r="AA200" s="57"/>
      <c r="AE200" s="64"/>
      <c r="BB200" s="183" t="s">
        <v>1</v>
      </c>
      <c r="BL200" s="64">
        <f t="shared" si="40"/>
        <v>11.158333333333335</v>
      </c>
      <c r="BM200" s="64">
        <f t="shared" si="41"/>
        <v>13.389999999999999</v>
      </c>
      <c r="BN200" s="64">
        <f t="shared" si="42"/>
        <v>2.6709401709401712E-2</v>
      </c>
      <c r="BO200" s="64">
        <f t="shared" si="43"/>
        <v>3.2051282051282048E-2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127.75641025641026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131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1.1855099999999998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380</v>
      </c>
      <c r="X202" s="389">
        <f>IFERROR(SUM(X182:X200),"0")</f>
        <v>390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40</v>
      </c>
      <c r="X206" s="388">
        <f>IFERROR(IF(W206="",0,CEILING((W206/$H206),1)*$H206),"")</f>
        <v>40.799999999999997</v>
      </c>
      <c r="Y206" s="36">
        <f>IFERROR(IF(X206=0,"",ROUNDUP(X206/H206,0)*0.00753),"")</f>
        <v>0.12801000000000001</v>
      </c>
      <c r="Z206" s="56"/>
      <c r="AA206" s="57"/>
      <c r="AE206" s="64"/>
      <c r="BB206" s="186" t="s">
        <v>1</v>
      </c>
      <c r="BL206" s="64">
        <f>IFERROR(W206*I206/H206,"0")</f>
        <v>44.533333333333339</v>
      </c>
      <c r="BM206" s="64">
        <f>IFERROR(X206*I206/H206,"0")</f>
        <v>45.423999999999999</v>
      </c>
      <c r="BN206" s="64">
        <f>IFERROR(1/J206*(W206/H206),"0")</f>
        <v>0.10683760683760685</v>
      </c>
      <c r="BO206" s="64">
        <f>IFERROR(1/J206*(X206/H206),"0")</f>
        <v>0.10897435897435898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45</v>
      </c>
      <c r="X207" s="388">
        <f>IFERROR(IF(W207="",0,CEILING((W207/$H207),1)*$H207),"")</f>
        <v>45.6</v>
      </c>
      <c r="Y207" s="36">
        <f>IFERROR(IF(X207=0,"",ROUNDUP(X207/H207,0)*0.00753),"")</f>
        <v>0.14307</v>
      </c>
      <c r="Z207" s="56"/>
      <c r="AA207" s="57"/>
      <c r="AE207" s="64"/>
      <c r="BB207" s="187" t="s">
        <v>1</v>
      </c>
      <c r="BL207" s="64">
        <f>IFERROR(W207*I207/H207,"0")</f>
        <v>50.100000000000009</v>
      </c>
      <c r="BM207" s="64">
        <f>IFERROR(X207*I207/H207,"0")</f>
        <v>50.768000000000008</v>
      </c>
      <c r="BN207" s="64">
        <f>IFERROR(1/J207*(W207/H207),"0")</f>
        <v>0.12019230769230768</v>
      </c>
      <c r="BO207" s="64">
        <f>IFERROR(1/J207*(X207/H207),"0")</f>
        <v>0.12179487179487179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35.416666666666671</v>
      </c>
      <c r="X208" s="389">
        <f>IFERROR(X204/H204,"0")+IFERROR(X205/H205,"0")+IFERROR(X206/H206,"0")+IFERROR(X207/H207,"0")</f>
        <v>36</v>
      </c>
      <c r="Y208" s="389">
        <f>IFERROR(IF(Y204="",0,Y204),"0")+IFERROR(IF(Y205="",0,Y205),"0")+IFERROR(IF(Y206="",0,Y206),"0")+IFERROR(IF(Y207="",0,Y207),"0")</f>
        <v>0.27107999999999999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85</v>
      </c>
      <c r="X209" s="389">
        <f>IFERROR(SUM(X204:X207),"0")</f>
        <v>86.4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30</v>
      </c>
      <c r="X214" s="388">
        <f t="shared" si="45"/>
        <v>34.799999999999997</v>
      </c>
      <c r="Y214" s="36">
        <f>IFERROR(IF(X214=0,"",ROUNDUP(X214/H214,0)*0.02175),"")</f>
        <v>6.5250000000000002E-2</v>
      </c>
      <c r="Z214" s="56"/>
      <c r="AA214" s="57"/>
      <c r="AE214" s="64"/>
      <c r="BB214" s="190" t="s">
        <v>1</v>
      </c>
      <c r="BL214" s="64">
        <f t="shared" si="46"/>
        <v>31.241379310344826</v>
      </c>
      <c r="BM214" s="64">
        <f t="shared" si="47"/>
        <v>36.239999999999995</v>
      </c>
      <c r="BN214" s="64">
        <f t="shared" si="48"/>
        <v>4.6182266009852216E-2</v>
      </c>
      <c r="BO214" s="64">
        <f t="shared" si="49"/>
        <v>5.3571428571428568E-2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5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5.3000000000000007</v>
      </c>
      <c r="BM217" s="64">
        <f t="shared" si="47"/>
        <v>8.48</v>
      </c>
      <c r="BN217" s="64">
        <f t="shared" si="48"/>
        <v>1.0416666666666666E-2</v>
      </c>
      <c r="BO217" s="64">
        <f t="shared" si="49"/>
        <v>1.6666666666666666E-2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3.8362068965517242</v>
      </c>
      <c r="X219" s="389">
        <f>IFERROR(X212/H212,"0")+IFERROR(X213/H213,"0")+IFERROR(X214/H214,"0")+IFERROR(X215/H215,"0")+IFERROR(X216/H216,"0")+IFERROR(X217/H217,"0")+IFERROR(X218/H218,"0")</f>
        <v>5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8.3990000000000009E-2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35</v>
      </c>
      <c r="X220" s="389">
        <f>IFERROR(SUM(X212:X218),"0")</f>
        <v>42.8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55</v>
      </c>
      <c r="X229" s="388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8" t="s">
        <v>1</v>
      </c>
      <c r="BL229" s="64">
        <f t="shared" ref="BL229:BL234" si="51">IFERROR(W229*I229/H229,"0")</f>
        <v>57.275862068965516</v>
      </c>
      <c r="BM229" s="64">
        <f t="shared" ref="BM229:BM234" si="52">IFERROR(X229*I229/H229,"0")</f>
        <v>60.4</v>
      </c>
      <c r="BN229" s="64">
        <f t="shared" ref="BN229:BN234" si="53">IFERROR(1/J229*(W229/H229),"0")</f>
        <v>8.4667487684729051E-2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14</v>
      </c>
      <c r="X232" s="388">
        <f t="shared" si="50"/>
        <v>16</v>
      </c>
      <c r="Y232" s="36">
        <f>IFERROR(IF(X232=0,"",ROUNDUP(X232/H232,0)*0.00937),"")</f>
        <v>3.7479999999999999E-2</v>
      </c>
      <c r="Z232" s="56"/>
      <c r="AA232" s="57"/>
      <c r="AE232" s="64"/>
      <c r="BB232" s="201" t="s">
        <v>1</v>
      </c>
      <c r="BL232" s="64">
        <f t="shared" si="51"/>
        <v>14.84</v>
      </c>
      <c r="BM232" s="64">
        <f t="shared" si="52"/>
        <v>16.96</v>
      </c>
      <c r="BN232" s="64">
        <f t="shared" si="53"/>
        <v>2.9166666666666667E-2</v>
      </c>
      <c r="BO232" s="64">
        <f t="shared" si="54"/>
        <v>3.3333333333333333E-2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8.2413793103448274</v>
      </c>
      <c r="X235" s="389">
        <f>IFERROR(X229/H229,"0")+IFERROR(X230/H230,"0")+IFERROR(X231/H231,"0")+IFERROR(X232/H232,"0")+IFERROR(X233/H233,"0")+IFERROR(X234/H234,"0")</f>
        <v>9</v>
      </c>
      <c r="Y235" s="389">
        <f>IFERROR(IF(Y229="",0,Y229),"0")+IFERROR(IF(Y230="",0,Y230),"0")+IFERROR(IF(Y231="",0,Y231),"0")+IFERROR(IF(Y232="",0,Y232),"0")+IFERROR(IF(Y233="",0,Y233),"0")+IFERROR(IF(Y234="",0,Y234),"0")</f>
        <v>0.14622999999999997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69</v>
      </c>
      <c r="X236" s="389">
        <f>IFERROR(SUM(X229:X234),"0")</f>
        <v>74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93</v>
      </c>
      <c r="X255" s="388">
        <f>IFERROR(IF(W255="",0,CEILING((W255/$H255),1)*$H255),"")</f>
        <v>96.600000000000009</v>
      </c>
      <c r="Y255" s="36">
        <f>IFERROR(IF(X255=0,"",ROUNDUP(X255/H255,0)*0.00753),"")</f>
        <v>0.17319000000000001</v>
      </c>
      <c r="Z255" s="56"/>
      <c r="AA255" s="57"/>
      <c r="AE255" s="64"/>
      <c r="BB255" s="217" t="s">
        <v>1</v>
      </c>
      <c r="BL255" s="64">
        <f>IFERROR(W255*I255/H255,"0")</f>
        <v>98.757142857142853</v>
      </c>
      <c r="BM255" s="64">
        <f>IFERROR(X255*I255/H255,"0")</f>
        <v>102.58</v>
      </c>
      <c r="BN255" s="64">
        <f>IFERROR(1/J255*(W255/H255),"0")</f>
        <v>0.14194139194139194</v>
      </c>
      <c r="BO255" s="64">
        <f>IFERROR(1/J255*(X255/H255),"0")</f>
        <v>0.14743589743589744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22.142857142857142</v>
      </c>
      <c r="X259" s="389">
        <f>IFERROR(X255/H255,"0")+IFERROR(X256/H256,"0")+IFERROR(X257/H257,"0")+IFERROR(X258/H258,"0")</f>
        <v>23</v>
      </c>
      <c r="Y259" s="389">
        <f>IFERROR(IF(Y255="",0,Y255),"0")+IFERROR(IF(Y256="",0,Y256),"0")+IFERROR(IF(Y257="",0,Y257),"0")+IFERROR(IF(Y258="",0,Y258),"0")</f>
        <v>0.17319000000000001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93</v>
      </c>
      <c r="X260" s="389">
        <f>IFERROR(SUM(X255:X258),"0")</f>
        <v>96.600000000000009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58</v>
      </c>
      <c r="X275" s="388">
        <f>IFERROR(IF(W275="",0,CEILING((W275/$H275),1)*$H275),"")</f>
        <v>58.800000000000004</v>
      </c>
      <c r="Y275" s="36">
        <f>IFERROR(IF(X275=0,"",ROUNDUP(X275/H275,0)*0.02175),"")</f>
        <v>0.15225</v>
      </c>
      <c r="Z275" s="56"/>
      <c r="AA275" s="57"/>
      <c r="AE275" s="64"/>
      <c r="BB275" s="231" t="s">
        <v>1</v>
      </c>
      <c r="BL275" s="64">
        <f>IFERROR(W275*I275/H275,"0")</f>
        <v>61.894285714285715</v>
      </c>
      <c r="BM275" s="64">
        <f>IFERROR(X275*I275/H275,"0")</f>
        <v>62.748000000000005</v>
      </c>
      <c r="BN275" s="64">
        <f>IFERROR(1/J275*(W275/H275),"0")</f>
        <v>0.12329931972789114</v>
      </c>
      <c r="BO275" s="64">
        <f>IFERROR(1/J275*(X275/H275),"0")</f>
        <v>0.125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288</v>
      </c>
      <c r="X276" s="388">
        <f>IFERROR(IF(W276="",0,CEILING((W276/$H276),1)*$H276),"")</f>
        <v>288.59999999999997</v>
      </c>
      <c r="Y276" s="36">
        <f>IFERROR(IF(X276=0,"",ROUNDUP(X276/H276,0)*0.02175),"")</f>
        <v>0.80474999999999997</v>
      </c>
      <c r="Z276" s="56"/>
      <c r="AA276" s="57"/>
      <c r="AE276" s="64"/>
      <c r="BB276" s="232" t="s">
        <v>1</v>
      </c>
      <c r="BL276" s="64">
        <f>IFERROR(W276*I276/H276,"0")</f>
        <v>308.82461538461541</v>
      </c>
      <c r="BM276" s="64">
        <f>IFERROR(X276*I276/H276,"0")</f>
        <v>309.46799999999996</v>
      </c>
      <c r="BN276" s="64">
        <f>IFERROR(1/J276*(W276/H276),"0")</f>
        <v>0.65934065934065933</v>
      </c>
      <c r="BO276" s="64">
        <f>IFERROR(1/J276*(X276/H276),"0")</f>
        <v>0.6607142857142857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25</v>
      </c>
      <c r="X277" s="388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64"/>
      <c r="BB277" s="233" t="s">
        <v>1</v>
      </c>
      <c r="BL277" s="64">
        <f>IFERROR(W277*I277/H277,"0")</f>
        <v>26.678571428571431</v>
      </c>
      <c r="BM277" s="64">
        <f>IFERROR(X277*I277/H277,"0")</f>
        <v>26.892000000000003</v>
      </c>
      <c r="BN277" s="64">
        <f>IFERROR(1/J277*(W277/H277),"0")</f>
        <v>5.3146258503401357E-2</v>
      </c>
      <c r="BO277" s="64">
        <f>IFERROR(1/J277*(X277/H277),"0")</f>
        <v>5.3571428571428568E-2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46.804029304029307</v>
      </c>
      <c r="X278" s="389">
        <f>IFERROR(X274/H274,"0")+IFERROR(X275/H275,"0")+IFERROR(X276/H276,"0")+IFERROR(X277/H277,"0")</f>
        <v>47</v>
      </c>
      <c r="Y278" s="389">
        <f>IFERROR(IF(Y274="",0,Y274),"0")+IFERROR(IF(Y275="",0,Y275),"0")+IFERROR(IF(Y276="",0,Y276),"0")+IFERROR(IF(Y277="",0,Y277),"0")</f>
        <v>1.0222499999999999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371</v>
      </c>
      <c r="X279" s="389">
        <f>IFERROR(SUM(X274:X277),"0")</f>
        <v>372.59999999999997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5</v>
      </c>
      <c r="X283" s="388">
        <f>IFERROR(IF(W283="",0,CEILING((W283/$H283),1)*$H283),"")</f>
        <v>5.0999999999999996</v>
      </c>
      <c r="Y283" s="36">
        <f>IFERROR(IF(X283=0,"",ROUNDUP(X283/H283,0)*0.00753),"")</f>
        <v>1.506E-2</v>
      </c>
      <c r="Z283" s="56"/>
      <c r="AA283" s="57"/>
      <c r="AE283" s="64"/>
      <c r="BB283" s="236" t="s">
        <v>1</v>
      </c>
      <c r="BL283" s="64">
        <f>IFERROR(W283*I283/H283,"0")</f>
        <v>5.6862745098039218</v>
      </c>
      <c r="BM283" s="64">
        <f>IFERROR(X283*I283/H283,"0")</f>
        <v>5.8</v>
      </c>
      <c r="BN283" s="64">
        <f>IFERROR(1/J283*(W283/H283),"0")</f>
        <v>1.256913021618904E-2</v>
      </c>
      <c r="BO283" s="64">
        <f>IFERROR(1/J283*(X283/H283),"0")</f>
        <v>1.282051282051282E-2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1.9607843137254903</v>
      </c>
      <c r="X284" s="389">
        <f>IFERROR(X281/H281,"0")+IFERROR(X282/H282,"0")+IFERROR(X283/H283,"0")</f>
        <v>2</v>
      </c>
      <c r="Y284" s="389">
        <f>IFERROR(IF(Y281="",0,Y281),"0")+IFERROR(IF(Y282="",0,Y282),"0")+IFERROR(IF(Y283="",0,Y283),"0")</f>
        <v>1.506E-2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5</v>
      </c>
      <c r="X285" s="389">
        <f>IFERROR(SUM(X281:X283),"0")</f>
        <v>5.0999999999999996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1113</v>
      </c>
      <c r="X333" s="388">
        <f t="shared" si="71"/>
        <v>1125</v>
      </c>
      <c r="Y333" s="36">
        <f>IFERROR(IF(X333=0,"",ROUNDUP(X333/H333,0)*0.02175),"")</f>
        <v>1.6312499999999999</v>
      </c>
      <c r="Z333" s="56"/>
      <c r="AA333" s="57"/>
      <c r="AE333" s="64"/>
      <c r="BB333" s="258" t="s">
        <v>1</v>
      </c>
      <c r="BL333" s="64">
        <f t="shared" si="72"/>
        <v>1148.6160000000002</v>
      </c>
      <c r="BM333" s="64">
        <f t="shared" si="73"/>
        <v>1161</v>
      </c>
      <c r="BN333" s="64">
        <f t="shared" si="74"/>
        <v>1.5458333333333334</v>
      </c>
      <c r="BO333" s="64">
        <f t="shared" si="75"/>
        <v>1.5625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917</v>
      </c>
      <c r="X335" s="388">
        <f t="shared" si="71"/>
        <v>930</v>
      </c>
      <c r="Y335" s="36">
        <f>IFERROR(IF(X335=0,"",ROUNDUP(X335/H335,0)*0.02175),"")</f>
        <v>1.3484999999999998</v>
      </c>
      <c r="Z335" s="56"/>
      <c r="AA335" s="57"/>
      <c r="AE335" s="64"/>
      <c r="BB335" s="260" t="s">
        <v>1</v>
      </c>
      <c r="BL335" s="64">
        <f t="shared" si="72"/>
        <v>946.34399999999994</v>
      </c>
      <c r="BM335" s="64">
        <f t="shared" si="73"/>
        <v>959.76</v>
      </c>
      <c r="BN335" s="64">
        <f t="shared" si="74"/>
        <v>1.273611111111111</v>
      </c>
      <c r="BO335" s="64">
        <f t="shared" si="75"/>
        <v>1.2916666666666665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490</v>
      </c>
      <c r="X337" s="388">
        <f t="shared" si="71"/>
        <v>495</v>
      </c>
      <c r="Y337" s="36">
        <f>IFERROR(IF(X337=0,"",ROUNDUP(X337/H337,0)*0.02175),"")</f>
        <v>0.71775</v>
      </c>
      <c r="Z337" s="56"/>
      <c r="AA337" s="57"/>
      <c r="AE337" s="64"/>
      <c r="BB337" s="262" t="s">
        <v>1</v>
      </c>
      <c r="BL337" s="64">
        <f t="shared" si="72"/>
        <v>505.68</v>
      </c>
      <c r="BM337" s="64">
        <f t="shared" si="73"/>
        <v>510.84000000000003</v>
      </c>
      <c r="BN337" s="64">
        <f t="shared" si="74"/>
        <v>0.68055555555555547</v>
      </c>
      <c r="BO337" s="64">
        <f t="shared" si="75"/>
        <v>0.6875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168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170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3.6974999999999998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2520</v>
      </c>
      <c r="X342" s="389">
        <f>IFERROR(SUM(X330:X340),"0")</f>
        <v>2550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1000</v>
      </c>
      <c r="X344" s="388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6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66.666666666666671</v>
      </c>
      <c r="X348" s="389">
        <f>IFERROR(X344/H344,"0")+IFERROR(X345/H345,"0")+IFERROR(X346/H346,"0")+IFERROR(X347/H347,"0")</f>
        <v>67</v>
      </c>
      <c r="Y348" s="389">
        <f>IFERROR(IF(Y344="",0,Y344),"0")+IFERROR(IF(Y345="",0,Y345),"0")+IFERROR(IF(Y346="",0,Y346),"0")+IFERROR(IF(Y347="",0,Y347),"0")</f>
        <v>1.4572499999999999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1000</v>
      </c>
      <c r="X349" s="389">
        <f>IFERROR(SUM(X344:X347),"0")</f>
        <v>1005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117</v>
      </c>
      <c r="X353" s="388">
        <f>IFERROR(IF(W353="",0,CEILING((W353/$H353),1)*$H353),"")</f>
        <v>117</v>
      </c>
      <c r="Y353" s="36">
        <f>IFERROR(IF(X353=0,"",ROUNDUP(X353/H353,0)*0.02175),"")</f>
        <v>0.32624999999999998</v>
      </c>
      <c r="Z353" s="56"/>
      <c r="AA353" s="57"/>
      <c r="AE353" s="64"/>
      <c r="BB353" s="272" t="s">
        <v>1</v>
      </c>
      <c r="BL353" s="64">
        <f>IFERROR(W353*I353/H353,"0")</f>
        <v>125.46000000000001</v>
      </c>
      <c r="BM353" s="64">
        <f>IFERROR(X353*I353/H353,"0")</f>
        <v>125.46000000000001</v>
      </c>
      <c r="BN353" s="64">
        <f>IFERROR(1/J353*(W353/H353),"0")</f>
        <v>0.26785714285714285</v>
      </c>
      <c r="BO353" s="64">
        <f>IFERROR(1/J353*(X353/H353),"0")</f>
        <v>0.26785714285714285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15</v>
      </c>
      <c r="X354" s="389">
        <f>IFERROR(X351/H351,"0")+IFERROR(X352/H352,"0")+IFERROR(X353/H353,"0")</f>
        <v>15</v>
      </c>
      <c r="Y354" s="389">
        <f>IFERROR(IF(Y351="",0,Y351),"0")+IFERROR(IF(Y352="",0,Y352),"0")+IFERROR(IF(Y353="",0,Y353),"0")</f>
        <v>0.32624999999999998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117</v>
      </c>
      <c r="X355" s="389">
        <f>IFERROR(SUM(X351:X353),"0")</f>
        <v>117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248</v>
      </c>
      <c r="X357" s="388">
        <f>IFERROR(IF(W357="",0,CEILING((W357/$H357),1)*$H357),"")</f>
        <v>249.6</v>
      </c>
      <c r="Y357" s="36">
        <f>IFERROR(IF(X357=0,"",ROUNDUP(X357/H357,0)*0.02175),"")</f>
        <v>0.69599999999999995</v>
      </c>
      <c r="Z357" s="56"/>
      <c r="AA357" s="57"/>
      <c r="AE357" s="64"/>
      <c r="BB357" s="273" t="s">
        <v>1</v>
      </c>
      <c r="BL357" s="64">
        <f>IFERROR(W357*I357/H357,"0")</f>
        <v>265.93230769230775</v>
      </c>
      <c r="BM357" s="64">
        <f>IFERROR(X357*I357/H357,"0")</f>
        <v>267.64800000000002</v>
      </c>
      <c r="BN357" s="64">
        <f>IFERROR(1/J357*(W357/H357),"0")</f>
        <v>0.56776556776556775</v>
      </c>
      <c r="BO357" s="64">
        <f>IFERROR(1/J357*(X357/H357),"0")</f>
        <v>0.5714285714285714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31.794871794871796</v>
      </c>
      <c r="X358" s="389">
        <f>IFERROR(X357/H357,"0")</f>
        <v>32</v>
      </c>
      <c r="Y358" s="389">
        <f>IFERROR(IF(Y357="",0,Y357),"0")</f>
        <v>0.69599999999999995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248</v>
      </c>
      <c r="X359" s="389">
        <f>IFERROR(SUM(X357:X357),"0")</f>
        <v>249.6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383</v>
      </c>
      <c r="X375" s="388">
        <f>IFERROR(IF(W375="",0,CEILING((W375/$H375),1)*$H375),"")</f>
        <v>390</v>
      </c>
      <c r="Y375" s="36">
        <f>IFERROR(IF(X375=0,"",ROUNDUP(X375/H375,0)*0.02175),"")</f>
        <v>1.0874999999999999</v>
      </c>
      <c r="Z375" s="56"/>
      <c r="AA375" s="57"/>
      <c r="AE375" s="64"/>
      <c r="BB375" s="281" t="s">
        <v>1</v>
      </c>
      <c r="BL375" s="64">
        <f>IFERROR(W375*I375/H375,"0")</f>
        <v>410.69384615384621</v>
      </c>
      <c r="BM375" s="64">
        <f>IFERROR(X375*I375/H375,"0")</f>
        <v>418.20000000000005</v>
      </c>
      <c r="BN375" s="64">
        <f>IFERROR(1/J375*(W375/H375),"0")</f>
        <v>0.87683150183150182</v>
      </c>
      <c r="BO375" s="64">
        <f>IFERROR(1/J375*(X375/H375),"0")</f>
        <v>0.89285714285714279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49.102564102564102</v>
      </c>
      <c r="X379" s="389">
        <f>IFERROR(X375/H375,"0")+IFERROR(X376/H376,"0")+IFERROR(X377/H377,"0")+IFERROR(X378/H378,"0")</f>
        <v>50</v>
      </c>
      <c r="Y379" s="389">
        <f>IFERROR(IF(Y375="",0,Y375),"0")+IFERROR(IF(Y376="",0,Y376),"0")+IFERROR(IF(Y377="",0,Y377),"0")+IFERROR(IF(Y378="",0,Y378),"0")</f>
        <v>1.0874999999999999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383</v>
      </c>
      <c r="X380" s="389">
        <f>IFERROR(SUM(X375:X378),"0")</f>
        <v>390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285</v>
      </c>
      <c r="X393" s="388">
        <f t="shared" ref="X393:X405" si="76">IFERROR(IF(W393="",0,CEILING((W393/$H393),1)*$H393),"")</f>
        <v>285.60000000000002</v>
      </c>
      <c r="Y393" s="36">
        <f>IFERROR(IF(X393=0,"",ROUNDUP(X393/H393,0)*0.00753),"")</f>
        <v>0.51204000000000005</v>
      </c>
      <c r="Z393" s="56"/>
      <c r="AA393" s="57"/>
      <c r="AE393" s="64"/>
      <c r="BB393" s="288" t="s">
        <v>1</v>
      </c>
      <c r="BL393" s="64">
        <f t="shared" ref="BL393:BL405" si="77">IFERROR(W393*I393/H393,"0")</f>
        <v>300.60714285714283</v>
      </c>
      <c r="BM393" s="64">
        <f t="shared" ref="BM393:BM405" si="78">IFERROR(X393*I393/H393,"0")</f>
        <v>301.24</v>
      </c>
      <c r="BN393" s="64">
        <f t="shared" ref="BN393:BN405" si="79">IFERROR(1/J393*(W393/H393),"0")</f>
        <v>0.43498168498168499</v>
      </c>
      <c r="BO393" s="64">
        <f t="shared" ref="BO393:BO405" si="80">IFERROR(1/J393*(X393/H393),"0")</f>
        <v>0.4358974358974359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300</v>
      </c>
      <c r="X395" s="388">
        <f t="shared" si="76"/>
        <v>302.40000000000003</v>
      </c>
      <c r="Y395" s="36">
        <f>IFERROR(IF(X395=0,"",ROUNDUP(X395/H395,0)*0.00753),"")</f>
        <v>0.54215999999999998</v>
      </c>
      <c r="Z395" s="56"/>
      <c r="AA395" s="57"/>
      <c r="AE395" s="64"/>
      <c r="BB395" s="290" t="s">
        <v>1</v>
      </c>
      <c r="BL395" s="64">
        <f t="shared" si="77"/>
        <v>316.42857142857139</v>
      </c>
      <c r="BM395" s="64">
        <f t="shared" si="78"/>
        <v>318.95999999999998</v>
      </c>
      <c r="BN395" s="64">
        <f t="shared" si="79"/>
        <v>0.45787545787545786</v>
      </c>
      <c r="BO395" s="64">
        <f t="shared" si="80"/>
        <v>0.46153846153846151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4</v>
      </c>
      <c r="X404" s="388">
        <f t="shared" si="76"/>
        <v>4.2</v>
      </c>
      <c r="Y404" s="36">
        <f t="shared" si="81"/>
        <v>1.004E-2</v>
      </c>
      <c r="Z404" s="56"/>
      <c r="AA404" s="57"/>
      <c r="AE404" s="64"/>
      <c r="BB404" s="299" t="s">
        <v>1</v>
      </c>
      <c r="BL404" s="64">
        <f t="shared" si="77"/>
        <v>4.2476190476190476</v>
      </c>
      <c r="BM404" s="64">
        <f t="shared" si="78"/>
        <v>4.46</v>
      </c>
      <c r="BN404" s="64">
        <f t="shared" si="79"/>
        <v>8.1400081400081412E-3</v>
      </c>
      <c r="BO404" s="64">
        <f t="shared" si="80"/>
        <v>8.5470085470085479E-3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141.19047619047618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142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1.0642400000000001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589</v>
      </c>
      <c r="X407" s="389">
        <f>IFERROR(SUM(X393:X405),"0")</f>
        <v>592.20000000000005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190</v>
      </c>
      <c r="X431" s="388">
        <f t="shared" ref="X431:X436" si="82">IFERROR(IF(W431="",0,CEILING((W431/$H431),1)*$H431),"")</f>
        <v>193.20000000000002</v>
      </c>
      <c r="Y431" s="36">
        <f>IFERROR(IF(X431=0,"",ROUNDUP(X431/H431,0)*0.00753),"")</f>
        <v>0.34638000000000002</v>
      </c>
      <c r="Z431" s="56"/>
      <c r="AA431" s="57"/>
      <c r="AE431" s="64"/>
      <c r="BB431" s="310" t="s">
        <v>1</v>
      </c>
      <c r="BL431" s="64">
        <f t="shared" ref="BL431:BL436" si="83">IFERROR(W431*I431/H431,"0")</f>
        <v>200.40476190476187</v>
      </c>
      <c r="BM431" s="64">
        <f t="shared" ref="BM431:BM436" si="84">IFERROR(X431*I431/H431,"0")</f>
        <v>203.77999999999997</v>
      </c>
      <c r="BN431" s="64">
        <f t="shared" ref="BN431:BN436" si="85">IFERROR(1/J431*(W431/H431),"0")</f>
        <v>0.28998778998778996</v>
      </c>
      <c r="BO431" s="64">
        <f t="shared" ref="BO431:BO436" si="86">IFERROR(1/J431*(X431/H431),"0")</f>
        <v>0.29487179487179488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45.238095238095234</v>
      </c>
      <c r="X437" s="389">
        <f>IFERROR(X431/H431,"0")+IFERROR(X432/H432,"0")+IFERROR(X433/H433,"0")+IFERROR(X434/H434,"0")+IFERROR(X435/H435,"0")+IFERROR(X436/H436,"0")</f>
        <v>46</v>
      </c>
      <c r="Y437" s="389">
        <f>IFERROR(IF(Y431="",0,Y431),"0")+IFERROR(IF(Y432="",0,Y432),"0")+IFERROR(IF(Y433="",0,Y433),"0")+IFERROR(IF(Y434="",0,Y434),"0")+IFERROR(IF(Y435="",0,Y435),"0")+IFERROR(IF(Y436="",0,Y436),"0")</f>
        <v>0.34638000000000002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190</v>
      </c>
      <c r="X438" s="389">
        <f>IFERROR(SUM(X431:X436),"0")</f>
        <v>193.20000000000002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6</v>
      </c>
      <c r="X441" s="388">
        <f>IFERROR(IF(W441="",0,CEILING((W441/$H441),1)*$H441),"")</f>
        <v>6</v>
      </c>
      <c r="Y441" s="36">
        <f>IFERROR(IF(X441=0,"",ROUNDUP(X441/H441,0)*0.00627),"")</f>
        <v>1.881E-2</v>
      </c>
      <c r="Z441" s="56"/>
      <c r="AA441" s="57"/>
      <c r="AE441" s="64"/>
      <c r="BB441" s="317" t="s">
        <v>1</v>
      </c>
      <c r="BL441" s="64">
        <f>IFERROR(W441*I441/H441,"0")</f>
        <v>7.8000000000000007</v>
      </c>
      <c r="BM441" s="64">
        <f>IFERROR(X441*I441/H441,"0")</f>
        <v>7.8000000000000007</v>
      </c>
      <c r="BN441" s="64">
        <f>IFERROR(1/J441*(W441/H441),"0")</f>
        <v>1.4999999999999999E-2</v>
      </c>
      <c r="BO441" s="64">
        <f>IFERROR(1/J441*(X441/H441),"0")</f>
        <v>1.4999999999999999E-2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3</v>
      </c>
      <c r="X442" s="389">
        <f>IFERROR(X440/H440,"0")+IFERROR(X441/H441,"0")</f>
        <v>3</v>
      </c>
      <c r="Y442" s="389">
        <f>IFERROR(IF(Y440="",0,Y440),"0")+IFERROR(IF(Y441="",0,Y441),"0")</f>
        <v>1.881E-2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6</v>
      </c>
      <c r="X443" s="389">
        <f>IFERROR(SUM(X440:X441),"0")</f>
        <v>6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2</v>
      </c>
      <c r="X449" s="388">
        <f>IFERROR(IF(W449="",0,CEILING((W449/$H449),1)*$H449),"")</f>
        <v>3</v>
      </c>
      <c r="Y449" s="36">
        <f>IFERROR(IF(X449=0,"",ROUNDUP(X449/H449,0)*0.00627),"")</f>
        <v>6.2700000000000004E-3</v>
      </c>
      <c r="Z449" s="56"/>
      <c r="AA449" s="57"/>
      <c r="AE449" s="64"/>
      <c r="BB449" s="319" t="s">
        <v>1</v>
      </c>
      <c r="BL449" s="64">
        <f>IFERROR(W449*I449/H449,"0")</f>
        <v>2.4</v>
      </c>
      <c r="BM449" s="64">
        <f>IFERROR(X449*I449/H449,"0")</f>
        <v>3.6</v>
      </c>
      <c r="BN449" s="64">
        <f>IFERROR(1/J449*(W449/H449),"0")</f>
        <v>3.3333333333333331E-3</v>
      </c>
      <c r="BO449" s="64">
        <f>IFERROR(1/J449*(X449/H449),"0")</f>
        <v>5.0000000000000001E-3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0.66666666666666663</v>
      </c>
      <c r="X450" s="389">
        <f>IFERROR(X449/H449,"0")</f>
        <v>1</v>
      </c>
      <c r="Y450" s="389">
        <f>IFERROR(IF(Y449="",0,Y449),"0")</f>
        <v>6.2700000000000004E-3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2</v>
      </c>
      <c r="X451" s="389">
        <f>IFERROR(SUM(X449:X449),"0")</f>
        <v>3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346</v>
      </c>
      <c r="X473" s="388">
        <f t="shared" si="87"/>
        <v>348.48</v>
      </c>
      <c r="Y473" s="36">
        <f t="shared" si="88"/>
        <v>0.78936000000000006</v>
      </c>
      <c r="Z473" s="56"/>
      <c r="AA473" s="57"/>
      <c r="AE473" s="64"/>
      <c r="BB473" s="327" t="s">
        <v>1</v>
      </c>
      <c r="BL473" s="64">
        <f t="shared" si="89"/>
        <v>369.59090909090907</v>
      </c>
      <c r="BM473" s="64">
        <f t="shared" si="90"/>
        <v>372.24</v>
      </c>
      <c r="BN473" s="64">
        <f t="shared" si="91"/>
        <v>0.63009906759906764</v>
      </c>
      <c r="BO473" s="64">
        <f t="shared" si="92"/>
        <v>0.63461538461538469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183</v>
      </c>
      <c r="X476" s="388">
        <f t="shared" si="87"/>
        <v>184.8</v>
      </c>
      <c r="Y476" s="36">
        <f t="shared" si="88"/>
        <v>0.41860000000000003</v>
      </c>
      <c r="Z476" s="56"/>
      <c r="AA476" s="57"/>
      <c r="AE476" s="64"/>
      <c r="BB476" s="330" t="s">
        <v>1</v>
      </c>
      <c r="BL476" s="64">
        <f t="shared" si="89"/>
        <v>195.47727272727269</v>
      </c>
      <c r="BM476" s="64">
        <f t="shared" si="90"/>
        <v>197.39999999999998</v>
      </c>
      <c r="BN476" s="64">
        <f t="shared" si="91"/>
        <v>0.33326048951048948</v>
      </c>
      <c r="BO476" s="64">
        <f t="shared" si="92"/>
        <v>0.33653846153846156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100.18939393939394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101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1.2079600000000001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529</v>
      </c>
      <c r="X484" s="389">
        <f>IFERROR(SUM(X471:X482),"0")</f>
        <v>533.28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61</v>
      </c>
      <c r="X486" s="388">
        <f>IFERROR(IF(W486="",0,CEILING((W486/$H486),1)*$H486),"")</f>
        <v>63.36</v>
      </c>
      <c r="Y486" s="36">
        <f>IFERROR(IF(X486=0,"",ROUNDUP(X486/H486,0)*0.01196),"")</f>
        <v>0.14352000000000001</v>
      </c>
      <c r="Z486" s="56"/>
      <c r="AA486" s="57"/>
      <c r="AE486" s="64"/>
      <c r="BB486" s="337" t="s">
        <v>1</v>
      </c>
      <c r="BL486" s="64">
        <f>IFERROR(W486*I486/H486,"0")</f>
        <v>65.159090909090892</v>
      </c>
      <c r="BM486" s="64">
        <f>IFERROR(X486*I486/H486,"0")</f>
        <v>67.679999999999993</v>
      </c>
      <c r="BN486" s="64">
        <f>IFERROR(1/J486*(W486/H486),"0")</f>
        <v>0.11108682983682984</v>
      </c>
      <c r="BO486" s="64">
        <f>IFERROR(1/J486*(X486/H486),"0")</f>
        <v>0.11538461538461539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11.553030303030303</v>
      </c>
      <c r="X488" s="389">
        <f>IFERROR(X486/H486,"0")+IFERROR(X487/H487,"0")</f>
        <v>12</v>
      </c>
      <c r="Y488" s="389">
        <f>IFERROR(IF(Y486="",0,Y486),"0")+IFERROR(IF(Y487="",0,Y487),"0")</f>
        <v>0.14352000000000001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61</v>
      </c>
      <c r="X489" s="389">
        <f>IFERROR(SUM(X486:X487),"0")</f>
        <v>63.36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149</v>
      </c>
      <c r="X492" s="388">
        <f t="shared" si="93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0" t="s">
        <v>1</v>
      </c>
      <c r="BL492" s="64">
        <f t="shared" si="94"/>
        <v>159.15909090909088</v>
      </c>
      <c r="BM492" s="64">
        <f t="shared" si="95"/>
        <v>163.56</v>
      </c>
      <c r="BN492" s="64">
        <f t="shared" si="96"/>
        <v>0.27134324009324012</v>
      </c>
      <c r="BO492" s="64">
        <f t="shared" si="97"/>
        <v>0.27884615384615385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89</v>
      </c>
      <c r="X493" s="388">
        <f t="shared" si="93"/>
        <v>89.76</v>
      </c>
      <c r="Y493" s="36">
        <f>IFERROR(IF(X493=0,"",ROUNDUP(X493/H493,0)*0.01196),"")</f>
        <v>0.20332</v>
      </c>
      <c r="Z493" s="56"/>
      <c r="AA493" s="57"/>
      <c r="AE493" s="64"/>
      <c r="BB493" s="341" t="s">
        <v>1</v>
      </c>
      <c r="BL493" s="64">
        <f t="shared" si="94"/>
        <v>95.068181818181813</v>
      </c>
      <c r="BM493" s="64">
        <f t="shared" si="95"/>
        <v>95.88</v>
      </c>
      <c r="BN493" s="64">
        <f t="shared" si="96"/>
        <v>0.16207750582750582</v>
      </c>
      <c r="BO493" s="64">
        <f t="shared" si="97"/>
        <v>0.16346153846153846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45.075757575757578</v>
      </c>
      <c r="X497" s="389">
        <f>IFERROR(X491/H491,"0")+IFERROR(X492/H492,"0")+IFERROR(X493/H493,"0")+IFERROR(X494/H494,"0")+IFERROR(X495/H495,"0")+IFERROR(X496/H496,"0")</f>
        <v>46</v>
      </c>
      <c r="Y497" s="389">
        <f>IFERROR(IF(Y491="",0,Y491),"0")+IFERROR(IF(Y492="",0,Y492),"0")+IFERROR(IF(Y493="",0,Y493),"0")+IFERROR(IF(Y494="",0,Y494),"0")+IFERROR(IF(Y495="",0,Y495),"0")+IFERROR(IF(Y496="",0,Y496),"0")</f>
        <v>0.55015999999999998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238</v>
      </c>
      <c r="X498" s="389">
        <f>IFERROR(SUM(X491:X496),"0")</f>
        <v>242.88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54</v>
      </c>
      <c r="X532" s="388">
        <f t="shared" ref="X532:X537" si="104">IFERROR(IF(W532="",0,CEILING((W532/$H532),1)*$H532),"")</f>
        <v>54.6</v>
      </c>
      <c r="Y532" s="36">
        <f>IFERROR(IF(X532=0,"",ROUNDUP(X532/H532,0)*0.00753),"")</f>
        <v>9.7890000000000005E-2</v>
      </c>
      <c r="Z532" s="56"/>
      <c r="AA532" s="57"/>
      <c r="AE532" s="64"/>
      <c r="BB532" s="363" t="s">
        <v>1</v>
      </c>
      <c r="BL532" s="64">
        <f t="shared" ref="BL532:BL537" si="105">IFERROR(W532*I532/H532,"0")</f>
        <v>57.342857142857142</v>
      </c>
      <c r="BM532" s="64">
        <f t="shared" ref="BM532:BM537" si="106">IFERROR(X532*I532/H532,"0")</f>
        <v>57.98</v>
      </c>
      <c r="BN532" s="64">
        <f t="shared" ref="BN532:BN537" si="107">IFERROR(1/J532*(W532/H532),"0")</f>
        <v>8.2417582417582402E-2</v>
      </c>
      <c r="BO532" s="64">
        <f t="shared" ref="BO532:BO537" si="108">IFERROR(1/J532*(X532/H532),"0")</f>
        <v>8.3333333333333329E-2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82</v>
      </c>
      <c r="X534" s="388">
        <f t="shared" si="104"/>
        <v>84</v>
      </c>
      <c r="Y534" s="36">
        <f>IFERROR(IF(X534=0,"",ROUNDUP(X534/H534,0)*0.00753),"")</f>
        <v>0.15060000000000001</v>
      </c>
      <c r="Z534" s="56"/>
      <c r="AA534" s="57"/>
      <c r="AE534" s="64"/>
      <c r="BB534" s="365" t="s">
        <v>1</v>
      </c>
      <c r="BL534" s="64">
        <f t="shared" si="105"/>
        <v>87.076190476190462</v>
      </c>
      <c r="BM534" s="64">
        <f t="shared" si="106"/>
        <v>89.199999999999989</v>
      </c>
      <c r="BN534" s="64">
        <f t="shared" si="107"/>
        <v>0.12515262515262512</v>
      </c>
      <c r="BO534" s="64">
        <f t="shared" si="108"/>
        <v>0.12820512820512819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32.38095238095238</v>
      </c>
      <c r="X538" s="389">
        <f>IFERROR(X532/H532,"0")+IFERROR(X533/H533,"0")+IFERROR(X534/H534,"0")+IFERROR(X535/H535,"0")+IFERROR(X536/H536,"0")+IFERROR(X537/H537,"0")</f>
        <v>33</v>
      </c>
      <c r="Y538" s="389">
        <f>IFERROR(IF(Y532="",0,Y532),"0")+IFERROR(IF(Y533="",0,Y533),"0")+IFERROR(IF(Y534="",0,Y534),"0")+IFERROR(IF(Y535="",0,Y535),"0")+IFERROR(IF(Y536="",0,Y536),"0")+IFERROR(IF(Y537="",0,Y537),"0")</f>
        <v>0.24849000000000002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136</v>
      </c>
      <c r="X539" s="389">
        <f>IFERROR(SUM(X532:X537),"0")</f>
        <v>138.6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642</v>
      </c>
      <c r="X541" s="388">
        <f>IFERROR(IF(W541="",0,CEILING((W541/$H541),1)*$H541),"")</f>
        <v>647.4</v>
      </c>
      <c r="Y541" s="36">
        <f>IFERROR(IF(X541=0,"",ROUNDUP(X541/H541,0)*0.02175),"")</f>
        <v>1.8052499999999998</v>
      </c>
      <c r="Z541" s="56"/>
      <c r="AA541" s="57"/>
      <c r="AE541" s="64"/>
      <c r="BB541" s="369" t="s">
        <v>1</v>
      </c>
      <c r="BL541" s="64">
        <f>IFERROR(W541*I541/H541,"0")</f>
        <v>688.42153846153849</v>
      </c>
      <c r="BM541" s="64">
        <f>IFERROR(X541*I541/H541,"0")</f>
        <v>694.2120000000001</v>
      </c>
      <c r="BN541" s="64">
        <f>IFERROR(1/J541*(W541/H541),"0")</f>
        <v>1.4697802197802197</v>
      </c>
      <c r="BO541" s="64">
        <f>IFERROR(1/J541*(X541/H541),"0")</f>
        <v>1.482142857142857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82.307692307692307</v>
      </c>
      <c r="X546" s="389">
        <f>IFERROR(X541/H541,"0")+IFERROR(X542/H542,"0")+IFERROR(X543/H543,"0")+IFERROR(X544/H544,"0")+IFERROR(X545/H545,"0")</f>
        <v>83</v>
      </c>
      <c r="Y546" s="389">
        <f>IFERROR(IF(Y541="",0,Y541),"0")+IFERROR(IF(Y542="",0,Y542),"0")+IFERROR(IF(Y543="",0,Y543),"0")+IFERROR(IF(Y544="",0,Y544),"0")+IFERROR(IF(Y545="",0,Y545),"0")</f>
        <v>1.8052499999999998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642</v>
      </c>
      <c r="X547" s="389">
        <f>IFERROR(SUM(X541:X545),"0")</f>
        <v>647.4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8728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8865.8199999999979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9186.0291114047104</v>
      </c>
      <c r="X556" s="389">
        <f>IFERROR(SUM(BM22:BM552),"0")</f>
        <v>9331.5719999999983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16</v>
      </c>
      <c r="X557" s="38">
        <f>ROUNDUP(SUM(BO22:BO552),0)</f>
        <v>16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9586.0291114047104</v>
      </c>
      <c r="X558" s="389">
        <f>GrossWeightTotalR+PalletQtyTotalR*25</f>
        <v>9731.5719999999983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1201.346987829239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1222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17.751080000000002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43.2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521.4</v>
      </c>
      <c r="F565" s="46">
        <f>IFERROR(X130*1,"0")+IFERROR(X131*1,"0")+IFERROR(X132*1,"0")+IFERROR(X133*1,"0")+IFERROR(X134*1,"0")</f>
        <v>42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147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789.59999999999991</v>
      </c>
      <c r="J565" s="46">
        <f>IFERROR(X212*1,"0")+IFERROR(X213*1,"0")+IFERROR(X214*1,"0")+IFERROR(X215*1,"0")+IFERROR(X216*1,"0")+IFERROR(X217*1,"0")+IFERROR(X218*1,"0")+IFERROR(X222*1,"0")+IFERROR(X223*1,"0")+IFERROR(X224*1,"0")</f>
        <v>42.8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474.3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474.3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3921.6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390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592.20000000000005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202.20000000000002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839.52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786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