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99CE16F-8986-4D45-BFF9-7A0C29D8CE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5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5" i="1" s="1"/>
  <c r="W24" i="1"/>
  <c r="BO23" i="1"/>
  <c r="BN23" i="1"/>
  <c r="BM23" i="1"/>
  <c r="BL23" i="1"/>
  <c r="Y23" i="1"/>
  <c r="X23" i="1"/>
  <c r="O23" i="1"/>
  <c r="BN22" i="1"/>
  <c r="W557" i="1" s="1"/>
  <c r="BL22" i="1"/>
  <c r="W556" i="1" s="1"/>
  <c r="W558" i="1" s="1"/>
  <c r="X22" i="1"/>
  <c r="B565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1" i="1"/>
  <c r="X89" i="1"/>
  <c r="X99" i="1"/>
  <c r="X116" i="1"/>
  <c r="X126" i="1"/>
  <c r="X135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08" i="1" s="1"/>
  <c r="BO207" i="1"/>
  <c r="BM207" i="1"/>
  <c r="Y207" i="1"/>
  <c r="X209" i="1"/>
  <c r="J565" i="1"/>
  <c r="X219" i="1"/>
  <c r="BO212" i="1"/>
  <c r="BM212" i="1"/>
  <c r="Y212" i="1"/>
  <c r="BO216" i="1"/>
  <c r="BM216" i="1"/>
  <c r="Y21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Y278" i="1" s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Y317" i="1" s="1"/>
  <c r="X317" i="1"/>
  <c r="F9" i="1"/>
  <c r="J9" i="1"/>
  <c r="Y22" i="1"/>
  <c r="Y24" i="1" s="1"/>
  <c r="BM22" i="1"/>
  <c r="BO22" i="1"/>
  <c r="W559" i="1"/>
  <c r="X25" i="1"/>
  <c r="Y28" i="1"/>
  <c r="Y34" i="1" s="1"/>
  <c r="BM28" i="1"/>
  <c r="Y30" i="1"/>
  <c r="BM30" i="1"/>
  <c r="Y32" i="1"/>
  <c r="BM32" i="1"/>
  <c r="C565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F565" i="1"/>
  <c r="Y131" i="1"/>
  <c r="Y135" i="1" s="1"/>
  <c r="BM131" i="1"/>
  <c r="Y133" i="1"/>
  <c r="BM133" i="1"/>
  <c r="X136" i="1"/>
  <c r="G565" i="1"/>
  <c r="X144" i="1"/>
  <c r="Y142" i="1"/>
  <c r="Y144" i="1" s="1"/>
  <c r="BM142" i="1"/>
  <c r="BO143" i="1"/>
  <c r="BM143" i="1"/>
  <c r="BO150" i="1"/>
  <c r="BM150" i="1"/>
  <c r="Y150" i="1"/>
  <c r="BO154" i="1"/>
  <c r="BM154" i="1"/>
  <c r="Y154" i="1"/>
  <c r="X163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Y225" i="1" s="1"/>
  <c r="X225" i="1"/>
  <c r="BO230" i="1"/>
  <c r="BM230" i="1"/>
  <c r="Y230" i="1"/>
  <c r="Y235" i="1" s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Y259" i="1" s="1"/>
  <c r="X259" i="1"/>
  <c r="BO263" i="1"/>
  <c r="BM263" i="1"/>
  <c r="Y263" i="1"/>
  <c r="Y284" i="1"/>
  <c r="BO331" i="1"/>
  <c r="BM331" i="1"/>
  <c r="Y331" i="1"/>
  <c r="X342" i="1"/>
  <c r="X271" i="1"/>
  <c r="BO268" i="1"/>
  <c r="BM268" i="1"/>
  <c r="Y268" i="1"/>
  <c r="X278" i="1"/>
  <c r="BO277" i="1"/>
  <c r="BM277" i="1"/>
  <c r="Y277" i="1"/>
  <c r="BO283" i="1"/>
  <c r="BM283" i="1"/>
  <c r="Y283" i="1"/>
  <c r="X285" i="1"/>
  <c r="X290" i="1"/>
  <c r="BO287" i="1"/>
  <c r="BM287" i="1"/>
  <c r="Y287" i="1"/>
  <c r="Y290" i="1" s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Y406" i="1" s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BO336" i="1"/>
  <c r="BM336" i="1"/>
  <c r="Y336" i="1"/>
  <c r="BO340" i="1"/>
  <c r="BM340" i="1"/>
  <c r="Y340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46" i="1" l="1"/>
  <c r="Y483" i="1"/>
  <c r="Y422" i="1"/>
  <c r="Y367" i="1"/>
  <c r="Y271" i="1"/>
  <c r="Y252" i="1"/>
  <c r="X555" i="1"/>
  <c r="X557" i="1"/>
  <c r="X559" i="1"/>
  <c r="Y497" i="1"/>
  <c r="Y521" i="1"/>
  <c r="Y379" i="1"/>
  <c r="Y341" i="1"/>
  <c r="Y201" i="1"/>
  <c r="X556" i="1"/>
  <c r="X558" i="1" s="1"/>
  <c r="Y301" i="1"/>
  <c r="Y219" i="1"/>
  <c r="Y157" i="1"/>
  <c r="Y560" i="1" s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<sst xmlns="http://schemas.openxmlformats.org/spreadsheetml/2006/main" count="2433" uniqueCount="808">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</sst>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7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150</v>
      </c>
      <c r="X47" s="388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13.888888888888888</v>
      </c>
      <c r="X49" s="389">
        <f>IFERROR(X47/H47,"0")+IFERROR(X48/H48,"0")</f>
        <v>14</v>
      </c>
      <c r="Y49" s="389">
        <f>IFERROR(IF(Y47="",0,Y47),"0")+IFERROR(IF(Y48="",0,Y48),"0")</f>
        <v>0.30449999999999999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150</v>
      </c>
      <c r="X50" s="389">
        <f>IFERROR(SUM(X47:X48),"0")</f>
        <v>151.20000000000002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400</v>
      </c>
      <c r="X53" s="388">
        <f>IFERROR(IF(W53="",0,CEILING((W53/$H53),1)*$H53),"")</f>
        <v>410.40000000000003</v>
      </c>
      <c r="Y53" s="36">
        <f>IFERROR(IF(X53=0,"",ROUNDUP(X53/H53,0)*0.02175),"")</f>
        <v>0.8264999999999999</v>
      </c>
      <c r="Z53" s="56"/>
      <c r="AA53" s="57"/>
      <c r="AE53" s="64"/>
      <c r="BB53" s="78" t="s">
        <v>1</v>
      </c>
      <c r="BL53" s="64">
        <f>IFERROR(W53*I53/H53,"0")</f>
        <v>417.77777777777777</v>
      </c>
      <c r="BM53" s="64">
        <f>IFERROR(X53*I53/H53,"0")</f>
        <v>428.64</v>
      </c>
      <c r="BN53" s="64">
        <f>IFERROR(1/J53*(W53/H53),"0")</f>
        <v>0.66137566137566139</v>
      </c>
      <c r="BO53" s="64">
        <f>IFERROR(1/J53*(X53/H53),"0")</f>
        <v>0.67857142857142849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37.037037037037038</v>
      </c>
      <c r="X57" s="389">
        <f>IFERROR(X53/H53,"0")+IFERROR(X54/H54,"0")+IFERROR(X55/H55,"0")+IFERROR(X56/H56,"0")</f>
        <v>38</v>
      </c>
      <c r="Y57" s="389">
        <f>IFERROR(IF(Y53="",0,Y53),"0")+IFERROR(IF(Y54="",0,Y54),"0")+IFERROR(IF(Y55="",0,Y55),"0")+IFERROR(IF(Y56="",0,Y56),"0")</f>
        <v>0.8264999999999999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400</v>
      </c>
      <c r="X58" s="389">
        <f>IFERROR(SUM(X53:X56),"0")</f>
        <v>410.40000000000003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250</v>
      </c>
      <c r="X63" s="388">
        <f t="shared" si="6"/>
        <v>257.59999999999997</v>
      </c>
      <c r="Y63" s="36">
        <f t="shared" si="7"/>
        <v>0.50024999999999997</v>
      </c>
      <c r="Z63" s="56"/>
      <c r="AA63" s="57"/>
      <c r="AE63" s="64"/>
      <c r="BB63" s="84" t="s">
        <v>1</v>
      </c>
      <c r="BL63" s="64">
        <f t="shared" si="8"/>
        <v>260.71428571428572</v>
      </c>
      <c r="BM63" s="64">
        <f t="shared" si="9"/>
        <v>268.64</v>
      </c>
      <c r="BN63" s="64">
        <f t="shared" si="10"/>
        <v>0.39859693877551022</v>
      </c>
      <c r="BO63" s="64">
        <f t="shared" si="11"/>
        <v>0.4107142857142857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200</v>
      </c>
      <c r="X64" s="388">
        <f t="shared" si="6"/>
        <v>201.6</v>
      </c>
      <c r="Y64" s="36">
        <f t="shared" si="7"/>
        <v>0.39149999999999996</v>
      </c>
      <c r="Z64" s="56"/>
      <c r="AA64" s="57"/>
      <c r="AE64" s="64"/>
      <c r="BB64" s="85" t="s">
        <v>1</v>
      </c>
      <c r="BL64" s="64">
        <f t="shared" si="8"/>
        <v>208.57142857142858</v>
      </c>
      <c r="BM64" s="64">
        <f t="shared" si="9"/>
        <v>210.24</v>
      </c>
      <c r="BN64" s="64">
        <f t="shared" si="10"/>
        <v>0.31887755102040816</v>
      </c>
      <c r="BO64" s="64">
        <f t="shared" si="11"/>
        <v>0.3214285714285714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500</v>
      </c>
      <c r="X65" s="388">
        <f t="shared" si="6"/>
        <v>507.6</v>
      </c>
      <c r="Y65" s="36">
        <f t="shared" si="7"/>
        <v>1.0222499999999999</v>
      </c>
      <c r="Z65" s="56"/>
      <c r="AA65" s="57"/>
      <c r="AE65" s="64"/>
      <c r="BB65" s="86" t="s">
        <v>1</v>
      </c>
      <c r="BL65" s="64">
        <f t="shared" si="8"/>
        <v>522.22222222222217</v>
      </c>
      <c r="BM65" s="64">
        <f t="shared" si="9"/>
        <v>530.16</v>
      </c>
      <c r="BN65" s="64">
        <f t="shared" si="10"/>
        <v>0.82671957671957652</v>
      </c>
      <c r="BO65" s="64">
        <f t="shared" si="11"/>
        <v>0.83928571428571419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800</v>
      </c>
      <c r="X67" s="388">
        <f t="shared" si="6"/>
        <v>806.4</v>
      </c>
      <c r="Y67" s="36">
        <f t="shared" si="7"/>
        <v>1.5659999999999998</v>
      </c>
      <c r="Z67" s="56"/>
      <c r="AA67" s="57"/>
      <c r="AE67" s="64"/>
      <c r="BB67" s="88" t="s">
        <v>1</v>
      </c>
      <c r="BL67" s="64">
        <f t="shared" si="8"/>
        <v>834.28571428571433</v>
      </c>
      <c r="BM67" s="64">
        <f t="shared" si="9"/>
        <v>840.96</v>
      </c>
      <c r="BN67" s="64">
        <f t="shared" si="10"/>
        <v>1.2755102040816326</v>
      </c>
      <c r="BO67" s="64">
        <f t="shared" si="11"/>
        <v>1.2857142857142856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135</v>
      </c>
      <c r="X74" s="388">
        <f t="shared" si="6"/>
        <v>135</v>
      </c>
      <c r="Y74" s="36">
        <f t="shared" si="12"/>
        <v>0.28110000000000002</v>
      </c>
      <c r="Z74" s="56"/>
      <c r="AA74" s="57"/>
      <c r="AE74" s="64"/>
      <c r="BB74" s="95" t="s">
        <v>1</v>
      </c>
      <c r="BL74" s="64">
        <f t="shared" si="8"/>
        <v>141.30000000000001</v>
      </c>
      <c r="BM74" s="64">
        <f t="shared" si="9"/>
        <v>141.30000000000001</v>
      </c>
      <c r="BN74" s="64">
        <f t="shared" si="10"/>
        <v>0.25</v>
      </c>
      <c r="BO74" s="64">
        <f t="shared" si="11"/>
        <v>0.25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187.90343915343914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190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3.7610999999999994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1885</v>
      </c>
      <c r="X82" s="389">
        <f>IFERROR(SUM(X61:X80),"0")</f>
        <v>1908.1999999999998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200</v>
      </c>
      <c r="X103" s="388">
        <f t="shared" si="18"/>
        <v>201.60000000000002</v>
      </c>
      <c r="Y103" s="36">
        <f>IFERROR(IF(X103=0,"",ROUNDUP(X103/H103,0)*0.02175),"")</f>
        <v>0.52200000000000002</v>
      </c>
      <c r="Z103" s="56"/>
      <c r="AA103" s="57"/>
      <c r="AE103" s="64"/>
      <c r="BB103" s="115" t="s">
        <v>1</v>
      </c>
      <c r="BL103" s="64">
        <f t="shared" si="19"/>
        <v>213.42857142857144</v>
      </c>
      <c r="BM103" s="64">
        <f t="shared" si="20"/>
        <v>215.13600000000002</v>
      </c>
      <c r="BN103" s="64">
        <f t="shared" si="21"/>
        <v>0.42517006802721086</v>
      </c>
      <c r="BO103" s="64">
        <f t="shared" si="22"/>
        <v>0.42857142857142855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220</v>
      </c>
      <c r="X104" s="388">
        <f t="shared" si="18"/>
        <v>226.8</v>
      </c>
      <c r="Y104" s="36">
        <f>IFERROR(IF(X104=0,"",ROUNDUP(X104/H104,0)*0.02175),"")</f>
        <v>0.58724999999999994</v>
      </c>
      <c r="Z104" s="56"/>
      <c r="AA104" s="57"/>
      <c r="AE104" s="64"/>
      <c r="BB104" s="116" t="s">
        <v>1</v>
      </c>
      <c r="BL104" s="64">
        <f t="shared" si="19"/>
        <v>234.77142857142857</v>
      </c>
      <c r="BM104" s="64">
        <f t="shared" si="20"/>
        <v>242.02800000000002</v>
      </c>
      <c r="BN104" s="64">
        <f t="shared" si="21"/>
        <v>0.46768707482993194</v>
      </c>
      <c r="BO104" s="64">
        <f t="shared" si="22"/>
        <v>0.4821428571428571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68</v>
      </c>
      <c r="X108" s="388">
        <f t="shared" si="18"/>
        <v>70.2</v>
      </c>
      <c r="Y108" s="36">
        <f>IFERROR(IF(X108=0,"",ROUNDUP(X108/H108,0)*0.00753),"")</f>
        <v>0.19578000000000001</v>
      </c>
      <c r="Z108" s="56"/>
      <c r="AA108" s="57"/>
      <c r="AE108" s="64"/>
      <c r="BB108" s="120" t="s">
        <v>1</v>
      </c>
      <c r="BL108" s="64">
        <f t="shared" si="19"/>
        <v>74.850370370370371</v>
      </c>
      <c r="BM108" s="64">
        <f t="shared" si="20"/>
        <v>77.271999999999991</v>
      </c>
      <c r="BN108" s="64">
        <f t="shared" si="21"/>
        <v>0.16144349477682809</v>
      </c>
      <c r="BO108" s="64">
        <f t="shared" si="22"/>
        <v>0.16666666666666666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75.18518518518519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77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1.3050299999999999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488</v>
      </c>
      <c r="X117" s="389">
        <f>IFERROR(SUM(X101:X115),"0")</f>
        <v>498.6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200</v>
      </c>
      <c r="X131" s="388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64"/>
      <c r="BB131" s="136" t="s">
        <v>1</v>
      </c>
      <c r="BL131" s="64">
        <f>IFERROR(W131*I131/H131,"0")</f>
        <v>213.28571428571431</v>
      </c>
      <c r="BM131" s="64">
        <f>IFERROR(X131*I131/H131,"0")</f>
        <v>214.99200000000002</v>
      </c>
      <c r="BN131" s="64">
        <f>IFERROR(1/J131*(W131/H131),"0")</f>
        <v>0.42517006802721086</v>
      </c>
      <c r="BO131" s="64">
        <f>IFERROR(1/J131*(X131/H131),"0")</f>
        <v>0.42857142857142855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23.80952380952381</v>
      </c>
      <c r="X135" s="389">
        <f>IFERROR(X130/H130,"0")+IFERROR(X131/H131,"0")+IFERROR(X132/H132,"0")+IFERROR(X133/H133,"0")+IFERROR(X134/H134,"0")</f>
        <v>24</v>
      </c>
      <c r="Y135" s="389">
        <f>IFERROR(IF(Y130="",0,Y130),"0")+IFERROR(IF(Y131="",0,Y131),"0")+IFERROR(IF(Y132="",0,Y132),"0")+IFERROR(IF(Y133="",0,Y133),"0")+IFERROR(IF(Y134="",0,Y134),"0")</f>
        <v>0.52200000000000002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200</v>
      </c>
      <c r="X136" s="389">
        <f>IFERROR(SUM(X130:X134),"0")</f>
        <v>201.60000000000002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100</v>
      </c>
      <c r="X148" s="388">
        <f t="shared" ref="X148:X156" si="29">IFERROR(IF(W148="",0,CEILING((W148/$H148),1)*$H148),"")</f>
        <v>100.80000000000001</v>
      </c>
      <c r="Y148" s="36">
        <f>IFERROR(IF(X148=0,"",ROUNDUP(X148/H148,0)*0.00753),"")</f>
        <v>0.18071999999999999</v>
      </c>
      <c r="Z148" s="56"/>
      <c r="AA148" s="57"/>
      <c r="AE148" s="64"/>
      <c r="BB148" s="144" t="s">
        <v>1</v>
      </c>
      <c r="BL148" s="64">
        <f t="shared" ref="BL148:BL156" si="30">IFERROR(W148*I148/H148,"0")</f>
        <v>106.19047619047619</v>
      </c>
      <c r="BM148" s="64">
        <f t="shared" ref="BM148:BM156" si="31">IFERROR(X148*I148/H148,"0")</f>
        <v>107.04</v>
      </c>
      <c r="BN148" s="64">
        <f t="shared" ref="BN148:BN156" si="32">IFERROR(1/J148*(W148/H148),"0")</f>
        <v>0.15262515262515264</v>
      </c>
      <c r="BO148" s="64">
        <f t="shared" ref="BO148:BO156" si="33">IFERROR(1/J148*(X148/H148),"0")</f>
        <v>0.15384615384615385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84</v>
      </c>
      <c r="X151" s="388">
        <f t="shared" si="29"/>
        <v>84</v>
      </c>
      <c r="Y151" s="36">
        <f>IFERROR(IF(X151=0,"",ROUNDUP(X151/H151,0)*0.00502),"")</f>
        <v>0.20080000000000001</v>
      </c>
      <c r="Z151" s="56"/>
      <c r="AA151" s="57"/>
      <c r="AE151" s="64"/>
      <c r="BB151" s="147" t="s">
        <v>1</v>
      </c>
      <c r="BL151" s="64">
        <f t="shared" si="30"/>
        <v>89.199999999999989</v>
      </c>
      <c r="BM151" s="64">
        <f t="shared" si="31"/>
        <v>89.199999999999989</v>
      </c>
      <c r="BN151" s="64">
        <f t="shared" si="32"/>
        <v>0.17094017094017094</v>
      </c>
      <c r="BO151" s="64">
        <f t="shared" si="33"/>
        <v>0.17094017094017094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123</v>
      </c>
      <c r="X154" s="388">
        <f t="shared" si="29"/>
        <v>123.9</v>
      </c>
      <c r="Y154" s="36">
        <f>IFERROR(IF(X154=0,"",ROUNDUP(X154/H154,0)*0.00502),"")</f>
        <v>0.29618</v>
      </c>
      <c r="Z154" s="56"/>
      <c r="AA154" s="57"/>
      <c r="AE154" s="64"/>
      <c r="BB154" s="150" t="s">
        <v>1</v>
      </c>
      <c r="BL154" s="64">
        <f t="shared" si="30"/>
        <v>128.85714285714286</v>
      </c>
      <c r="BM154" s="64">
        <f t="shared" si="31"/>
        <v>129.80000000000001</v>
      </c>
      <c r="BN154" s="64">
        <f t="shared" si="32"/>
        <v>0.2503052503052503</v>
      </c>
      <c r="BO154" s="64">
        <f t="shared" si="33"/>
        <v>0.25213675213675218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122.38095238095238</v>
      </c>
      <c r="X157" s="389">
        <f>IFERROR(X148/H148,"0")+IFERROR(X149/H149,"0")+IFERROR(X150/H150,"0")+IFERROR(X151/H151,"0")+IFERROR(X152/H152,"0")+IFERROR(X153/H153,"0")+IFERROR(X154/H154,"0")+IFERROR(X155/H155,"0")+IFERROR(X156/H156,"0")</f>
        <v>123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0.67769999999999997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307</v>
      </c>
      <c r="X158" s="389">
        <f>IFERROR(SUM(X148:X156),"0")</f>
        <v>308.70000000000005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240</v>
      </c>
      <c r="X173" s="388">
        <f t="shared" si="34"/>
        <v>243.00000000000003</v>
      </c>
      <c r="Y173" s="36">
        <f>IFERROR(IF(X173=0,"",ROUNDUP(X173/H173,0)*0.00937),"")</f>
        <v>0.42164999999999997</v>
      </c>
      <c r="Z173" s="56"/>
      <c r="AA173" s="57"/>
      <c r="AE173" s="64"/>
      <c r="BB173" s="159" t="s">
        <v>1</v>
      </c>
      <c r="BL173" s="64">
        <f t="shared" si="35"/>
        <v>249.33333333333334</v>
      </c>
      <c r="BM173" s="64">
        <f t="shared" si="36"/>
        <v>252.45000000000002</v>
      </c>
      <c r="BN173" s="64">
        <f t="shared" si="37"/>
        <v>0.37037037037037035</v>
      </c>
      <c r="BO173" s="64">
        <f t="shared" si="38"/>
        <v>0.375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220</v>
      </c>
      <c r="X174" s="388">
        <f t="shared" si="34"/>
        <v>221.4</v>
      </c>
      <c r="Y174" s="36">
        <f>IFERROR(IF(X174=0,"",ROUNDUP(X174/H174,0)*0.00937),"")</f>
        <v>0.38417000000000001</v>
      </c>
      <c r="Z174" s="56"/>
      <c r="AA174" s="57"/>
      <c r="AE174" s="64"/>
      <c r="BB174" s="160" t="s">
        <v>1</v>
      </c>
      <c r="BL174" s="64">
        <f t="shared" si="35"/>
        <v>228.55555555555554</v>
      </c>
      <c r="BM174" s="64">
        <f t="shared" si="36"/>
        <v>230.01</v>
      </c>
      <c r="BN174" s="64">
        <f t="shared" si="37"/>
        <v>0.33950617283950618</v>
      </c>
      <c r="BO174" s="64">
        <f t="shared" si="38"/>
        <v>0.34166666666666667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300</v>
      </c>
      <c r="X176" s="388">
        <f t="shared" si="34"/>
        <v>302.40000000000003</v>
      </c>
      <c r="Y176" s="36">
        <f>IFERROR(IF(X176=0,"",ROUNDUP(X176/H176,0)*0.00937),"")</f>
        <v>0.52471999999999996</v>
      </c>
      <c r="Z176" s="56"/>
      <c r="AA176" s="57"/>
      <c r="AE176" s="64"/>
      <c r="BB176" s="162" t="s">
        <v>1</v>
      </c>
      <c r="BL176" s="64">
        <f t="shared" si="35"/>
        <v>311.66666666666663</v>
      </c>
      <c r="BM176" s="64">
        <f t="shared" si="36"/>
        <v>314.16000000000003</v>
      </c>
      <c r="BN176" s="64">
        <f t="shared" si="37"/>
        <v>0.46296296296296291</v>
      </c>
      <c r="BO176" s="64">
        <f t="shared" si="38"/>
        <v>0.46666666666666667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140.74074074074073</v>
      </c>
      <c r="X179" s="389">
        <f>IFERROR(X171/H171,"0")+IFERROR(X172/H172,"0")+IFERROR(X173/H173,"0")+IFERROR(X174/H174,"0")+IFERROR(X175/H175,"0")+IFERROR(X176/H176,"0")+IFERROR(X177/H177,"0")+IFERROR(X178/H178,"0")</f>
        <v>142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1.3305400000000001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760</v>
      </c>
      <c r="X180" s="389">
        <f>IFERROR(SUM(X171:X178),"0")</f>
        <v>766.80000000000007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150</v>
      </c>
      <c r="X185" s="388">
        <f t="shared" si="39"/>
        <v>156</v>
      </c>
      <c r="Y185" s="36">
        <f>IFERROR(IF(X185=0,"",ROUNDUP(X185/H185,0)*0.02175),"")</f>
        <v>0.43499999999999994</v>
      </c>
      <c r="Z185" s="56"/>
      <c r="AA185" s="57"/>
      <c r="AE185" s="64"/>
      <c r="BB185" s="168" t="s">
        <v>1</v>
      </c>
      <c r="BL185" s="64">
        <f t="shared" si="40"/>
        <v>160.84615384615387</v>
      </c>
      <c r="BM185" s="64">
        <f t="shared" si="41"/>
        <v>167.28000000000003</v>
      </c>
      <c r="BN185" s="64">
        <f t="shared" si="42"/>
        <v>0.34340659340659335</v>
      </c>
      <c r="BO185" s="64">
        <f t="shared" si="43"/>
        <v>0.3571428571428571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750</v>
      </c>
      <c r="X188" s="388">
        <f t="shared" si="39"/>
        <v>756.9</v>
      </c>
      <c r="Y188" s="36">
        <f>IFERROR(IF(X188=0,"",ROUNDUP(X188/H188,0)*0.02175),"")</f>
        <v>1.8922499999999998</v>
      </c>
      <c r="Z188" s="56"/>
      <c r="AA188" s="57"/>
      <c r="AE188" s="64"/>
      <c r="BB188" s="171" t="s">
        <v>1</v>
      </c>
      <c r="BL188" s="64">
        <f t="shared" si="40"/>
        <v>798.62068965517233</v>
      </c>
      <c r="BM188" s="64">
        <f t="shared" si="41"/>
        <v>805.96800000000007</v>
      </c>
      <c r="BN188" s="64">
        <f t="shared" si="42"/>
        <v>1.5394088669950738</v>
      </c>
      <c r="BO188" s="64">
        <f t="shared" si="43"/>
        <v>1.5535714285714284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100</v>
      </c>
      <c r="X190" s="388">
        <f t="shared" si="39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3" t="s">
        <v>1</v>
      </c>
      <c r="BL190" s="64">
        <f t="shared" si="40"/>
        <v>111.33333333333333</v>
      </c>
      <c r="BM190" s="64">
        <f t="shared" si="41"/>
        <v>112.224</v>
      </c>
      <c r="BN190" s="64">
        <f t="shared" si="42"/>
        <v>0.26709401709401709</v>
      </c>
      <c r="BO190" s="64">
        <f t="shared" si="43"/>
        <v>0.26923076923076922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60</v>
      </c>
      <c r="X192" s="388">
        <f t="shared" si="39"/>
        <v>60</v>
      </c>
      <c r="Y192" s="36">
        <f>IFERROR(IF(X192=0,"",ROUNDUP(X192/H192,0)*0.00753),"")</f>
        <v>0.18825</v>
      </c>
      <c r="Z192" s="56"/>
      <c r="AA192" s="57"/>
      <c r="AE192" s="64"/>
      <c r="BB192" s="175" t="s">
        <v>1</v>
      </c>
      <c r="BL192" s="64">
        <f t="shared" si="40"/>
        <v>65</v>
      </c>
      <c r="BM192" s="64">
        <f t="shared" si="41"/>
        <v>65</v>
      </c>
      <c r="BN192" s="64">
        <f t="shared" si="42"/>
        <v>0.16025641025641024</v>
      </c>
      <c r="BO192" s="64">
        <f t="shared" si="43"/>
        <v>0.16025641025641024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400</v>
      </c>
      <c r="X194" s="388">
        <f t="shared" si="39"/>
        <v>400.8</v>
      </c>
      <c r="Y194" s="36">
        <f t="shared" ref="Y194:Y200" si="44">IFERROR(IF(X194=0,"",ROUNDUP(X194/H194,0)*0.00753),"")</f>
        <v>1.2575100000000001</v>
      </c>
      <c r="Z194" s="56"/>
      <c r="AA194" s="57"/>
      <c r="AE194" s="64"/>
      <c r="BB194" s="177" t="s">
        <v>1</v>
      </c>
      <c r="BL194" s="64">
        <f t="shared" si="40"/>
        <v>448.33333333333337</v>
      </c>
      <c r="BM194" s="64">
        <f t="shared" si="41"/>
        <v>449.23</v>
      </c>
      <c r="BN194" s="64">
        <f t="shared" si="42"/>
        <v>1.0683760683760684</v>
      </c>
      <c r="BO194" s="64">
        <f t="shared" si="43"/>
        <v>1.0705128205128205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240</v>
      </c>
      <c r="X195" s="388">
        <f t="shared" si="39"/>
        <v>240</v>
      </c>
      <c r="Y195" s="36">
        <f t="shared" si="44"/>
        <v>0.753</v>
      </c>
      <c r="Z195" s="56"/>
      <c r="AA195" s="57"/>
      <c r="AE195" s="64"/>
      <c r="BB195" s="178" t="s">
        <v>1</v>
      </c>
      <c r="BL195" s="64">
        <f t="shared" si="40"/>
        <v>267.20000000000005</v>
      </c>
      <c r="BM195" s="64">
        <f t="shared" si="41"/>
        <v>267.20000000000005</v>
      </c>
      <c r="BN195" s="64">
        <f t="shared" si="42"/>
        <v>0.64102564102564097</v>
      </c>
      <c r="BO195" s="64">
        <f t="shared" si="43"/>
        <v>0.64102564102564097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140</v>
      </c>
      <c r="X197" s="388">
        <f t="shared" si="39"/>
        <v>141.6</v>
      </c>
      <c r="Y197" s="36">
        <f t="shared" si="44"/>
        <v>0.44427</v>
      </c>
      <c r="Z197" s="56"/>
      <c r="AA197" s="57"/>
      <c r="AE197" s="64"/>
      <c r="BB197" s="180" t="s">
        <v>1</v>
      </c>
      <c r="BL197" s="64">
        <f t="shared" si="40"/>
        <v>155.8666666666667</v>
      </c>
      <c r="BM197" s="64">
        <f t="shared" si="41"/>
        <v>157.64800000000002</v>
      </c>
      <c r="BN197" s="64">
        <f t="shared" si="42"/>
        <v>0.37393162393162394</v>
      </c>
      <c r="BO197" s="64">
        <f t="shared" si="43"/>
        <v>0.37820512820512819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260</v>
      </c>
      <c r="X199" s="388">
        <f t="shared" si="39"/>
        <v>261.59999999999997</v>
      </c>
      <c r="Y199" s="36">
        <f t="shared" si="44"/>
        <v>0.82077</v>
      </c>
      <c r="Z199" s="56"/>
      <c r="AA199" s="57"/>
      <c r="AE199" s="64"/>
      <c r="BB199" s="182" t="s">
        <v>1</v>
      </c>
      <c r="BL199" s="64">
        <f t="shared" si="40"/>
        <v>289.4666666666667</v>
      </c>
      <c r="BM199" s="64">
        <f t="shared" si="41"/>
        <v>291.24799999999999</v>
      </c>
      <c r="BN199" s="64">
        <f t="shared" si="42"/>
        <v>0.69444444444444453</v>
      </c>
      <c r="BO199" s="64">
        <f t="shared" si="43"/>
        <v>0.69871794871794857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180</v>
      </c>
      <c r="X200" s="388">
        <f t="shared" si="39"/>
        <v>180</v>
      </c>
      <c r="Y200" s="36">
        <f t="shared" si="44"/>
        <v>0.56474999999999997</v>
      </c>
      <c r="Z200" s="56"/>
      <c r="AA200" s="57"/>
      <c r="AE200" s="64"/>
      <c r="BB200" s="183" t="s">
        <v>1</v>
      </c>
      <c r="BL200" s="64">
        <f t="shared" si="40"/>
        <v>200.85</v>
      </c>
      <c r="BM200" s="64">
        <f t="shared" si="41"/>
        <v>200.85</v>
      </c>
      <c r="BN200" s="64">
        <f t="shared" si="42"/>
        <v>0.48076923076923073</v>
      </c>
      <c r="BO200" s="64">
        <f t="shared" si="43"/>
        <v>0.48076923076923073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680.43766578249335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684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6.6720600000000001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2280</v>
      </c>
      <c r="X202" s="389">
        <f>IFERROR(SUM(X182:X200),"0")</f>
        <v>2297.6999999999998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60</v>
      </c>
      <c r="X206" s="388">
        <f>IFERROR(IF(W206="",0,CEILING((W206/$H206),1)*$H206),"")</f>
        <v>60</v>
      </c>
      <c r="Y206" s="36">
        <f>IFERROR(IF(X206=0,"",ROUNDUP(X206/H206,0)*0.00753),"")</f>
        <v>0.18825</v>
      </c>
      <c r="Z206" s="56"/>
      <c r="AA206" s="57"/>
      <c r="AE206" s="64"/>
      <c r="BB206" s="186" t="s">
        <v>1</v>
      </c>
      <c r="BL206" s="64">
        <f>IFERROR(W206*I206/H206,"0")</f>
        <v>66.800000000000011</v>
      </c>
      <c r="BM206" s="64">
        <f>IFERROR(X206*I206/H206,"0")</f>
        <v>66.800000000000011</v>
      </c>
      <c r="BN206" s="64">
        <f>IFERROR(1/J206*(W206/H206),"0")</f>
        <v>0.16025641025641024</v>
      </c>
      <c r="BO206" s="64">
        <f>IFERROR(1/J206*(X206/H206),"0")</f>
        <v>0.16025641025641024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25</v>
      </c>
      <c r="X208" s="389">
        <f>IFERROR(X204/H204,"0")+IFERROR(X205/H205,"0")+IFERROR(X206/H206,"0")+IFERROR(X207/H207,"0")</f>
        <v>25</v>
      </c>
      <c r="Y208" s="389">
        <f>IFERROR(IF(Y204="",0,Y204),"0")+IFERROR(IF(Y205="",0,Y205),"0")+IFERROR(IF(Y206="",0,Y206),"0")+IFERROR(IF(Y207="",0,Y207),"0")</f>
        <v>0.18825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60</v>
      </c>
      <c r="X209" s="389">
        <f>IFERROR(SUM(X204:X207),"0")</f>
        <v>60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100</v>
      </c>
      <c r="X229" s="388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8.6206896551724146</v>
      </c>
      <c r="X235" s="389">
        <f>IFERROR(X229/H229,"0")+IFERROR(X230/H230,"0")+IFERROR(X231/H231,"0")+IFERROR(X232/H232,"0")+IFERROR(X233/H233,"0")+IFERROR(X234/H234,"0")</f>
        <v>9</v>
      </c>
      <c r="Y235" s="389">
        <f>IFERROR(IF(Y229="",0,Y229),"0")+IFERROR(IF(Y230="",0,Y230),"0")+IFERROR(IF(Y231="",0,Y231),"0")+IFERROR(IF(Y232="",0,Y232),"0")+IFERROR(IF(Y233="",0,Y233),"0")+IFERROR(IF(Y234="",0,Y234),"0")</f>
        <v>0.19574999999999998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100</v>
      </c>
      <c r="X236" s="389">
        <f>IFERROR(SUM(X229:X234),"0")</f>
        <v>104.39999999999999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150</v>
      </c>
      <c r="X275" s="388">
        <f>IFERROR(IF(W275="",0,CEILING((W275/$H275),1)*$H275),"")</f>
        <v>151.20000000000002</v>
      </c>
      <c r="Y275" s="36">
        <f>IFERROR(IF(X275=0,"",ROUNDUP(X275/H275,0)*0.02175),"")</f>
        <v>0.39149999999999996</v>
      </c>
      <c r="Z275" s="56"/>
      <c r="AA275" s="57"/>
      <c r="AE275" s="64"/>
      <c r="BB275" s="231" t="s">
        <v>1</v>
      </c>
      <c r="BL275" s="64">
        <f>IFERROR(W275*I275/H275,"0")</f>
        <v>160.07142857142858</v>
      </c>
      <c r="BM275" s="64">
        <f>IFERROR(X275*I275/H275,"0")</f>
        <v>161.35200000000003</v>
      </c>
      <c r="BN275" s="64">
        <f>IFERROR(1/J275*(W275/H275),"0")</f>
        <v>0.31887755102040816</v>
      </c>
      <c r="BO275" s="64">
        <f>IFERROR(1/J275*(X275/H275),"0")</f>
        <v>0.3214285714285714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220</v>
      </c>
      <c r="X276" s="388">
        <f>IFERROR(IF(W276="",0,CEILING((W276/$H276),1)*$H276),"")</f>
        <v>226.2</v>
      </c>
      <c r="Y276" s="36">
        <f>IFERROR(IF(X276=0,"",ROUNDUP(X276/H276,0)*0.02175),"")</f>
        <v>0.63074999999999992</v>
      </c>
      <c r="Z276" s="56"/>
      <c r="AA276" s="57"/>
      <c r="AE276" s="64"/>
      <c r="BB276" s="232" t="s">
        <v>1</v>
      </c>
      <c r="BL276" s="64">
        <f>IFERROR(W276*I276/H276,"0")</f>
        <v>235.90769230769234</v>
      </c>
      <c r="BM276" s="64">
        <f>IFERROR(X276*I276/H276,"0")</f>
        <v>242.55600000000004</v>
      </c>
      <c r="BN276" s="64">
        <f>IFERROR(1/J276*(W276/H276),"0")</f>
        <v>0.50366300366300365</v>
      </c>
      <c r="BO276" s="64">
        <f>IFERROR(1/J276*(X276/H276),"0")</f>
        <v>0.51785714285714279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100</v>
      </c>
      <c r="X277" s="388">
        <f>IFERROR(IF(W277="",0,CEILING((W277/$H277),1)*$H277),"")</f>
        <v>100.80000000000001</v>
      </c>
      <c r="Y277" s="36">
        <f>IFERROR(IF(X277=0,"",ROUNDUP(X277/H277,0)*0.02175),"")</f>
        <v>0.26100000000000001</v>
      </c>
      <c r="Z277" s="56"/>
      <c r="AA277" s="57"/>
      <c r="AE277" s="64"/>
      <c r="BB277" s="233" t="s">
        <v>1</v>
      </c>
      <c r="BL277" s="64">
        <f>IFERROR(W277*I277/H277,"0")</f>
        <v>106.71428571428572</v>
      </c>
      <c r="BM277" s="64">
        <f>IFERROR(X277*I277/H277,"0")</f>
        <v>107.56800000000001</v>
      </c>
      <c r="BN277" s="64">
        <f>IFERROR(1/J277*(W277/H277),"0")</f>
        <v>0.21258503401360543</v>
      </c>
      <c r="BO277" s="64">
        <f>IFERROR(1/J277*(X277/H277),"0")</f>
        <v>0.21428571428571427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57.967032967032971</v>
      </c>
      <c r="X278" s="389">
        <f>IFERROR(X274/H274,"0")+IFERROR(X275/H275,"0")+IFERROR(X276/H276,"0")+IFERROR(X277/H277,"0")</f>
        <v>59</v>
      </c>
      <c r="Y278" s="389">
        <f>IFERROR(IF(Y274="",0,Y274),"0")+IFERROR(IF(Y275="",0,Y275),"0")+IFERROR(IF(Y276="",0,Y276),"0")+IFERROR(IF(Y277="",0,Y277),"0")</f>
        <v>1.2832499999999998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470</v>
      </c>
      <c r="X279" s="389">
        <f>IFERROR(SUM(X274:X277),"0")</f>
        <v>478.2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220</v>
      </c>
      <c r="X333" s="388">
        <f t="shared" si="71"/>
        <v>225</v>
      </c>
      <c r="Y333" s="36">
        <f>IFERROR(IF(X333=0,"",ROUNDUP(X333/H333,0)*0.02175),"")</f>
        <v>0.32624999999999998</v>
      </c>
      <c r="Z333" s="56"/>
      <c r="AA333" s="57"/>
      <c r="AE333" s="64"/>
      <c r="BB333" s="258" t="s">
        <v>1</v>
      </c>
      <c r="BL333" s="64">
        <f t="shared" si="72"/>
        <v>227.04</v>
      </c>
      <c r="BM333" s="64">
        <f t="shared" si="73"/>
        <v>232.2</v>
      </c>
      <c r="BN333" s="64">
        <f t="shared" si="74"/>
        <v>0.30555555555555552</v>
      </c>
      <c r="BO333" s="64">
        <f t="shared" si="75"/>
        <v>0.3125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1900</v>
      </c>
      <c r="X335" s="388">
        <f t="shared" si="71"/>
        <v>1905</v>
      </c>
      <c r="Y335" s="36">
        <f>IFERROR(IF(X335=0,"",ROUNDUP(X335/H335,0)*0.02175),"")</f>
        <v>2.7622499999999999</v>
      </c>
      <c r="Z335" s="56"/>
      <c r="AA335" s="57"/>
      <c r="AE335" s="64"/>
      <c r="BB335" s="260" t="s">
        <v>1</v>
      </c>
      <c r="BL335" s="64">
        <f t="shared" si="72"/>
        <v>1960.8</v>
      </c>
      <c r="BM335" s="64">
        <f t="shared" si="73"/>
        <v>1965.96</v>
      </c>
      <c r="BN335" s="64">
        <f t="shared" si="74"/>
        <v>2.6388888888888888</v>
      </c>
      <c r="BO335" s="64">
        <f t="shared" si="75"/>
        <v>2.645833333333333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1600</v>
      </c>
      <c r="X337" s="388">
        <f t="shared" si="71"/>
        <v>1605</v>
      </c>
      <c r="Y337" s="36">
        <f>IFERROR(IF(X337=0,"",ROUNDUP(X337/H337,0)*0.02175),"")</f>
        <v>2.3272499999999998</v>
      </c>
      <c r="Z337" s="56"/>
      <c r="AA337" s="57"/>
      <c r="AE337" s="64"/>
      <c r="BB337" s="262" t="s">
        <v>1</v>
      </c>
      <c r="BL337" s="64">
        <f t="shared" si="72"/>
        <v>1651.2</v>
      </c>
      <c r="BM337" s="64">
        <f t="shared" si="73"/>
        <v>1656.3600000000001</v>
      </c>
      <c r="BN337" s="64">
        <f t="shared" si="74"/>
        <v>2.2222222222222223</v>
      </c>
      <c r="BO337" s="64">
        <f t="shared" si="75"/>
        <v>2.2291666666666665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248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249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5.4157499999999992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3720</v>
      </c>
      <c r="X342" s="389">
        <f>IFERROR(SUM(X330:X340),"0")</f>
        <v>3735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1100</v>
      </c>
      <c r="X344" s="388">
        <f>IFERROR(IF(W344="",0,CEILING((W344/$H344),1)*$H344),"")</f>
        <v>1110</v>
      </c>
      <c r="Y344" s="36">
        <f>IFERROR(IF(X344=0,"",ROUNDUP(X344/H344,0)*0.02175),"")</f>
        <v>1.6094999999999999</v>
      </c>
      <c r="Z344" s="56"/>
      <c r="AA344" s="57"/>
      <c r="AE344" s="64"/>
      <c r="BB344" s="266" t="s">
        <v>1</v>
      </c>
      <c r="BL344" s="64">
        <f>IFERROR(W344*I344/H344,"0")</f>
        <v>1135.2</v>
      </c>
      <c r="BM344" s="64">
        <f>IFERROR(X344*I344/H344,"0")</f>
        <v>1145.52</v>
      </c>
      <c r="BN344" s="64">
        <f>IFERROR(1/J344*(W344/H344),"0")</f>
        <v>1.5277777777777777</v>
      </c>
      <c r="BO344" s="64">
        <f>IFERROR(1/J344*(X344/H344),"0")</f>
        <v>1.5416666666666665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73.333333333333329</v>
      </c>
      <c r="X348" s="389">
        <f>IFERROR(X344/H344,"0")+IFERROR(X345/H345,"0")+IFERROR(X346/H346,"0")+IFERROR(X347/H347,"0")</f>
        <v>74</v>
      </c>
      <c r="Y348" s="389">
        <f>IFERROR(IF(Y344="",0,Y344),"0")+IFERROR(IF(Y345="",0,Y345),"0")+IFERROR(IF(Y346="",0,Y346),"0")+IFERROR(IF(Y347="",0,Y347),"0")</f>
        <v>1.6094999999999999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1100</v>
      </c>
      <c r="X349" s="389">
        <f>IFERROR(SUM(X344:X347),"0")</f>
        <v>1110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150</v>
      </c>
      <c r="X357" s="388">
        <f>IFERROR(IF(W357="",0,CEILING((W357/$H357),1)*$H357),"")</f>
        <v>156</v>
      </c>
      <c r="Y357" s="36">
        <f>IFERROR(IF(X357=0,"",ROUNDUP(X357/H357,0)*0.02175),"")</f>
        <v>0.43499999999999994</v>
      </c>
      <c r="Z357" s="56"/>
      <c r="AA357" s="57"/>
      <c r="AE357" s="64"/>
      <c r="BB357" s="273" t="s">
        <v>1</v>
      </c>
      <c r="BL357" s="64">
        <f>IFERROR(W357*I357/H357,"0")</f>
        <v>160.84615384615387</v>
      </c>
      <c r="BM357" s="64">
        <f>IFERROR(X357*I357/H357,"0")</f>
        <v>167.28000000000003</v>
      </c>
      <c r="BN357" s="64">
        <f>IFERROR(1/J357*(W357/H357),"0")</f>
        <v>0.34340659340659335</v>
      </c>
      <c r="BO357" s="64">
        <f>IFERROR(1/J357*(X357/H357),"0")</f>
        <v>0.3571428571428571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19.23076923076923</v>
      </c>
      <c r="X358" s="389">
        <f>IFERROR(X357/H357,"0")</f>
        <v>20</v>
      </c>
      <c r="Y358" s="389">
        <f>IFERROR(IF(Y357="",0,Y357),"0")</f>
        <v>0.43499999999999994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150</v>
      </c>
      <c r="X359" s="389">
        <f>IFERROR(SUM(X357:X357),"0")</f>
        <v>156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1500</v>
      </c>
      <c r="X375" s="388">
        <f>IFERROR(IF(W375="",0,CEILING((W375/$H375),1)*$H375),"")</f>
        <v>1505.3999999999999</v>
      </c>
      <c r="Y375" s="36">
        <f>IFERROR(IF(X375=0,"",ROUNDUP(X375/H375,0)*0.02175),"")</f>
        <v>4.1977500000000001</v>
      </c>
      <c r="Z375" s="56"/>
      <c r="AA375" s="57"/>
      <c r="AE375" s="64"/>
      <c r="BB375" s="281" t="s">
        <v>1</v>
      </c>
      <c r="BL375" s="64">
        <f>IFERROR(W375*I375/H375,"0")</f>
        <v>1608.4615384615388</v>
      </c>
      <c r="BM375" s="64">
        <f>IFERROR(X375*I375/H375,"0")</f>
        <v>1614.2520000000002</v>
      </c>
      <c r="BN375" s="64">
        <f>IFERROR(1/J375*(W375/H375),"0")</f>
        <v>3.4340659340659343</v>
      </c>
      <c r="BO375" s="64">
        <f>IFERROR(1/J375*(X375/H375),"0")</f>
        <v>3.4464285714285712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192.30769230769232</v>
      </c>
      <c r="X379" s="389">
        <f>IFERROR(X375/H375,"0")+IFERROR(X376/H376,"0")+IFERROR(X377/H377,"0")+IFERROR(X378/H378,"0")</f>
        <v>193</v>
      </c>
      <c r="Y379" s="389">
        <f>IFERROR(IF(Y375="",0,Y375),"0")+IFERROR(IF(Y376="",0,Y376),"0")+IFERROR(IF(Y377="",0,Y377),"0")+IFERROR(IF(Y378="",0,Y378),"0")</f>
        <v>4.1977500000000001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1500</v>
      </c>
      <c r="X380" s="389">
        <f>IFERROR(SUM(X375:X378),"0")</f>
        <v>1505.3999999999999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1200</v>
      </c>
      <c r="X473" s="388">
        <f t="shared" si="87"/>
        <v>1203.8400000000001</v>
      </c>
      <c r="Y473" s="36">
        <f t="shared" si="88"/>
        <v>2.72688</v>
      </c>
      <c r="Z473" s="56"/>
      <c r="AA473" s="57"/>
      <c r="AE473" s="64"/>
      <c r="BB473" s="327" t="s">
        <v>1</v>
      </c>
      <c r="BL473" s="64">
        <f t="shared" si="89"/>
        <v>1281.8181818181818</v>
      </c>
      <c r="BM473" s="64">
        <f t="shared" si="90"/>
        <v>1285.92</v>
      </c>
      <c r="BN473" s="64">
        <f t="shared" si="91"/>
        <v>2.1853146853146854</v>
      </c>
      <c r="BO473" s="64">
        <f t="shared" si="92"/>
        <v>2.1923076923076925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200</v>
      </c>
      <c r="X474" s="388">
        <f t="shared" si="87"/>
        <v>200.64000000000001</v>
      </c>
      <c r="Y474" s="36">
        <f t="shared" si="88"/>
        <v>0.45448</v>
      </c>
      <c r="Z474" s="56"/>
      <c r="AA474" s="57"/>
      <c r="AE474" s="64"/>
      <c r="BB474" s="328" t="s">
        <v>1</v>
      </c>
      <c r="BL474" s="64">
        <f t="shared" si="89"/>
        <v>213.63636363636363</v>
      </c>
      <c r="BM474" s="64">
        <f t="shared" si="90"/>
        <v>214.32</v>
      </c>
      <c r="BN474" s="64">
        <f t="shared" si="91"/>
        <v>0.36421911421911418</v>
      </c>
      <c r="BO474" s="64">
        <f t="shared" si="92"/>
        <v>0.36538461538461542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900</v>
      </c>
      <c r="X476" s="388">
        <f t="shared" si="87"/>
        <v>902.88</v>
      </c>
      <c r="Y476" s="36">
        <f t="shared" si="88"/>
        <v>2.0451600000000001</v>
      </c>
      <c r="Z476" s="56"/>
      <c r="AA476" s="57"/>
      <c r="AE476" s="64"/>
      <c r="BB476" s="330" t="s">
        <v>1</v>
      </c>
      <c r="BL476" s="64">
        <f t="shared" si="89"/>
        <v>961.36363636363637</v>
      </c>
      <c r="BM476" s="64">
        <f t="shared" si="90"/>
        <v>964.43999999999994</v>
      </c>
      <c r="BN476" s="64">
        <f t="shared" si="91"/>
        <v>1.638986013986014</v>
      </c>
      <c r="BO476" s="64">
        <f t="shared" si="92"/>
        <v>1.6442307692307694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435.60606060606057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437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5.2265199999999998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2300</v>
      </c>
      <c r="X484" s="389">
        <f>IFERROR(SUM(X471:X482),"0")</f>
        <v>2307.36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450</v>
      </c>
      <c r="X486" s="388">
        <f>IFERROR(IF(W486="",0,CEILING((W486/$H486),1)*$H486),"")</f>
        <v>454.08000000000004</v>
      </c>
      <c r="Y486" s="36">
        <f>IFERROR(IF(X486=0,"",ROUNDUP(X486/H486,0)*0.01196),"")</f>
        <v>1.0285599999999999</v>
      </c>
      <c r="Z486" s="56"/>
      <c r="AA486" s="57"/>
      <c r="AE486" s="64"/>
      <c r="BB486" s="337" t="s">
        <v>1</v>
      </c>
      <c r="BL486" s="64">
        <f>IFERROR(W486*I486/H486,"0")</f>
        <v>480.68181818181819</v>
      </c>
      <c r="BM486" s="64">
        <f>IFERROR(X486*I486/H486,"0")</f>
        <v>485.03999999999996</v>
      </c>
      <c r="BN486" s="64">
        <f>IFERROR(1/J486*(W486/H486),"0")</f>
        <v>0.81949300699300698</v>
      </c>
      <c r="BO486" s="64">
        <f>IFERROR(1/J486*(X486/H486),"0")</f>
        <v>0.82692307692307698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85.22727272727272</v>
      </c>
      <c r="X488" s="389">
        <f>IFERROR(X486/H486,"0")+IFERROR(X487/H487,"0")</f>
        <v>86</v>
      </c>
      <c r="Y488" s="389">
        <f>IFERROR(IF(Y486="",0,Y486),"0")+IFERROR(IF(Y487="",0,Y487),"0")</f>
        <v>1.0285599999999999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450</v>
      </c>
      <c r="X489" s="389">
        <f>IFERROR(SUM(X486:X487),"0")</f>
        <v>454.08000000000004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200</v>
      </c>
      <c r="X491" s="388">
        <f t="shared" ref="X491:X496" si="93">IFERROR(IF(W491="",0,CEILING((W491/$H491),1)*$H491),"")</f>
        <v>200.64000000000001</v>
      </c>
      <c r="Y491" s="36">
        <f>IFERROR(IF(X491=0,"",ROUNDUP(X491/H491,0)*0.01196),"")</f>
        <v>0.45448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213.63636363636363</v>
      </c>
      <c r="BM491" s="64">
        <f t="shared" ref="BM491:BM496" si="95">IFERROR(X491*I491/H491,"0")</f>
        <v>214.32</v>
      </c>
      <c r="BN491" s="64">
        <f t="shared" ref="BN491:BN496" si="96">IFERROR(1/J491*(W491/H491),"0")</f>
        <v>0.36421911421911418</v>
      </c>
      <c r="BO491" s="64">
        <f t="shared" ref="BO491:BO496" si="97">IFERROR(1/J491*(X491/H491),"0")</f>
        <v>0.36538461538461542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300</v>
      </c>
      <c r="X492" s="388">
        <f t="shared" si="93"/>
        <v>300.96000000000004</v>
      </c>
      <c r="Y492" s="36">
        <f>IFERROR(IF(X492=0,"",ROUNDUP(X492/H492,0)*0.01196),"")</f>
        <v>0.68171999999999999</v>
      </c>
      <c r="Z492" s="56"/>
      <c r="AA492" s="57"/>
      <c r="AE492" s="64"/>
      <c r="BB492" s="340" t="s">
        <v>1</v>
      </c>
      <c r="BL492" s="64">
        <f t="shared" si="94"/>
        <v>320.45454545454544</v>
      </c>
      <c r="BM492" s="64">
        <f t="shared" si="95"/>
        <v>321.48</v>
      </c>
      <c r="BN492" s="64">
        <f t="shared" si="96"/>
        <v>0.54632867132867136</v>
      </c>
      <c r="BO492" s="64">
        <f t="shared" si="97"/>
        <v>0.54807692307692313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200</v>
      </c>
      <c r="X493" s="388">
        <f t="shared" si="93"/>
        <v>200.64000000000001</v>
      </c>
      <c r="Y493" s="36">
        <f>IFERROR(IF(X493=0,"",ROUNDUP(X493/H493,0)*0.01196),"")</f>
        <v>0.45448</v>
      </c>
      <c r="Z493" s="56"/>
      <c r="AA493" s="57"/>
      <c r="AE493" s="64"/>
      <c r="BB493" s="341" t="s">
        <v>1</v>
      </c>
      <c r="BL493" s="64">
        <f t="shared" si="94"/>
        <v>213.63636363636363</v>
      </c>
      <c r="BM493" s="64">
        <f t="shared" si="95"/>
        <v>214.32</v>
      </c>
      <c r="BN493" s="64">
        <f t="shared" si="96"/>
        <v>0.36421911421911418</v>
      </c>
      <c r="BO493" s="64">
        <f t="shared" si="97"/>
        <v>0.36538461538461542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132.57575757575756</v>
      </c>
      <c r="X497" s="389">
        <f>IFERROR(X491/H491,"0")+IFERROR(X492/H492,"0")+IFERROR(X493/H493,"0")+IFERROR(X494/H494,"0")+IFERROR(X495/H495,"0")+IFERROR(X496/H496,"0")</f>
        <v>133</v>
      </c>
      <c r="Y497" s="389">
        <f>IFERROR(IF(Y491="",0,Y491),"0")+IFERROR(IF(Y492="",0,Y492),"0")+IFERROR(IF(Y493="",0,Y493),"0")+IFERROR(IF(Y494="",0,Y494),"0")+IFERROR(IF(Y495="",0,Y495),"0")+IFERROR(IF(Y496="",0,Y496),"0")</f>
        <v>1.5906800000000001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700</v>
      </c>
      <c r="X498" s="389">
        <f>IFERROR(SUM(X491:X496),"0")</f>
        <v>702.24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17020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17155.88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17991.600500661538</v>
      </c>
      <c r="X556" s="389">
        <f>IFERROR(SUM(BM22:BM552),"0")</f>
        <v>18135.004000000001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31</v>
      </c>
      <c r="X557" s="38">
        <f>ROUNDUP(SUM(BO22:BO552),0)</f>
        <v>32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18766.600500661538</v>
      </c>
      <c r="X558" s="389">
        <f>GrossWeightTotalR+PalletQtyTotalR*25</f>
        <v>18935.004000000001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2559.2520413813513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2577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36.570439999999998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151.20000000000002</v>
      </c>
      <c r="D565" s="46">
        <f>IFERROR(X53*1,"0")+IFERROR(X54*1,"0")+IFERROR(X55*1,"0")+IFERROR(X56*1,"0")</f>
        <v>410.40000000000003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2406.7999999999997</v>
      </c>
      <c r="F565" s="46">
        <f>IFERROR(X130*1,"0")+IFERROR(X131*1,"0")+IFERROR(X132*1,"0")+IFERROR(X133*1,"0")+IFERROR(X134*1,"0")</f>
        <v>201.60000000000002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308.70000000000005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3124.5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478.2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478.2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5001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1505.3999999999999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3463.68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