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3,06,24 ПОКОМ ЗПФ филиалы\Донецк\"/>
    </mc:Choice>
  </mc:AlternateContent>
  <xr:revisionPtr revIDLastSave="0" documentId="13_ncr:1_{FCB045DA-1DAA-4D08-8A2B-AB03A12CFE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Sheet!$A$3:$AD$82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82" i="1" l="1"/>
  <c r="AD82" i="1" s="1"/>
  <c r="AC80" i="1"/>
  <c r="AD80" i="1" s="1"/>
  <c r="AC75" i="1"/>
  <c r="AD75" i="1" s="1"/>
  <c r="AC73" i="1"/>
  <c r="AD73" i="1" s="1"/>
  <c r="AC71" i="1"/>
  <c r="AD71" i="1" s="1"/>
  <c r="AC70" i="1"/>
  <c r="AD70" i="1" s="1"/>
  <c r="AC69" i="1"/>
  <c r="AD69" i="1" s="1"/>
  <c r="AC55" i="1"/>
  <c r="AD55" i="1" s="1"/>
  <c r="AC53" i="1"/>
  <c r="AD53" i="1" s="1"/>
  <c r="AC52" i="1"/>
  <c r="AD52" i="1" s="1"/>
  <c r="AC50" i="1"/>
  <c r="AD50" i="1" s="1"/>
  <c r="AC47" i="1"/>
  <c r="AD47" i="1" s="1"/>
  <c r="AC46" i="1"/>
  <c r="AD46" i="1" s="1"/>
  <c r="AC44" i="1"/>
  <c r="AD44" i="1" s="1"/>
  <c r="AC43" i="1"/>
  <c r="AD43" i="1" s="1"/>
  <c r="AC39" i="1"/>
  <c r="AD39" i="1" s="1"/>
  <c r="AC25" i="1"/>
  <c r="AD25" i="1" s="1"/>
  <c r="AC24" i="1"/>
  <c r="AD24" i="1" s="1"/>
  <c r="AC15" i="1"/>
  <c r="AD15" i="1" s="1"/>
  <c r="AC14" i="1"/>
  <c r="AD14" i="1" s="1"/>
  <c r="AC11" i="1"/>
  <c r="AD11" i="1" s="1"/>
  <c r="AC9" i="1"/>
  <c r="AD9" i="1" s="1"/>
  <c r="AC7" i="1"/>
  <c r="AD7" i="1" s="1"/>
  <c r="AA39" i="1" l="1"/>
  <c r="F32" i="1"/>
  <c r="E32" i="1"/>
  <c r="O32" i="1" s="1"/>
  <c r="F25" i="1"/>
  <c r="E25" i="1"/>
  <c r="O25" i="1" s="1"/>
  <c r="AA25" i="1" s="1"/>
  <c r="F24" i="1"/>
  <c r="F5" i="1" s="1"/>
  <c r="E24" i="1"/>
  <c r="O24" i="1" s="1"/>
  <c r="AA17" i="1"/>
  <c r="AA18" i="1"/>
  <c r="AA21" i="1"/>
  <c r="AA22" i="1"/>
  <c r="AA23" i="1"/>
  <c r="AA31" i="1"/>
  <c r="AA33" i="1"/>
  <c r="AA36" i="1"/>
  <c r="AA37" i="1"/>
  <c r="AA38" i="1"/>
  <c r="AA40" i="1"/>
  <c r="AA41" i="1"/>
  <c r="AA42" i="1"/>
  <c r="AA45" i="1"/>
  <c r="AA53" i="1"/>
  <c r="AA55" i="1"/>
  <c r="AA58" i="1"/>
  <c r="AA59" i="1"/>
  <c r="AA60" i="1"/>
  <c r="AA61" i="1"/>
  <c r="AA62" i="1"/>
  <c r="AA63" i="1"/>
  <c r="AA64" i="1"/>
  <c r="AA65" i="1"/>
  <c r="AA66" i="1"/>
  <c r="AA67" i="1"/>
  <c r="AA68" i="1"/>
  <c r="AA77" i="1"/>
  <c r="O7" i="1"/>
  <c r="AA7" i="1" s="1"/>
  <c r="O8" i="1"/>
  <c r="O9" i="1"/>
  <c r="AA9" i="1" s="1"/>
  <c r="O10" i="1"/>
  <c r="O11" i="1"/>
  <c r="AA11" i="1" s="1"/>
  <c r="O12" i="1"/>
  <c r="P12" i="1" s="1"/>
  <c r="AC12" i="1" s="1"/>
  <c r="AD12" i="1" s="1"/>
  <c r="O13" i="1"/>
  <c r="P13" i="1" s="1"/>
  <c r="O14" i="1"/>
  <c r="O15" i="1"/>
  <c r="AA15" i="1" s="1"/>
  <c r="O16" i="1"/>
  <c r="O17" i="1"/>
  <c r="O18" i="1"/>
  <c r="S18" i="1" s="1"/>
  <c r="O19" i="1"/>
  <c r="P19" i="1" s="1"/>
  <c r="O20" i="1"/>
  <c r="O21" i="1"/>
  <c r="S21" i="1" s="1"/>
  <c r="O22" i="1"/>
  <c r="S22" i="1" s="1"/>
  <c r="O23" i="1"/>
  <c r="S23" i="1" s="1"/>
  <c r="O26" i="1"/>
  <c r="P26" i="1" s="1"/>
  <c r="O27" i="1"/>
  <c r="O28" i="1"/>
  <c r="P28" i="1" s="1"/>
  <c r="O29" i="1"/>
  <c r="O30" i="1"/>
  <c r="P30" i="1" s="1"/>
  <c r="O31" i="1"/>
  <c r="S31" i="1" s="1"/>
  <c r="O33" i="1"/>
  <c r="S33" i="1" s="1"/>
  <c r="O34" i="1"/>
  <c r="P34" i="1" s="1"/>
  <c r="AC34" i="1" s="1"/>
  <c r="AD34" i="1" s="1"/>
  <c r="O35" i="1"/>
  <c r="P35" i="1" s="1"/>
  <c r="AC35" i="1" s="1"/>
  <c r="AD35" i="1" s="1"/>
  <c r="O36" i="1"/>
  <c r="S36" i="1" s="1"/>
  <c r="O37" i="1"/>
  <c r="S37" i="1" s="1"/>
  <c r="O38" i="1"/>
  <c r="S38" i="1" s="1"/>
  <c r="O39" i="1"/>
  <c r="O40" i="1"/>
  <c r="S40" i="1" s="1"/>
  <c r="O41" i="1"/>
  <c r="S41" i="1" s="1"/>
  <c r="O42" i="1"/>
  <c r="S42" i="1" s="1"/>
  <c r="O43" i="1"/>
  <c r="O44" i="1"/>
  <c r="O45" i="1"/>
  <c r="S45" i="1" s="1"/>
  <c r="O46" i="1"/>
  <c r="O47" i="1"/>
  <c r="AA47" i="1" s="1"/>
  <c r="O48" i="1"/>
  <c r="O49" i="1"/>
  <c r="P49" i="1" s="1"/>
  <c r="O50" i="1"/>
  <c r="O51" i="1"/>
  <c r="P51" i="1" s="1"/>
  <c r="O52" i="1"/>
  <c r="O53" i="1"/>
  <c r="O54" i="1"/>
  <c r="O55" i="1"/>
  <c r="O56" i="1"/>
  <c r="O57" i="1"/>
  <c r="P57" i="1" s="1"/>
  <c r="O58" i="1"/>
  <c r="S58" i="1" s="1"/>
  <c r="O59" i="1"/>
  <c r="S59" i="1" s="1"/>
  <c r="O60" i="1"/>
  <c r="S60" i="1" s="1"/>
  <c r="O61" i="1"/>
  <c r="S61" i="1" s="1"/>
  <c r="O62" i="1"/>
  <c r="S62" i="1" s="1"/>
  <c r="O63" i="1"/>
  <c r="S63" i="1" s="1"/>
  <c r="O64" i="1"/>
  <c r="S64" i="1" s="1"/>
  <c r="O65" i="1"/>
  <c r="S65" i="1" s="1"/>
  <c r="O66" i="1"/>
  <c r="S66" i="1" s="1"/>
  <c r="O67" i="1"/>
  <c r="S67" i="1" s="1"/>
  <c r="O68" i="1"/>
  <c r="S68" i="1" s="1"/>
  <c r="O69" i="1"/>
  <c r="O70" i="1"/>
  <c r="O71" i="1"/>
  <c r="O72" i="1"/>
  <c r="O73" i="1"/>
  <c r="O74" i="1"/>
  <c r="O75" i="1"/>
  <c r="O76" i="1"/>
  <c r="O77" i="1"/>
  <c r="S77" i="1" s="1"/>
  <c r="O78" i="1"/>
  <c r="O79" i="1"/>
  <c r="P79" i="1" s="1"/>
  <c r="O80" i="1"/>
  <c r="O81" i="1"/>
  <c r="P81" i="1" s="1"/>
  <c r="O82" i="1"/>
  <c r="O6" i="1"/>
  <c r="T6" i="1" s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1" i="1"/>
  <c r="K30" i="1"/>
  <c r="K29" i="1"/>
  <c r="K28" i="1"/>
  <c r="K27" i="1"/>
  <c r="K26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Y5" i="1"/>
  <c r="X5" i="1"/>
  <c r="W5" i="1"/>
  <c r="V5" i="1"/>
  <c r="U5" i="1"/>
  <c r="Q5" i="1"/>
  <c r="N5" i="1"/>
  <c r="M5" i="1"/>
  <c r="L5" i="1"/>
  <c r="J5" i="1"/>
  <c r="AA19" i="1" l="1"/>
  <c r="AC19" i="1"/>
  <c r="AD19" i="1" s="1"/>
  <c r="AA13" i="1"/>
  <c r="AC13" i="1"/>
  <c r="AD13" i="1" s="1"/>
  <c r="AA81" i="1"/>
  <c r="AC81" i="1"/>
  <c r="AD81" i="1" s="1"/>
  <c r="AA79" i="1"/>
  <c r="AC79" i="1"/>
  <c r="AD79" i="1" s="1"/>
  <c r="AA57" i="1"/>
  <c r="AC57" i="1"/>
  <c r="AD57" i="1" s="1"/>
  <c r="AA51" i="1"/>
  <c r="AC51" i="1"/>
  <c r="AD51" i="1" s="1"/>
  <c r="AA49" i="1"/>
  <c r="AC49" i="1"/>
  <c r="AD49" i="1" s="1"/>
  <c r="AA30" i="1"/>
  <c r="AC30" i="1"/>
  <c r="AD30" i="1" s="1"/>
  <c r="AA28" i="1"/>
  <c r="AC28" i="1"/>
  <c r="AD28" i="1" s="1"/>
  <c r="AA26" i="1"/>
  <c r="AC26" i="1"/>
  <c r="AD26" i="1" s="1"/>
  <c r="E5" i="1"/>
  <c r="P32" i="1"/>
  <c r="AA82" i="1"/>
  <c r="AA80" i="1"/>
  <c r="P78" i="1"/>
  <c r="P76" i="1"/>
  <c r="P74" i="1"/>
  <c r="P72" i="1"/>
  <c r="AA70" i="1"/>
  <c r="P56" i="1"/>
  <c r="P54" i="1"/>
  <c r="AA52" i="1"/>
  <c r="AA50" i="1"/>
  <c r="P48" i="1"/>
  <c r="AA46" i="1"/>
  <c r="AA44" i="1"/>
  <c r="AA34" i="1"/>
  <c r="P29" i="1"/>
  <c r="AA24" i="1"/>
  <c r="S73" i="1"/>
  <c r="S69" i="1"/>
  <c r="P6" i="1"/>
  <c r="AC6" i="1" s="1"/>
  <c r="P8" i="1"/>
  <c r="P10" i="1"/>
  <c r="AA12" i="1"/>
  <c r="AA14" i="1"/>
  <c r="P16" i="1"/>
  <c r="P20" i="1"/>
  <c r="P27" i="1"/>
  <c r="AA35" i="1"/>
  <c r="AA43" i="1"/>
  <c r="AA69" i="1"/>
  <c r="AA71" i="1"/>
  <c r="AA73" i="1"/>
  <c r="AA75" i="1"/>
  <c r="S81" i="1"/>
  <c r="S79" i="1"/>
  <c r="S57" i="1"/>
  <c r="S55" i="1"/>
  <c r="S53" i="1"/>
  <c r="S51" i="1"/>
  <c r="S49" i="1"/>
  <c r="S47" i="1"/>
  <c r="S39" i="1"/>
  <c r="S30" i="1"/>
  <c r="S28" i="1"/>
  <c r="S26" i="1"/>
  <c r="K32" i="1"/>
  <c r="S25" i="1"/>
  <c r="K25" i="1"/>
  <c r="K24" i="1"/>
  <c r="T78" i="1"/>
  <c r="T70" i="1"/>
  <c r="T62" i="1"/>
  <c r="T54" i="1"/>
  <c r="T46" i="1"/>
  <c r="T38" i="1"/>
  <c r="T30" i="1"/>
  <c r="T22" i="1"/>
  <c r="T14" i="1"/>
  <c r="T82" i="1"/>
  <c r="T74" i="1"/>
  <c r="T66" i="1"/>
  <c r="T58" i="1"/>
  <c r="T50" i="1"/>
  <c r="T42" i="1"/>
  <c r="T34" i="1"/>
  <c r="T26" i="1"/>
  <c r="T18" i="1"/>
  <c r="T10" i="1"/>
  <c r="T80" i="1"/>
  <c r="T76" i="1"/>
  <c r="T72" i="1"/>
  <c r="T68" i="1"/>
  <c r="T64" i="1"/>
  <c r="T60" i="1"/>
  <c r="T56" i="1"/>
  <c r="T52" i="1"/>
  <c r="T48" i="1"/>
  <c r="T44" i="1"/>
  <c r="T40" i="1"/>
  <c r="T36" i="1"/>
  <c r="T32" i="1"/>
  <c r="T28" i="1"/>
  <c r="T24" i="1"/>
  <c r="T20" i="1"/>
  <c r="T16" i="1"/>
  <c r="T12" i="1"/>
  <c r="T8" i="1"/>
  <c r="S19" i="1"/>
  <c r="T19" i="1"/>
  <c r="S17" i="1"/>
  <c r="T17" i="1"/>
  <c r="S15" i="1"/>
  <c r="T15" i="1"/>
  <c r="S13" i="1"/>
  <c r="T13" i="1"/>
  <c r="S11" i="1"/>
  <c r="T11" i="1"/>
  <c r="S9" i="1"/>
  <c r="T9" i="1"/>
  <c r="S7" i="1"/>
  <c r="T7" i="1"/>
  <c r="S6" i="1"/>
  <c r="T81" i="1"/>
  <c r="T79" i="1"/>
  <c r="T77" i="1"/>
  <c r="T75" i="1"/>
  <c r="T73" i="1"/>
  <c r="T71" i="1"/>
  <c r="T69" i="1"/>
  <c r="T67" i="1"/>
  <c r="T65" i="1"/>
  <c r="T63" i="1"/>
  <c r="T61" i="1"/>
  <c r="T59" i="1"/>
  <c r="T57" i="1"/>
  <c r="T55" i="1"/>
  <c r="T53" i="1"/>
  <c r="T51" i="1"/>
  <c r="T49" i="1"/>
  <c r="T47" i="1"/>
  <c r="T45" i="1"/>
  <c r="T43" i="1"/>
  <c r="T41" i="1"/>
  <c r="T39" i="1"/>
  <c r="T37" i="1"/>
  <c r="T35" i="1"/>
  <c r="T33" i="1"/>
  <c r="T31" i="1"/>
  <c r="T29" i="1"/>
  <c r="T27" i="1"/>
  <c r="T25" i="1"/>
  <c r="T23" i="1"/>
  <c r="T21" i="1"/>
  <c r="O5" i="1"/>
  <c r="AA20" i="1" l="1"/>
  <c r="AC20" i="1"/>
  <c r="AD20" i="1" s="1"/>
  <c r="AA10" i="1"/>
  <c r="AC10" i="1"/>
  <c r="AD10" i="1" s="1"/>
  <c r="AD6" i="1"/>
  <c r="AA29" i="1"/>
  <c r="AC29" i="1"/>
  <c r="AD29" i="1" s="1"/>
  <c r="AA48" i="1"/>
  <c r="AC48" i="1"/>
  <c r="AD48" i="1" s="1"/>
  <c r="AA56" i="1"/>
  <c r="AC56" i="1"/>
  <c r="AD56" i="1" s="1"/>
  <c r="AA72" i="1"/>
  <c r="AC72" i="1"/>
  <c r="AD72" i="1" s="1"/>
  <c r="AA76" i="1"/>
  <c r="AC76" i="1"/>
  <c r="AD76" i="1" s="1"/>
  <c r="AA32" i="1"/>
  <c r="AC32" i="1"/>
  <c r="AD32" i="1" s="1"/>
  <c r="AA27" i="1"/>
  <c r="AC27" i="1"/>
  <c r="AD27" i="1" s="1"/>
  <c r="AA16" i="1"/>
  <c r="AC16" i="1"/>
  <c r="AD16" i="1" s="1"/>
  <c r="AA8" i="1"/>
  <c r="AC8" i="1"/>
  <c r="AD8" i="1" s="1"/>
  <c r="AA54" i="1"/>
  <c r="AC54" i="1"/>
  <c r="AD54" i="1" s="1"/>
  <c r="AA74" i="1"/>
  <c r="AC74" i="1"/>
  <c r="AD74" i="1" s="1"/>
  <c r="AA78" i="1"/>
  <c r="AC78" i="1"/>
  <c r="AD78" i="1" s="1"/>
  <c r="S35" i="1"/>
  <c r="K5" i="1"/>
  <c r="S32" i="1"/>
  <c r="S8" i="1"/>
  <c r="S12" i="1"/>
  <c r="S16" i="1"/>
  <c r="S24" i="1"/>
  <c r="AA6" i="1"/>
  <c r="P5" i="1"/>
  <c r="S10" i="1"/>
  <c r="S14" i="1"/>
  <c r="S20" i="1"/>
  <c r="S43" i="1"/>
  <c r="S71" i="1"/>
  <c r="S75" i="1"/>
  <c r="S27" i="1"/>
  <c r="S29" i="1"/>
  <c r="S34" i="1"/>
  <c r="S44" i="1"/>
  <c r="S46" i="1"/>
  <c r="S48" i="1"/>
  <c r="S50" i="1"/>
  <c r="S52" i="1"/>
  <c r="S54" i="1"/>
  <c r="S56" i="1"/>
  <c r="S70" i="1"/>
  <c r="S72" i="1"/>
  <c r="S74" i="1"/>
  <c r="S76" i="1"/>
  <c r="S78" i="1"/>
  <c r="S80" i="1"/>
  <c r="S82" i="1"/>
  <c r="AD5" i="1" l="1"/>
  <c r="AA5" i="1"/>
  <c r="AC5" i="1"/>
</calcChain>
</file>

<file path=xl/sharedStrings.xml><?xml version="1.0" encoding="utf-8"?>
<sst xmlns="http://schemas.openxmlformats.org/spreadsheetml/2006/main" count="309" uniqueCount="126">
  <si>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</si>
  <si>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</si>
  <si>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</si>
  <si>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</si>
  <si>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</si>
  <si>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</si>
  <si>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</si>
  <si>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</si>
  <si>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</si>
  <si>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</si>
  <si>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</si>
  <si>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</si>
  <si>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</si>
  <si>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</si>
  <si>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</si>
  <si>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</si>
  <si>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</si>
  <si>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</si>
  <si>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</si>
  <si>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</si>
  <si>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</si>
  <si>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</si>
  <si>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</si>
  <si>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</si>
  <si>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</si>
  <si>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</si>
  <si>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03,06,</t>
  </si>
  <si>
    <t>06,06,</t>
  </si>
  <si>
    <t>30,05,</t>
  </si>
  <si>
    <t>23,05,</t>
  </si>
  <si>
    <t>16,05,</t>
  </si>
  <si>
    <t>09,05,</t>
  </si>
  <si>
    <t>02,05,</t>
  </si>
  <si>
    <t>Готовые бельмеши сочные с мясом ТМ Горячая штучка 0,3кг зам  ПОКОМ</t>
  </si>
  <si>
    <t>шт</t>
  </si>
  <si>
    <t>матрица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</si>
  <si>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</si>
  <si>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</si>
  <si>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необходимо увеличить продажи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</si>
  <si>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</si>
  <si>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</si>
  <si>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</si>
  <si>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</si>
  <si>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</si>
  <si>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кг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</si>
  <si>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</si>
  <si>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</si>
  <si>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</si>
  <si>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</si>
  <si>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не в матрице</t>
  </si>
  <si>
    <t>Жар-мени с картофелем и сочной грудинкой. ВЕС  ПОКОМ</t>
  </si>
  <si>
    <t>нет потребности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</si>
  <si>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</si>
  <si>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</si>
  <si>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</si>
  <si>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</si>
  <si>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</si>
  <si>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</si>
  <si>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необходимо увеличить продажи!!!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</si>
  <si>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</si>
  <si>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</si>
  <si>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</si>
  <si>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</si>
  <si>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</si>
  <si>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Наггетсы из печи 0,25кг ТМ Вязанка ТС Няняггетсы Сливушки замор.  ПОКОМ</t>
  </si>
  <si>
    <t>17,05,24 филиал обнулил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</si>
  <si>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</si>
  <si>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</si>
  <si>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</si>
  <si>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</si>
  <si>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</si>
  <si>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</si>
  <si>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</si>
  <si>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</si>
  <si>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</si>
  <si>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«Бигбули с мясом» 0,43 Сфера ТМ «Горячая штучка»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</si>
  <si>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</si>
  <si>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</si>
  <si>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</si>
  <si>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</si>
  <si>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</si>
  <si>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</si>
  <si>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</si>
  <si>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</si>
  <si>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</si>
  <si>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</si>
  <si>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</si>
  <si>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новинка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</si>
  <si>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</si>
  <si>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</si>
  <si>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</si>
  <si>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</si>
  <si>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</si>
  <si>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</si>
  <si>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</si>
  <si>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</si>
  <si>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перемещение из Луганска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</si>
  <si>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</si>
  <si>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</si>
  <si>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Пельмени отборные  с говядиной и свининой 0,43кг ушко  Поком</t>
  </si>
  <si>
    <t>Пельмени отборные с говядиной 0,43кг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</si>
  <si>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</si>
  <si>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</si>
  <si>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</si>
  <si>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</si>
  <si>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</si>
  <si>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</si>
  <si>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</si>
  <si>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</si>
  <si>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</si>
  <si>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</si>
  <si>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</si>
  <si>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</si>
  <si>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</si>
  <si>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</si>
  <si>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</si>
  <si>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</si>
  <si>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</si>
  <si>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</si>
  <si>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</si>
  <si>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10,06,</t>
  </si>
  <si>
    <t>матрица / паллет</t>
  </si>
  <si>
    <t>12/84(96/672)</t>
  </si>
  <si>
    <t>12/144(60/720)</t>
  </si>
  <si>
    <t>дубль / неправильно поставлен приход</t>
  </si>
  <si>
    <t>есть дубль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</si>
</sst>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F05959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9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1" fillId="4" borderId="1" xfId="1" applyNumberForma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5" borderId="1" xfId="1" applyNumberFormat="1" applyFon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8" borderId="1" xfId="1" applyNumberFormat="1" applyFill="1"/>
    <xf numFmtId="164" fontId="4" fillId="8" borderId="1" xfId="1" applyNumberFormat="1" applyFont="1" applyFill="1"/>
    <xf numFmtId="164" fontId="5" fillId="8" borderId="1" xfId="1" applyNumberFormat="1" applyFont="1" applyFill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1" fillId="6" borderId="1" xfId="1" applyNumberFormat="1" applyFill="1"/>
    <xf numFmtId="165" fontId="1" fillId="7" borderId="1" xfId="1" applyNumberFormat="1" applyFill="1"/>
    <xf numFmtId="165" fontId="0" fillId="0" borderId="0" xfId="0" applyNumberFormat="1"/>
    <xf numFmtId="49" fontId="1" fillId="0" borderId="1" xfId="1" applyNumberFormat="1"/>
    <xf numFmtId="49" fontId="6" fillId="0" borderId="1" xfId="1" applyNumberFormat="1" applyFont="1"/>
    <xf numFmtId="164" fontId="6" fillId="0" borderId="1" xfId="1" applyNumberFormat="1" applyFont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0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Z29" sqref="Z29"/>
    </sheetView>
  </sheetViews>
  <sheetFormatPr defaultRowHeight="15" x14ac:dyDescent="0.25"/>
  <cols>
    <col min="1" max="1" width="60" customWidth="1"/>
    <col min="2" max="2" width="3.85546875" customWidth="1"/>
    <col min="3" max="5" width="6.140625" customWidth="1"/>
    <col min="6" max="6" width="6.7109375" customWidth="1"/>
    <col min="7" max="7" width="5.140625" style="9" customWidth="1"/>
    <col min="8" max="8" width="5.140625" customWidth="1"/>
    <col min="9" max="9" width="18.28515625" customWidth="1"/>
    <col min="10" max="11" width="5.7109375" customWidth="1"/>
    <col min="12" max="13" width="0.85546875" customWidth="1"/>
    <col min="14" max="17" width="5.7109375" customWidth="1"/>
    <col min="18" max="18" width="22" customWidth="1"/>
    <col min="19" max="20" width="5.140625" customWidth="1"/>
    <col min="21" max="25" width="5.85546875" customWidth="1"/>
    <col min="26" max="26" width="36.140625" customWidth="1"/>
    <col min="27" max="27" width="8" customWidth="1"/>
    <col min="28" max="28" width="8" style="9" customWidth="1"/>
    <col min="29" max="29" width="8" style="25" customWidth="1"/>
    <col min="30" max="50" width="8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7"/>
      <c r="AC1" s="20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7"/>
      <c r="AC2" s="20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10" t="s">
        <v>16</v>
      </c>
      <c r="R3" s="10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21</v>
      </c>
      <c r="AA3" s="2" t="s">
        <v>22</v>
      </c>
      <c r="AB3" s="8" t="s">
        <v>23</v>
      </c>
      <c r="AC3" s="21" t="s">
        <v>24</v>
      </c>
      <c r="AD3" s="2" t="s">
        <v>25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26</v>
      </c>
      <c r="O4" s="1" t="s">
        <v>27</v>
      </c>
      <c r="P4" s="1"/>
      <c r="Q4" s="1"/>
      <c r="R4" s="1"/>
      <c r="S4" s="1"/>
      <c r="T4" s="1"/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/>
      <c r="AA4" s="1"/>
      <c r="AB4" s="7"/>
      <c r="AC4" s="20" t="s">
        <v>120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SUM(E6:E500)</f>
        <v>6030.3300000000008</v>
      </c>
      <c r="F5" s="4">
        <f>SUM(F6:F500)</f>
        <v>10424.740000000002</v>
      </c>
      <c r="G5" s="7"/>
      <c r="H5" s="1"/>
      <c r="I5" s="1"/>
      <c r="J5" s="4">
        <f t="shared" ref="J5:Q5" si="0">SUM(J6:J500)</f>
        <v>5520.3</v>
      </c>
      <c r="K5" s="4">
        <f t="shared" si="0"/>
        <v>510.03</v>
      </c>
      <c r="L5" s="4">
        <f t="shared" si="0"/>
        <v>0</v>
      </c>
      <c r="M5" s="4">
        <f t="shared" si="0"/>
        <v>0</v>
      </c>
      <c r="N5" s="4">
        <f t="shared" si="0"/>
        <v>3739.9</v>
      </c>
      <c r="O5" s="4">
        <f t="shared" si="0"/>
        <v>1206.0660000000003</v>
      </c>
      <c r="P5" s="4">
        <f t="shared" si="0"/>
        <v>3646.9040000000005</v>
      </c>
      <c r="Q5" s="4">
        <f t="shared" si="0"/>
        <v>0</v>
      </c>
      <c r="R5" s="1"/>
      <c r="S5" s="1"/>
      <c r="T5" s="1"/>
      <c r="U5" s="4">
        <f t="shared" ref="U5:Y5" si="1">SUM(U6:U500)</f>
        <v>1114.941</v>
      </c>
      <c r="V5" s="4">
        <f t="shared" si="1"/>
        <v>1266.4000000000001</v>
      </c>
      <c r="W5" s="4">
        <f t="shared" si="1"/>
        <v>1246.7300000000002</v>
      </c>
      <c r="X5" s="4">
        <f t="shared" si="1"/>
        <v>1047.039</v>
      </c>
      <c r="Y5" s="4">
        <f t="shared" si="1"/>
        <v>1063.7400000000002</v>
      </c>
      <c r="Z5" s="1"/>
      <c r="AA5" s="4">
        <f>SUM(AA6:AA500)</f>
        <v>2089.828</v>
      </c>
      <c r="AB5" s="7"/>
      <c r="AC5" s="22">
        <f>SUM(AC6:AC500)</f>
        <v>540</v>
      </c>
      <c r="AD5" s="4">
        <f>SUM(AD6:AD500)</f>
        <v>2085.1799999999998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33</v>
      </c>
      <c r="B6" s="1" t="s">
        <v>34</v>
      </c>
      <c r="C6" s="1">
        <v>28</v>
      </c>
      <c r="D6" s="1">
        <v>36</v>
      </c>
      <c r="E6" s="1">
        <v>21</v>
      </c>
      <c r="F6" s="1">
        <v>40</v>
      </c>
      <c r="G6" s="7">
        <v>0.3</v>
      </c>
      <c r="H6" s="1">
        <v>180</v>
      </c>
      <c r="I6" s="1" t="s">
        <v>35</v>
      </c>
      <c r="J6" s="1">
        <v>22</v>
      </c>
      <c r="K6" s="1">
        <f t="shared" ref="K6:K37" si="2">E6-J6</f>
        <v>-1</v>
      </c>
      <c r="L6" s="1"/>
      <c r="M6" s="1"/>
      <c r="N6" s="1">
        <v>0</v>
      </c>
      <c r="O6" s="1">
        <f>E6/5</f>
        <v>4.2</v>
      </c>
      <c r="P6" s="5">
        <f>14*O6-N6-F6</f>
        <v>18.800000000000004</v>
      </c>
      <c r="Q6" s="5"/>
      <c r="R6" s="1"/>
      <c r="S6" s="1">
        <f>(F6+N6+P6)/O6</f>
        <v>14</v>
      </c>
      <c r="T6" s="1">
        <f>(F6+N6)/O6</f>
        <v>9.5238095238095237</v>
      </c>
      <c r="U6" s="1">
        <v>3</v>
      </c>
      <c r="V6" s="1">
        <v>4.8</v>
      </c>
      <c r="W6" s="1">
        <v>4</v>
      </c>
      <c r="X6" s="1">
        <v>3.4</v>
      </c>
      <c r="Y6" s="1">
        <v>5.2</v>
      </c>
      <c r="Z6" s="1"/>
      <c r="AA6" s="1">
        <f t="shared" ref="AA6:AA37" si="3">P6*G6</f>
        <v>5.6400000000000015</v>
      </c>
      <c r="AB6" s="7">
        <v>12</v>
      </c>
      <c r="AC6" s="20">
        <f>MROUND(P6,AB6)/AB6</f>
        <v>2</v>
      </c>
      <c r="AD6" s="1">
        <f>AC6*AB6*G6</f>
        <v>7.1999999999999993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36</v>
      </c>
      <c r="B7" s="1" t="s">
        <v>34</v>
      </c>
      <c r="C7" s="1">
        <v>96</v>
      </c>
      <c r="D7" s="1">
        <v>420</v>
      </c>
      <c r="E7" s="1">
        <v>95</v>
      </c>
      <c r="F7" s="1">
        <v>401</v>
      </c>
      <c r="G7" s="7">
        <v>0.3</v>
      </c>
      <c r="H7" s="1">
        <v>180</v>
      </c>
      <c r="I7" s="1" t="s">
        <v>35</v>
      </c>
      <c r="J7" s="1">
        <v>91</v>
      </c>
      <c r="K7" s="1">
        <f t="shared" si="2"/>
        <v>4</v>
      </c>
      <c r="L7" s="1"/>
      <c r="M7" s="1"/>
      <c r="N7" s="1">
        <v>0</v>
      </c>
      <c r="O7" s="1">
        <f t="shared" ref="O7:O70" si="4">E7/5</f>
        <v>19</v>
      </c>
      <c r="P7" s="5"/>
      <c r="Q7" s="5"/>
      <c r="R7" s="1"/>
      <c r="S7" s="1">
        <f t="shared" ref="S7:S70" si="5">(F7+N7+P7)/O7</f>
        <v>21.105263157894736</v>
      </c>
      <c r="T7" s="1">
        <f t="shared" ref="T7:T70" si="6">(F7+N7)/O7</f>
        <v>21.105263157894736</v>
      </c>
      <c r="U7" s="1">
        <v>15.4</v>
      </c>
      <c r="V7" s="1">
        <v>23.6</v>
      </c>
      <c r="W7" s="1">
        <v>18.600000000000001</v>
      </c>
      <c r="X7" s="1">
        <v>18.600000000000001</v>
      </c>
      <c r="Y7" s="1">
        <v>18.2</v>
      </c>
      <c r="Z7" s="17" t="s">
        <v>38</v>
      </c>
      <c r="AA7" s="1">
        <f t="shared" si="3"/>
        <v>0</v>
      </c>
      <c r="AB7" s="7">
        <v>12</v>
      </c>
      <c r="AC7" s="20">
        <f t="shared" ref="AC7:AC16" si="7">MROUND(P7,AB7)/AB7</f>
        <v>0</v>
      </c>
      <c r="AD7" s="1">
        <f t="shared" ref="AD7:AD16" si="8">AC7*AB7*G7</f>
        <v>0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37</v>
      </c>
      <c r="B8" s="1" t="s">
        <v>34</v>
      </c>
      <c r="C8" s="1">
        <v>400</v>
      </c>
      <c r="D8" s="1"/>
      <c r="E8" s="1">
        <v>117</v>
      </c>
      <c r="F8" s="1">
        <v>252</v>
      </c>
      <c r="G8" s="7">
        <v>0.3</v>
      </c>
      <c r="H8" s="1">
        <v>180</v>
      </c>
      <c r="I8" s="1" t="s">
        <v>35</v>
      </c>
      <c r="J8" s="1">
        <v>117</v>
      </c>
      <c r="K8" s="1">
        <f t="shared" si="2"/>
        <v>0</v>
      </c>
      <c r="L8" s="1"/>
      <c r="M8" s="1"/>
      <c r="N8" s="1">
        <v>36</v>
      </c>
      <c r="O8" s="1">
        <f t="shared" si="4"/>
        <v>23.4</v>
      </c>
      <c r="P8" s="5">
        <f t="shared" ref="P8:P16" si="9">14*O8-N8-F8</f>
        <v>39.599999999999966</v>
      </c>
      <c r="Q8" s="5"/>
      <c r="R8" s="1"/>
      <c r="S8" s="1">
        <f t="shared" si="5"/>
        <v>14</v>
      </c>
      <c r="T8" s="1">
        <f t="shared" si="6"/>
        <v>12.307692307692308</v>
      </c>
      <c r="U8" s="1">
        <v>25.2</v>
      </c>
      <c r="V8" s="1">
        <v>26.8</v>
      </c>
      <c r="W8" s="1">
        <v>26.6</v>
      </c>
      <c r="X8" s="1">
        <v>25</v>
      </c>
      <c r="Y8" s="1">
        <v>14.8</v>
      </c>
      <c r="Z8" s="1"/>
      <c r="AA8" s="1">
        <f t="shared" si="3"/>
        <v>11.87999999999999</v>
      </c>
      <c r="AB8" s="7">
        <v>12</v>
      </c>
      <c r="AC8" s="20">
        <f t="shared" si="7"/>
        <v>3</v>
      </c>
      <c r="AD8" s="1">
        <f t="shared" si="8"/>
        <v>10.799999999999999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39</v>
      </c>
      <c r="B9" s="1" t="s">
        <v>34</v>
      </c>
      <c r="C9" s="1">
        <v>327</v>
      </c>
      <c r="D9" s="1"/>
      <c r="E9" s="1">
        <v>70</v>
      </c>
      <c r="F9" s="1">
        <v>235</v>
      </c>
      <c r="G9" s="7">
        <v>0.3</v>
      </c>
      <c r="H9" s="1">
        <v>180</v>
      </c>
      <c r="I9" s="1" t="s">
        <v>35</v>
      </c>
      <c r="J9" s="1">
        <v>68</v>
      </c>
      <c r="K9" s="1">
        <f t="shared" si="2"/>
        <v>2</v>
      </c>
      <c r="L9" s="1"/>
      <c r="M9" s="1"/>
      <c r="N9" s="1">
        <v>0</v>
      </c>
      <c r="O9" s="1">
        <f t="shared" si="4"/>
        <v>14</v>
      </c>
      <c r="P9" s="5"/>
      <c r="Q9" s="5"/>
      <c r="R9" s="1"/>
      <c r="S9" s="1">
        <f t="shared" si="5"/>
        <v>16.785714285714285</v>
      </c>
      <c r="T9" s="1">
        <f t="shared" si="6"/>
        <v>16.785714285714285</v>
      </c>
      <c r="U9" s="1">
        <v>18.8</v>
      </c>
      <c r="V9" s="1">
        <v>28.2</v>
      </c>
      <c r="W9" s="1">
        <v>27.8</v>
      </c>
      <c r="X9" s="1">
        <v>24.4</v>
      </c>
      <c r="Y9" s="1">
        <v>20.6</v>
      </c>
      <c r="Z9" s="17" t="s">
        <v>38</v>
      </c>
      <c r="AA9" s="1">
        <f t="shared" si="3"/>
        <v>0</v>
      </c>
      <c r="AB9" s="7">
        <v>12</v>
      </c>
      <c r="AC9" s="20">
        <f t="shared" si="7"/>
        <v>0</v>
      </c>
      <c r="AD9" s="1">
        <f t="shared" si="8"/>
        <v>0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40</v>
      </c>
      <c r="B10" s="1" t="s">
        <v>34</v>
      </c>
      <c r="C10" s="1">
        <v>423</v>
      </c>
      <c r="D10" s="1"/>
      <c r="E10" s="1">
        <v>123</v>
      </c>
      <c r="F10" s="1">
        <v>268</v>
      </c>
      <c r="G10" s="7">
        <v>0.3</v>
      </c>
      <c r="H10" s="1">
        <v>180</v>
      </c>
      <c r="I10" s="1" t="s">
        <v>35</v>
      </c>
      <c r="J10" s="1">
        <v>121</v>
      </c>
      <c r="K10" s="1">
        <f t="shared" si="2"/>
        <v>2</v>
      </c>
      <c r="L10" s="1"/>
      <c r="M10" s="1"/>
      <c r="N10" s="1">
        <v>0</v>
      </c>
      <c r="O10" s="1">
        <f t="shared" si="4"/>
        <v>24.6</v>
      </c>
      <c r="P10" s="5">
        <f t="shared" si="9"/>
        <v>76.400000000000034</v>
      </c>
      <c r="Q10" s="5"/>
      <c r="R10" s="1"/>
      <c r="S10" s="1">
        <f t="shared" si="5"/>
        <v>14</v>
      </c>
      <c r="T10" s="1">
        <f t="shared" si="6"/>
        <v>10.894308943089431</v>
      </c>
      <c r="U10" s="1">
        <v>22.6</v>
      </c>
      <c r="V10" s="1">
        <v>19.8</v>
      </c>
      <c r="W10" s="1">
        <v>39.4</v>
      </c>
      <c r="X10" s="1">
        <v>27.2</v>
      </c>
      <c r="Y10" s="1">
        <v>29.4</v>
      </c>
      <c r="Z10" s="1"/>
      <c r="AA10" s="1">
        <f t="shared" si="3"/>
        <v>22.920000000000009</v>
      </c>
      <c r="AB10" s="7">
        <v>12</v>
      </c>
      <c r="AC10" s="20">
        <f t="shared" si="7"/>
        <v>6</v>
      </c>
      <c r="AD10" s="1">
        <f t="shared" si="8"/>
        <v>21.599999999999998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41</v>
      </c>
      <c r="B11" s="1" t="s">
        <v>34</v>
      </c>
      <c r="C11" s="1">
        <v>13</v>
      </c>
      <c r="D11" s="1">
        <v>216</v>
      </c>
      <c r="E11" s="1">
        <v>39</v>
      </c>
      <c r="F11" s="1">
        <v>180</v>
      </c>
      <c r="G11" s="7">
        <v>0.09</v>
      </c>
      <c r="H11" s="1">
        <v>180</v>
      </c>
      <c r="I11" s="1" t="s">
        <v>35</v>
      </c>
      <c r="J11" s="1">
        <v>35</v>
      </c>
      <c r="K11" s="1">
        <f t="shared" si="2"/>
        <v>4</v>
      </c>
      <c r="L11" s="1"/>
      <c r="M11" s="1"/>
      <c r="N11" s="1">
        <v>48</v>
      </c>
      <c r="O11" s="1">
        <f t="shared" si="4"/>
        <v>7.8</v>
      </c>
      <c r="P11" s="5"/>
      <c r="Q11" s="5"/>
      <c r="R11" s="1"/>
      <c r="S11" s="1">
        <f t="shared" si="5"/>
        <v>29.23076923076923</v>
      </c>
      <c r="T11" s="1">
        <f t="shared" si="6"/>
        <v>29.23076923076923</v>
      </c>
      <c r="U11" s="1">
        <v>17.399999999999999</v>
      </c>
      <c r="V11" s="1">
        <v>21.4</v>
      </c>
      <c r="W11" s="1">
        <v>12.4</v>
      </c>
      <c r="X11" s="1">
        <v>16.399999999999999</v>
      </c>
      <c r="Y11" s="1">
        <v>13.8</v>
      </c>
      <c r="Z11" s="1"/>
      <c r="AA11" s="1">
        <f t="shared" si="3"/>
        <v>0</v>
      </c>
      <c r="AB11" s="7">
        <v>24</v>
      </c>
      <c r="AC11" s="20">
        <f t="shared" si="7"/>
        <v>0</v>
      </c>
      <c r="AD11" s="1">
        <f t="shared" si="8"/>
        <v>0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42</v>
      </c>
      <c r="B12" s="1" t="s">
        <v>34</v>
      </c>
      <c r="C12" s="1">
        <v>15</v>
      </c>
      <c r="D12" s="1">
        <v>40</v>
      </c>
      <c r="E12" s="1">
        <v>46</v>
      </c>
      <c r="F12" s="1">
        <v>4</v>
      </c>
      <c r="G12" s="7">
        <v>0.36</v>
      </c>
      <c r="H12" s="1">
        <v>180</v>
      </c>
      <c r="I12" s="1" t="s">
        <v>35</v>
      </c>
      <c r="J12" s="1">
        <v>46</v>
      </c>
      <c r="K12" s="1">
        <f t="shared" si="2"/>
        <v>0</v>
      </c>
      <c r="L12" s="1"/>
      <c r="M12" s="1"/>
      <c r="N12" s="1">
        <v>10</v>
      </c>
      <c r="O12" s="1">
        <f t="shared" si="4"/>
        <v>9.1999999999999993</v>
      </c>
      <c r="P12" s="5">
        <f>12*O12-N12-F12</f>
        <v>96.399999999999991</v>
      </c>
      <c r="Q12" s="5"/>
      <c r="R12" s="1"/>
      <c r="S12" s="1">
        <f t="shared" si="5"/>
        <v>12</v>
      </c>
      <c r="T12" s="1">
        <f t="shared" si="6"/>
        <v>1.5217391304347827</v>
      </c>
      <c r="U12" s="1">
        <v>4.2</v>
      </c>
      <c r="V12" s="1">
        <v>5</v>
      </c>
      <c r="W12" s="1">
        <v>4.4000000000000004</v>
      </c>
      <c r="X12" s="1">
        <v>3.6</v>
      </c>
      <c r="Y12" s="1">
        <v>6.4</v>
      </c>
      <c r="Z12" s="1"/>
      <c r="AA12" s="1">
        <f t="shared" si="3"/>
        <v>34.703999999999994</v>
      </c>
      <c r="AB12" s="7">
        <v>10</v>
      </c>
      <c r="AC12" s="20">
        <f t="shared" si="7"/>
        <v>10</v>
      </c>
      <c r="AD12" s="1">
        <f t="shared" si="8"/>
        <v>36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43</v>
      </c>
      <c r="B13" s="1" t="s">
        <v>44</v>
      </c>
      <c r="C13" s="1">
        <v>110</v>
      </c>
      <c r="D13" s="1">
        <v>121</v>
      </c>
      <c r="E13" s="1">
        <v>92.5</v>
      </c>
      <c r="F13" s="1">
        <v>133</v>
      </c>
      <c r="G13" s="7">
        <v>1</v>
      </c>
      <c r="H13" s="1" t="e">
        <v>#N/A</v>
      </c>
      <c r="I13" s="1" t="s">
        <v>35</v>
      </c>
      <c r="J13" s="1">
        <v>72</v>
      </c>
      <c r="K13" s="1">
        <f t="shared" si="2"/>
        <v>20.5</v>
      </c>
      <c r="L13" s="1"/>
      <c r="M13" s="1"/>
      <c r="N13" s="1">
        <v>0</v>
      </c>
      <c r="O13" s="1">
        <f t="shared" si="4"/>
        <v>18.5</v>
      </c>
      <c r="P13" s="5">
        <f t="shared" si="9"/>
        <v>126</v>
      </c>
      <c r="Q13" s="5"/>
      <c r="R13" s="1"/>
      <c r="S13" s="1">
        <f t="shared" si="5"/>
        <v>14</v>
      </c>
      <c r="T13" s="1">
        <f t="shared" si="6"/>
        <v>7.1891891891891895</v>
      </c>
      <c r="U13" s="1">
        <v>8.8000000000000007</v>
      </c>
      <c r="V13" s="1">
        <v>19.399999999999999</v>
      </c>
      <c r="W13" s="1">
        <v>19.440000000000001</v>
      </c>
      <c r="X13" s="1">
        <v>7.6</v>
      </c>
      <c r="Y13" s="1">
        <v>22</v>
      </c>
      <c r="Z13" s="1"/>
      <c r="AA13" s="1">
        <f t="shared" si="3"/>
        <v>126</v>
      </c>
      <c r="AB13" s="7">
        <v>5.5</v>
      </c>
      <c r="AC13" s="20">
        <f t="shared" si="7"/>
        <v>23</v>
      </c>
      <c r="AD13" s="1">
        <f t="shared" si="8"/>
        <v>126.5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45</v>
      </c>
      <c r="B14" s="1" t="s">
        <v>44</v>
      </c>
      <c r="C14" s="1">
        <v>36</v>
      </c>
      <c r="D14" s="1">
        <v>27</v>
      </c>
      <c r="E14" s="1">
        <v>36</v>
      </c>
      <c r="F14" s="1">
        <v>24</v>
      </c>
      <c r="G14" s="7">
        <v>1</v>
      </c>
      <c r="H14" s="1">
        <v>180</v>
      </c>
      <c r="I14" s="1" t="s">
        <v>35</v>
      </c>
      <c r="J14" s="1">
        <v>34</v>
      </c>
      <c r="K14" s="1">
        <f t="shared" si="2"/>
        <v>2</v>
      </c>
      <c r="L14" s="1"/>
      <c r="M14" s="1"/>
      <c r="N14" s="1">
        <v>102</v>
      </c>
      <c r="O14" s="1">
        <f t="shared" si="4"/>
        <v>7.2</v>
      </c>
      <c r="P14" s="5"/>
      <c r="Q14" s="5"/>
      <c r="R14" s="1"/>
      <c r="S14" s="1">
        <f t="shared" si="5"/>
        <v>17.5</v>
      </c>
      <c r="T14" s="1">
        <f t="shared" si="6"/>
        <v>17.5</v>
      </c>
      <c r="U14" s="1">
        <v>10.8</v>
      </c>
      <c r="V14" s="1">
        <v>8.4</v>
      </c>
      <c r="W14" s="1">
        <v>11.4</v>
      </c>
      <c r="X14" s="1">
        <v>3.6</v>
      </c>
      <c r="Y14" s="1">
        <v>8.4</v>
      </c>
      <c r="Z14" s="1"/>
      <c r="AA14" s="1">
        <f t="shared" si="3"/>
        <v>0</v>
      </c>
      <c r="AB14" s="7">
        <v>3</v>
      </c>
      <c r="AC14" s="20">
        <f t="shared" si="7"/>
        <v>0</v>
      </c>
      <c r="AD14" s="1">
        <f t="shared" si="8"/>
        <v>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46</v>
      </c>
      <c r="B15" s="1" t="s">
        <v>44</v>
      </c>
      <c r="C15" s="1">
        <v>29.8</v>
      </c>
      <c r="D15" s="1"/>
      <c r="E15" s="1">
        <v>3.7</v>
      </c>
      <c r="F15" s="1">
        <v>26.1</v>
      </c>
      <c r="G15" s="7">
        <v>1</v>
      </c>
      <c r="H15" s="1">
        <v>180</v>
      </c>
      <c r="I15" s="1" t="s">
        <v>35</v>
      </c>
      <c r="J15" s="1">
        <v>3</v>
      </c>
      <c r="K15" s="1">
        <f t="shared" si="2"/>
        <v>0.70000000000000018</v>
      </c>
      <c r="L15" s="1"/>
      <c r="M15" s="1"/>
      <c r="N15" s="1">
        <v>3.7</v>
      </c>
      <c r="O15" s="1">
        <f t="shared" si="4"/>
        <v>0.74</v>
      </c>
      <c r="P15" s="5"/>
      <c r="Q15" s="5"/>
      <c r="R15" s="1"/>
      <c r="S15" s="1">
        <f t="shared" si="5"/>
        <v>40.270270270270274</v>
      </c>
      <c r="T15" s="1">
        <f t="shared" si="6"/>
        <v>40.270270270270274</v>
      </c>
      <c r="U15" s="1">
        <v>2.1800000000000002</v>
      </c>
      <c r="V15" s="1">
        <v>1.48</v>
      </c>
      <c r="W15" s="1">
        <v>2.2200000000000002</v>
      </c>
      <c r="X15" s="1">
        <v>1.48</v>
      </c>
      <c r="Y15" s="1">
        <v>4.4400000000000004</v>
      </c>
      <c r="Z15" s="1"/>
      <c r="AA15" s="1">
        <f t="shared" si="3"/>
        <v>0</v>
      </c>
      <c r="AB15" s="7">
        <v>3.7</v>
      </c>
      <c r="AC15" s="20">
        <f t="shared" si="7"/>
        <v>0</v>
      </c>
      <c r="AD15" s="1">
        <f t="shared" si="8"/>
        <v>0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47</v>
      </c>
      <c r="B16" s="1" t="s">
        <v>44</v>
      </c>
      <c r="C16" s="1">
        <v>318.2</v>
      </c>
      <c r="D16" s="1">
        <v>70.3</v>
      </c>
      <c r="E16" s="1">
        <v>167.8</v>
      </c>
      <c r="F16" s="1">
        <v>183.7</v>
      </c>
      <c r="G16" s="7">
        <v>1</v>
      </c>
      <c r="H16" s="1" t="e">
        <v>#N/A</v>
      </c>
      <c r="I16" s="1" t="s">
        <v>121</v>
      </c>
      <c r="J16" s="1">
        <v>165.6</v>
      </c>
      <c r="K16" s="1">
        <f t="shared" si="2"/>
        <v>2.2000000000000171</v>
      </c>
      <c r="L16" s="1"/>
      <c r="M16" s="1"/>
      <c r="N16" s="1">
        <v>207.2</v>
      </c>
      <c r="O16" s="1">
        <f t="shared" si="4"/>
        <v>33.56</v>
      </c>
      <c r="P16" s="5">
        <f t="shared" si="9"/>
        <v>78.940000000000055</v>
      </c>
      <c r="Q16" s="5"/>
      <c r="R16" s="26"/>
      <c r="S16" s="1">
        <f t="shared" si="5"/>
        <v>14</v>
      </c>
      <c r="T16" s="1">
        <f t="shared" si="6"/>
        <v>11.647794994040522</v>
      </c>
      <c r="U16" s="1">
        <v>37</v>
      </c>
      <c r="V16" s="1">
        <v>37.739999999999988</v>
      </c>
      <c r="W16" s="1">
        <v>40.700000000000003</v>
      </c>
      <c r="X16" s="1">
        <v>34.04</v>
      </c>
      <c r="Y16" s="1">
        <v>42.18</v>
      </c>
      <c r="Z16" s="1"/>
      <c r="AA16" s="1">
        <f t="shared" si="3"/>
        <v>78.940000000000055</v>
      </c>
      <c r="AB16" s="7">
        <v>3.7</v>
      </c>
      <c r="AC16" s="20">
        <f t="shared" si="7"/>
        <v>21</v>
      </c>
      <c r="AD16" s="1">
        <f t="shared" si="8"/>
        <v>77.7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1" t="s">
        <v>48</v>
      </c>
      <c r="B17" s="11" t="s">
        <v>44</v>
      </c>
      <c r="C17" s="11">
        <v>3.7</v>
      </c>
      <c r="D17" s="11"/>
      <c r="E17" s="11"/>
      <c r="F17" s="11">
        <v>3.7</v>
      </c>
      <c r="G17" s="12">
        <v>0</v>
      </c>
      <c r="H17" s="11">
        <v>180</v>
      </c>
      <c r="I17" s="11" t="s">
        <v>49</v>
      </c>
      <c r="J17" s="11"/>
      <c r="K17" s="11">
        <f t="shared" si="2"/>
        <v>0</v>
      </c>
      <c r="L17" s="11"/>
      <c r="M17" s="11"/>
      <c r="N17" s="11"/>
      <c r="O17" s="11">
        <f t="shared" si="4"/>
        <v>0</v>
      </c>
      <c r="P17" s="13"/>
      <c r="Q17" s="13"/>
      <c r="R17" s="11"/>
      <c r="S17" s="11" t="e">
        <f t="shared" si="5"/>
        <v>#DIV/0!</v>
      </c>
      <c r="T17" s="11" t="e">
        <f t="shared" si="6"/>
        <v>#DIV/0!</v>
      </c>
      <c r="U17" s="11">
        <v>0</v>
      </c>
      <c r="V17" s="11">
        <v>0</v>
      </c>
      <c r="W17" s="11">
        <v>0</v>
      </c>
      <c r="X17" s="11">
        <v>1.48</v>
      </c>
      <c r="Y17" s="11">
        <v>0.74</v>
      </c>
      <c r="Z17" s="17" t="s">
        <v>38</v>
      </c>
      <c r="AA17" s="11">
        <f t="shared" si="3"/>
        <v>0</v>
      </c>
      <c r="AB17" s="12">
        <v>0</v>
      </c>
      <c r="AC17" s="23"/>
      <c r="AD17" s="1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4" t="s">
        <v>50</v>
      </c>
      <c r="B18" s="14" t="s">
        <v>44</v>
      </c>
      <c r="C18" s="14"/>
      <c r="D18" s="14"/>
      <c r="E18" s="14"/>
      <c r="F18" s="14"/>
      <c r="G18" s="15">
        <v>0</v>
      </c>
      <c r="H18" s="14" t="e">
        <v>#N/A</v>
      </c>
      <c r="I18" s="14" t="s">
        <v>35</v>
      </c>
      <c r="J18" s="14"/>
      <c r="K18" s="14">
        <f t="shared" si="2"/>
        <v>0</v>
      </c>
      <c r="L18" s="14"/>
      <c r="M18" s="14"/>
      <c r="N18" s="14"/>
      <c r="O18" s="14">
        <f t="shared" si="4"/>
        <v>0</v>
      </c>
      <c r="P18" s="16"/>
      <c r="Q18" s="16"/>
      <c r="R18" s="14"/>
      <c r="S18" s="14" t="e">
        <f t="shared" si="5"/>
        <v>#DIV/0!</v>
      </c>
      <c r="T18" s="14" t="e">
        <f t="shared" si="6"/>
        <v>#DIV/0!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 t="s">
        <v>51</v>
      </c>
      <c r="AA18" s="14">
        <f t="shared" si="3"/>
        <v>0</v>
      </c>
      <c r="AB18" s="15">
        <v>0</v>
      </c>
      <c r="AC18" s="24"/>
      <c r="AD18" s="14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52</v>
      </c>
      <c r="B19" s="1" t="s">
        <v>34</v>
      </c>
      <c r="C19" s="1">
        <v>131</v>
      </c>
      <c r="D19" s="1"/>
      <c r="E19" s="1">
        <v>78</v>
      </c>
      <c r="F19" s="1">
        <v>37</v>
      </c>
      <c r="G19" s="7">
        <v>0.25</v>
      </c>
      <c r="H19" s="1">
        <v>180</v>
      </c>
      <c r="I19" s="1" t="s">
        <v>35</v>
      </c>
      <c r="J19" s="1">
        <v>79</v>
      </c>
      <c r="K19" s="1">
        <f t="shared" si="2"/>
        <v>-1</v>
      </c>
      <c r="L19" s="1"/>
      <c r="M19" s="1"/>
      <c r="N19" s="1">
        <v>36</v>
      </c>
      <c r="O19" s="1">
        <f t="shared" si="4"/>
        <v>15.6</v>
      </c>
      <c r="P19" s="5">
        <f t="shared" ref="P19:P20" si="10">14*O19-N19-F19</f>
        <v>145.4</v>
      </c>
      <c r="Q19" s="5"/>
      <c r="R19" s="1"/>
      <c r="S19" s="1">
        <f t="shared" si="5"/>
        <v>14</v>
      </c>
      <c r="T19" s="1">
        <f t="shared" si="6"/>
        <v>4.6794871794871797</v>
      </c>
      <c r="U19" s="1">
        <v>10.4</v>
      </c>
      <c r="V19" s="1">
        <v>10.199999999999999</v>
      </c>
      <c r="W19" s="1">
        <v>18.2</v>
      </c>
      <c r="X19" s="1">
        <v>14</v>
      </c>
      <c r="Y19" s="1">
        <v>15</v>
      </c>
      <c r="Z19" s="1"/>
      <c r="AA19" s="1">
        <f t="shared" si="3"/>
        <v>36.35</v>
      </c>
      <c r="AB19" s="7">
        <v>12</v>
      </c>
      <c r="AC19" s="20">
        <f t="shared" ref="AC19:AC20" si="11">MROUND(P19,AB19)/AB19</f>
        <v>12</v>
      </c>
      <c r="AD19" s="1">
        <f t="shared" ref="AD19:AD20" si="12">AC19*AB19*G19</f>
        <v>36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53</v>
      </c>
      <c r="B20" s="1" t="s">
        <v>34</v>
      </c>
      <c r="C20" s="1">
        <v>69</v>
      </c>
      <c r="D20" s="1">
        <v>108</v>
      </c>
      <c r="E20" s="1">
        <v>69</v>
      </c>
      <c r="F20" s="1">
        <v>90</v>
      </c>
      <c r="G20" s="7">
        <v>0.25</v>
      </c>
      <c r="H20" s="1">
        <v>180</v>
      </c>
      <c r="I20" s="1" t="s">
        <v>35</v>
      </c>
      <c r="J20" s="1">
        <v>66</v>
      </c>
      <c r="K20" s="1">
        <f t="shared" si="2"/>
        <v>3</v>
      </c>
      <c r="L20" s="1"/>
      <c r="M20" s="1"/>
      <c r="N20" s="1">
        <v>0</v>
      </c>
      <c r="O20" s="1">
        <f t="shared" si="4"/>
        <v>13.8</v>
      </c>
      <c r="P20" s="5">
        <f t="shared" si="10"/>
        <v>103.20000000000002</v>
      </c>
      <c r="Q20" s="5"/>
      <c r="R20" s="1"/>
      <c r="S20" s="1">
        <f t="shared" si="5"/>
        <v>14</v>
      </c>
      <c r="T20" s="1">
        <f t="shared" si="6"/>
        <v>6.5217391304347823</v>
      </c>
      <c r="U20" s="1">
        <v>10</v>
      </c>
      <c r="V20" s="1">
        <v>14.4</v>
      </c>
      <c r="W20" s="1">
        <v>15</v>
      </c>
      <c r="X20" s="1">
        <v>14.8</v>
      </c>
      <c r="Y20" s="1">
        <v>12.8</v>
      </c>
      <c r="Z20" s="1"/>
      <c r="AA20" s="1">
        <f t="shared" si="3"/>
        <v>25.800000000000004</v>
      </c>
      <c r="AB20" s="7">
        <v>12</v>
      </c>
      <c r="AC20" s="20">
        <f t="shared" si="11"/>
        <v>9</v>
      </c>
      <c r="AD20" s="1">
        <f t="shared" si="12"/>
        <v>27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1" t="s">
        <v>54</v>
      </c>
      <c r="B21" s="11" t="s">
        <v>44</v>
      </c>
      <c r="C21" s="11">
        <v>9</v>
      </c>
      <c r="D21" s="11"/>
      <c r="E21" s="11">
        <v>6</v>
      </c>
      <c r="F21" s="11">
        <v>3</v>
      </c>
      <c r="G21" s="12">
        <v>0</v>
      </c>
      <c r="H21" s="11">
        <v>180</v>
      </c>
      <c r="I21" s="11" t="s">
        <v>49</v>
      </c>
      <c r="J21" s="11"/>
      <c r="K21" s="11">
        <f t="shared" si="2"/>
        <v>6</v>
      </c>
      <c r="L21" s="11"/>
      <c r="M21" s="11"/>
      <c r="N21" s="11"/>
      <c r="O21" s="11">
        <f t="shared" si="4"/>
        <v>1.2</v>
      </c>
      <c r="P21" s="13"/>
      <c r="Q21" s="13"/>
      <c r="R21" s="11"/>
      <c r="S21" s="11">
        <f t="shared" si="5"/>
        <v>2.5</v>
      </c>
      <c r="T21" s="11">
        <f t="shared" si="6"/>
        <v>2.5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 t="s">
        <v>38</v>
      </c>
      <c r="AA21" s="11">
        <f t="shared" si="3"/>
        <v>0</v>
      </c>
      <c r="AB21" s="12">
        <v>0</v>
      </c>
      <c r="AC21" s="23"/>
      <c r="AD21" s="1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1" t="s">
        <v>55</v>
      </c>
      <c r="B22" s="11" t="s">
        <v>44</v>
      </c>
      <c r="C22" s="11">
        <v>99.62</v>
      </c>
      <c r="D22" s="11"/>
      <c r="E22" s="18">
        <v>7.2</v>
      </c>
      <c r="F22" s="18">
        <v>92.42</v>
      </c>
      <c r="G22" s="12">
        <v>0</v>
      </c>
      <c r="H22" s="11">
        <v>180</v>
      </c>
      <c r="I22" s="11" t="s">
        <v>49</v>
      </c>
      <c r="J22" s="11">
        <v>7.2</v>
      </c>
      <c r="K22" s="11">
        <f t="shared" si="2"/>
        <v>0</v>
      </c>
      <c r="L22" s="11"/>
      <c r="M22" s="11"/>
      <c r="N22" s="11"/>
      <c r="O22" s="11">
        <f t="shared" si="4"/>
        <v>1.44</v>
      </c>
      <c r="P22" s="13"/>
      <c r="Q22" s="13"/>
      <c r="R22" s="11"/>
      <c r="S22" s="11">
        <f t="shared" si="5"/>
        <v>64.180555555555557</v>
      </c>
      <c r="T22" s="11">
        <f t="shared" si="6"/>
        <v>64.180555555555557</v>
      </c>
      <c r="U22" s="11">
        <v>2.3959999999999999</v>
      </c>
      <c r="V22" s="11">
        <v>3.62</v>
      </c>
      <c r="W22" s="11">
        <v>4.68</v>
      </c>
      <c r="X22" s="11">
        <v>1.44</v>
      </c>
      <c r="Y22" s="11">
        <v>1.44</v>
      </c>
      <c r="Z22" s="19" t="s">
        <v>58</v>
      </c>
      <c r="AA22" s="11">
        <f t="shared" si="3"/>
        <v>0</v>
      </c>
      <c r="AB22" s="12">
        <v>0</v>
      </c>
      <c r="AC22" s="23"/>
      <c r="AD22" s="1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1" t="s">
        <v>56</v>
      </c>
      <c r="B23" s="11" t="s">
        <v>44</v>
      </c>
      <c r="C23" s="11">
        <v>414.4</v>
      </c>
      <c r="D23" s="11"/>
      <c r="E23" s="18">
        <v>62.9</v>
      </c>
      <c r="F23" s="18">
        <v>336.7</v>
      </c>
      <c r="G23" s="12">
        <v>0</v>
      </c>
      <c r="H23" s="11">
        <v>180</v>
      </c>
      <c r="I23" s="11" t="s">
        <v>49</v>
      </c>
      <c r="J23" s="11">
        <v>62.9</v>
      </c>
      <c r="K23" s="11">
        <f t="shared" si="2"/>
        <v>0</v>
      </c>
      <c r="L23" s="11"/>
      <c r="M23" s="11"/>
      <c r="N23" s="11"/>
      <c r="O23" s="11">
        <f t="shared" si="4"/>
        <v>12.58</v>
      </c>
      <c r="P23" s="13"/>
      <c r="Q23" s="13"/>
      <c r="R23" s="11"/>
      <c r="S23" s="11">
        <f t="shared" si="5"/>
        <v>26.764705882352938</v>
      </c>
      <c r="T23" s="11">
        <f t="shared" si="6"/>
        <v>26.764705882352938</v>
      </c>
      <c r="U23" s="11">
        <v>16.28</v>
      </c>
      <c r="V23" s="11">
        <v>13.32</v>
      </c>
      <c r="W23" s="11">
        <v>17.02</v>
      </c>
      <c r="X23" s="11">
        <v>8.879999999999999</v>
      </c>
      <c r="Y23" s="11">
        <v>10.36</v>
      </c>
      <c r="Z23" s="19" t="s">
        <v>58</v>
      </c>
      <c r="AA23" s="11">
        <f t="shared" si="3"/>
        <v>0</v>
      </c>
      <c r="AB23" s="12">
        <v>0</v>
      </c>
      <c r="AC23" s="23"/>
      <c r="AD23" s="1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6" t="s">
        <v>57</v>
      </c>
      <c r="B24" s="1" t="s">
        <v>44</v>
      </c>
      <c r="C24" s="1"/>
      <c r="D24" s="1"/>
      <c r="E24" s="18">
        <f>E23</f>
        <v>62.9</v>
      </c>
      <c r="F24" s="18">
        <f>F23</f>
        <v>336.7</v>
      </c>
      <c r="G24" s="7">
        <v>1</v>
      </c>
      <c r="H24" s="1">
        <v>180</v>
      </c>
      <c r="I24" s="1" t="s">
        <v>121</v>
      </c>
      <c r="J24" s="1"/>
      <c r="K24" s="1">
        <f t="shared" si="2"/>
        <v>62.9</v>
      </c>
      <c r="L24" s="1"/>
      <c r="M24" s="1"/>
      <c r="N24" s="1">
        <v>0</v>
      </c>
      <c r="O24" s="1">
        <f t="shared" si="4"/>
        <v>12.58</v>
      </c>
      <c r="P24" s="5"/>
      <c r="Q24" s="5"/>
      <c r="R24" s="26"/>
      <c r="S24" s="1">
        <f t="shared" si="5"/>
        <v>26.764705882352938</v>
      </c>
      <c r="T24" s="1">
        <f t="shared" si="6"/>
        <v>26.764705882352938</v>
      </c>
      <c r="U24" s="1">
        <v>16.28</v>
      </c>
      <c r="V24" s="1">
        <v>13.32</v>
      </c>
      <c r="W24" s="1">
        <v>17.02</v>
      </c>
      <c r="X24" s="1">
        <v>8.879999999999999</v>
      </c>
      <c r="Y24" s="1">
        <v>10.36</v>
      </c>
      <c r="Z24" s="19" t="s">
        <v>58</v>
      </c>
      <c r="AA24" s="1">
        <f t="shared" si="3"/>
        <v>0</v>
      </c>
      <c r="AB24" s="7">
        <v>3.7</v>
      </c>
      <c r="AC24" s="20">
        <f t="shared" ref="AC24:AC30" si="13">MROUND(P24,AB24)/AB24</f>
        <v>0</v>
      </c>
      <c r="AD24" s="1">
        <f t="shared" ref="AD24:AD30" si="14">AC24*AB24*G24</f>
        <v>0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6" t="s">
        <v>59</v>
      </c>
      <c r="B25" s="1" t="s">
        <v>44</v>
      </c>
      <c r="C25" s="1"/>
      <c r="D25" s="1"/>
      <c r="E25" s="18">
        <f>E22</f>
        <v>7.2</v>
      </c>
      <c r="F25" s="18">
        <f>F22</f>
        <v>92.42</v>
      </c>
      <c r="G25" s="7">
        <v>1</v>
      </c>
      <c r="H25" s="1">
        <v>180</v>
      </c>
      <c r="I25" s="1" t="s">
        <v>35</v>
      </c>
      <c r="J25" s="1"/>
      <c r="K25" s="1">
        <f t="shared" si="2"/>
        <v>7.2</v>
      </c>
      <c r="L25" s="1"/>
      <c r="M25" s="1"/>
      <c r="N25" s="1">
        <v>0</v>
      </c>
      <c r="O25" s="1">
        <f t="shared" si="4"/>
        <v>1.44</v>
      </c>
      <c r="P25" s="5"/>
      <c r="Q25" s="5"/>
      <c r="R25" s="1"/>
      <c r="S25" s="1">
        <f t="shared" si="5"/>
        <v>64.180555555555557</v>
      </c>
      <c r="T25" s="1">
        <f t="shared" si="6"/>
        <v>64.180555555555557</v>
      </c>
      <c r="U25" s="1">
        <v>2.3959999999999999</v>
      </c>
      <c r="V25" s="1">
        <v>3.62</v>
      </c>
      <c r="W25" s="1">
        <v>4.68</v>
      </c>
      <c r="X25" s="1">
        <v>1.44</v>
      </c>
      <c r="Y25" s="1">
        <v>1.44</v>
      </c>
      <c r="Z25" s="19" t="s">
        <v>58</v>
      </c>
      <c r="AA25" s="1">
        <f t="shared" si="3"/>
        <v>0</v>
      </c>
      <c r="AB25" s="7">
        <v>1.8</v>
      </c>
      <c r="AC25" s="20">
        <f t="shared" si="13"/>
        <v>0</v>
      </c>
      <c r="AD25" s="1">
        <f t="shared" si="14"/>
        <v>0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60</v>
      </c>
      <c r="B26" s="1" t="s">
        <v>34</v>
      </c>
      <c r="C26" s="1">
        <v>343</v>
      </c>
      <c r="D26" s="1">
        <v>42</v>
      </c>
      <c r="E26" s="1">
        <v>251</v>
      </c>
      <c r="F26" s="1">
        <v>90</v>
      </c>
      <c r="G26" s="7">
        <v>0.25</v>
      </c>
      <c r="H26" s="1">
        <v>180</v>
      </c>
      <c r="I26" s="1" t="s">
        <v>35</v>
      </c>
      <c r="J26" s="1">
        <v>237</v>
      </c>
      <c r="K26" s="1">
        <f t="shared" si="2"/>
        <v>14</v>
      </c>
      <c r="L26" s="1"/>
      <c r="M26" s="1"/>
      <c r="N26" s="1">
        <v>306</v>
      </c>
      <c r="O26" s="1">
        <f t="shared" si="4"/>
        <v>50.2</v>
      </c>
      <c r="P26" s="5">
        <f t="shared" ref="P26:P30" si="15">14*O26-N26-F26</f>
        <v>306.80000000000007</v>
      </c>
      <c r="Q26" s="5"/>
      <c r="R26" s="1"/>
      <c r="S26" s="1">
        <f t="shared" si="5"/>
        <v>14</v>
      </c>
      <c r="T26" s="1">
        <f t="shared" si="6"/>
        <v>7.8884462151394414</v>
      </c>
      <c r="U26" s="1">
        <v>43.2</v>
      </c>
      <c r="V26" s="1">
        <v>40.4</v>
      </c>
      <c r="W26" s="1">
        <v>55.2</v>
      </c>
      <c r="X26" s="1">
        <v>50</v>
      </c>
      <c r="Y26" s="1">
        <v>35.4</v>
      </c>
      <c r="Z26" s="1"/>
      <c r="AA26" s="1">
        <f t="shared" si="3"/>
        <v>76.700000000000017</v>
      </c>
      <c r="AB26" s="7">
        <v>6</v>
      </c>
      <c r="AC26" s="20">
        <f t="shared" si="13"/>
        <v>51</v>
      </c>
      <c r="AD26" s="1">
        <f t="shared" si="14"/>
        <v>76.5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61</v>
      </c>
      <c r="B27" s="1" t="s">
        <v>34</v>
      </c>
      <c r="C27" s="1">
        <v>313</v>
      </c>
      <c r="D27" s="1"/>
      <c r="E27" s="1">
        <v>134</v>
      </c>
      <c r="F27" s="1">
        <v>157</v>
      </c>
      <c r="G27" s="7">
        <v>0.25</v>
      </c>
      <c r="H27" s="1">
        <v>180</v>
      </c>
      <c r="I27" s="1" t="s">
        <v>35</v>
      </c>
      <c r="J27" s="1">
        <v>131</v>
      </c>
      <c r="K27" s="1">
        <f t="shared" si="2"/>
        <v>3</v>
      </c>
      <c r="L27" s="1"/>
      <c r="M27" s="1"/>
      <c r="N27" s="1">
        <v>66</v>
      </c>
      <c r="O27" s="1">
        <f t="shared" si="4"/>
        <v>26.8</v>
      </c>
      <c r="P27" s="5">
        <f t="shared" si="15"/>
        <v>152.19999999999999</v>
      </c>
      <c r="Q27" s="5"/>
      <c r="R27" s="1"/>
      <c r="S27" s="1">
        <f t="shared" si="5"/>
        <v>14</v>
      </c>
      <c r="T27" s="1">
        <f t="shared" si="6"/>
        <v>8.3208955223880601</v>
      </c>
      <c r="U27" s="1">
        <v>23.6</v>
      </c>
      <c r="V27" s="1">
        <v>24.2</v>
      </c>
      <c r="W27" s="1">
        <v>26</v>
      </c>
      <c r="X27" s="1">
        <v>22.4</v>
      </c>
      <c r="Y27" s="1">
        <v>20.8</v>
      </c>
      <c r="Z27" s="1"/>
      <c r="AA27" s="1">
        <f t="shared" si="3"/>
        <v>38.049999999999997</v>
      </c>
      <c r="AB27" s="7">
        <v>6</v>
      </c>
      <c r="AC27" s="20">
        <f t="shared" si="13"/>
        <v>25</v>
      </c>
      <c r="AD27" s="1">
        <f t="shared" si="14"/>
        <v>37.5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62</v>
      </c>
      <c r="B28" s="1" t="s">
        <v>34</v>
      </c>
      <c r="C28" s="1">
        <v>97</v>
      </c>
      <c r="D28" s="1">
        <v>72</v>
      </c>
      <c r="E28" s="1">
        <v>109</v>
      </c>
      <c r="F28" s="1">
        <v>40</v>
      </c>
      <c r="G28" s="7">
        <v>0.25</v>
      </c>
      <c r="H28" s="1">
        <v>180</v>
      </c>
      <c r="I28" s="1" t="s">
        <v>35</v>
      </c>
      <c r="J28" s="1">
        <v>114</v>
      </c>
      <c r="K28" s="1">
        <f t="shared" si="2"/>
        <v>-5</v>
      </c>
      <c r="L28" s="1"/>
      <c r="M28" s="1"/>
      <c r="N28" s="1">
        <v>132</v>
      </c>
      <c r="O28" s="1">
        <f t="shared" si="4"/>
        <v>21.8</v>
      </c>
      <c r="P28" s="5">
        <f t="shared" si="15"/>
        <v>133.19999999999999</v>
      </c>
      <c r="Q28" s="5"/>
      <c r="R28" s="1"/>
      <c r="S28" s="1">
        <f t="shared" si="5"/>
        <v>13.999999999999998</v>
      </c>
      <c r="T28" s="1">
        <f t="shared" si="6"/>
        <v>7.8899082568807337</v>
      </c>
      <c r="U28" s="1">
        <v>18.600000000000001</v>
      </c>
      <c r="V28" s="1">
        <v>17</v>
      </c>
      <c r="W28" s="1">
        <v>10.4</v>
      </c>
      <c r="X28" s="1">
        <v>20.6</v>
      </c>
      <c r="Y28" s="1">
        <v>10.8</v>
      </c>
      <c r="Z28" s="1"/>
      <c r="AA28" s="1">
        <f t="shared" si="3"/>
        <v>33.299999999999997</v>
      </c>
      <c r="AB28" s="7">
        <v>6</v>
      </c>
      <c r="AC28" s="20">
        <f t="shared" si="13"/>
        <v>22</v>
      </c>
      <c r="AD28" s="1">
        <f t="shared" si="14"/>
        <v>33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63</v>
      </c>
      <c r="B29" s="1" t="s">
        <v>44</v>
      </c>
      <c r="C29" s="1">
        <v>354</v>
      </c>
      <c r="D29" s="1"/>
      <c r="E29" s="1">
        <v>210</v>
      </c>
      <c r="F29" s="1">
        <v>114</v>
      </c>
      <c r="G29" s="7">
        <v>1</v>
      </c>
      <c r="H29" s="1">
        <v>180</v>
      </c>
      <c r="I29" s="1" t="s">
        <v>35</v>
      </c>
      <c r="J29" s="1">
        <v>209</v>
      </c>
      <c r="K29" s="1">
        <f t="shared" si="2"/>
        <v>1</v>
      </c>
      <c r="L29" s="1"/>
      <c r="M29" s="1"/>
      <c r="N29" s="1">
        <v>270</v>
      </c>
      <c r="O29" s="1">
        <f t="shared" si="4"/>
        <v>42</v>
      </c>
      <c r="P29" s="5">
        <f t="shared" si="15"/>
        <v>204</v>
      </c>
      <c r="Q29" s="5"/>
      <c r="R29" s="1"/>
      <c r="S29" s="1">
        <f t="shared" si="5"/>
        <v>14</v>
      </c>
      <c r="T29" s="1">
        <f t="shared" si="6"/>
        <v>9.1428571428571423</v>
      </c>
      <c r="U29" s="1">
        <v>39.6</v>
      </c>
      <c r="V29" s="1">
        <v>34.799999999999997</v>
      </c>
      <c r="W29" s="1">
        <v>53.8</v>
      </c>
      <c r="X29" s="1">
        <v>22.8</v>
      </c>
      <c r="Y29" s="1">
        <v>37.200000000000003</v>
      </c>
      <c r="Z29" s="1"/>
      <c r="AA29" s="1">
        <f t="shared" si="3"/>
        <v>204</v>
      </c>
      <c r="AB29" s="7">
        <v>6</v>
      </c>
      <c r="AC29" s="20">
        <f t="shared" si="13"/>
        <v>34</v>
      </c>
      <c r="AD29" s="1">
        <f t="shared" si="14"/>
        <v>204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64</v>
      </c>
      <c r="B30" s="1" t="s">
        <v>34</v>
      </c>
      <c r="C30" s="1"/>
      <c r="D30" s="1">
        <v>552</v>
      </c>
      <c r="E30" s="1">
        <v>209</v>
      </c>
      <c r="F30" s="1">
        <v>343</v>
      </c>
      <c r="G30" s="7">
        <v>0.25</v>
      </c>
      <c r="H30" s="1">
        <v>180</v>
      </c>
      <c r="I30" s="1" t="s">
        <v>35</v>
      </c>
      <c r="J30" s="1">
        <v>206</v>
      </c>
      <c r="K30" s="1">
        <f t="shared" si="2"/>
        <v>3</v>
      </c>
      <c r="L30" s="1"/>
      <c r="M30" s="1"/>
      <c r="N30" s="1">
        <v>0</v>
      </c>
      <c r="O30" s="1">
        <f t="shared" si="4"/>
        <v>41.8</v>
      </c>
      <c r="P30" s="5">
        <f t="shared" si="15"/>
        <v>242.19999999999993</v>
      </c>
      <c r="Q30" s="5"/>
      <c r="R30" s="1"/>
      <c r="S30" s="1">
        <f t="shared" si="5"/>
        <v>14</v>
      </c>
      <c r="T30" s="1">
        <f t="shared" si="6"/>
        <v>8.2057416267942589</v>
      </c>
      <c r="U30" s="1">
        <v>35.200000000000003</v>
      </c>
      <c r="V30" s="1">
        <v>56.6</v>
      </c>
      <c r="W30" s="1">
        <v>40</v>
      </c>
      <c r="X30" s="1">
        <v>41</v>
      </c>
      <c r="Y30" s="1">
        <v>48.4</v>
      </c>
      <c r="Z30" s="1" t="s">
        <v>65</v>
      </c>
      <c r="AA30" s="1">
        <f t="shared" si="3"/>
        <v>60.549999999999983</v>
      </c>
      <c r="AB30" s="7">
        <v>12</v>
      </c>
      <c r="AC30" s="20">
        <f t="shared" si="13"/>
        <v>20</v>
      </c>
      <c r="AD30" s="1">
        <f t="shared" si="14"/>
        <v>60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1" t="s">
        <v>66</v>
      </c>
      <c r="B31" s="11" t="s">
        <v>34</v>
      </c>
      <c r="C31" s="11">
        <v>290</v>
      </c>
      <c r="D31" s="11">
        <v>144</v>
      </c>
      <c r="E31" s="18">
        <v>352</v>
      </c>
      <c r="F31" s="18">
        <v>32</v>
      </c>
      <c r="G31" s="12">
        <v>0</v>
      </c>
      <c r="H31" s="11">
        <v>180</v>
      </c>
      <c r="I31" s="11" t="s">
        <v>49</v>
      </c>
      <c r="J31" s="11">
        <v>355</v>
      </c>
      <c r="K31" s="11">
        <f t="shared" si="2"/>
        <v>-3</v>
      </c>
      <c r="L31" s="11"/>
      <c r="M31" s="11"/>
      <c r="N31" s="11"/>
      <c r="O31" s="11">
        <f t="shared" si="4"/>
        <v>70.400000000000006</v>
      </c>
      <c r="P31" s="13"/>
      <c r="Q31" s="13"/>
      <c r="R31" s="11"/>
      <c r="S31" s="11">
        <f t="shared" si="5"/>
        <v>0.45454545454545453</v>
      </c>
      <c r="T31" s="11">
        <f t="shared" si="6"/>
        <v>0.45454545454545453</v>
      </c>
      <c r="U31" s="11">
        <v>62</v>
      </c>
      <c r="V31" s="11">
        <v>35.4</v>
      </c>
      <c r="W31" s="11">
        <v>9.6</v>
      </c>
      <c r="X31" s="11">
        <v>0</v>
      </c>
      <c r="Y31" s="11">
        <v>0</v>
      </c>
      <c r="Z31" s="11" t="s">
        <v>124</v>
      </c>
      <c r="AA31" s="11">
        <f t="shared" si="3"/>
        <v>0</v>
      </c>
      <c r="AB31" s="12">
        <v>0</v>
      </c>
      <c r="AC31" s="23"/>
      <c r="AD31" s="1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6" t="s">
        <v>67</v>
      </c>
      <c r="B32" s="1" t="s">
        <v>34</v>
      </c>
      <c r="C32" s="1"/>
      <c r="D32" s="1"/>
      <c r="E32" s="18">
        <f>-1+E31</f>
        <v>351</v>
      </c>
      <c r="F32" s="18">
        <f>F31</f>
        <v>32</v>
      </c>
      <c r="G32" s="7">
        <v>0.25</v>
      </c>
      <c r="H32" s="1">
        <v>180</v>
      </c>
      <c r="I32" s="1" t="s">
        <v>35</v>
      </c>
      <c r="J32" s="1"/>
      <c r="K32" s="1">
        <f t="shared" si="2"/>
        <v>351</v>
      </c>
      <c r="L32" s="1"/>
      <c r="M32" s="1"/>
      <c r="N32" s="1">
        <v>552</v>
      </c>
      <c r="O32" s="1">
        <f t="shared" si="4"/>
        <v>70.2</v>
      </c>
      <c r="P32" s="5">
        <f>14*O32-N32-F32</f>
        <v>398.80000000000007</v>
      </c>
      <c r="Q32" s="5"/>
      <c r="R32" s="1"/>
      <c r="S32" s="1">
        <f t="shared" si="5"/>
        <v>14</v>
      </c>
      <c r="T32" s="1">
        <f t="shared" si="6"/>
        <v>8.3190883190883191</v>
      </c>
      <c r="U32" s="1">
        <v>62.4</v>
      </c>
      <c r="V32" s="1">
        <v>50.2</v>
      </c>
      <c r="W32" s="1">
        <v>48.4</v>
      </c>
      <c r="X32" s="1">
        <v>65.8</v>
      </c>
      <c r="Y32" s="1">
        <v>62</v>
      </c>
      <c r="Z32" s="1" t="s">
        <v>125</v>
      </c>
      <c r="AA32" s="1">
        <f t="shared" si="3"/>
        <v>99.700000000000017</v>
      </c>
      <c r="AB32" s="7">
        <v>12</v>
      </c>
      <c r="AC32" s="20">
        <f>MROUND(P32,AB32)/AB32</f>
        <v>33</v>
      </c>
      <c r="AD32" s="1">
        <f>AC32*AB32*G32</f>
        <v>99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4" t="s">
        <v>68</v>
      </c>
      <c r="B33" s="14" t="s">
        <v>34</v>
      </c>
      <c r="C33" s="14"/>
      <c r="D33" s="14"/>
      <c r="E33" s="14"/>
      <c r="F33" s="14"/>
      <c r="G33" s="15">
        <v>0</v>
      </c>
      <c r="H33" s="14" t="e">
        <v>#N/A</v>
      </c>
      <c r="I33" s="14" t="s">
        <v>35</v>
      </c>
      <c r="J33" s="14"/>
      <c r="K33" s="14">
        <f t="shared" si="2"/>
        <v>0</v>
      </c>
      <c r="L33" s="14"/>
      <c r="M33" s="14"/>
      <c r="N33" s="14"/>
      <c r="O33" s="14">
        <f t="shared" si="4"/>
        <v>0</v>
      </c>
      <c r="P33" s="16"/>
      <c r="Q33" s="16"/>
      <c r="R33" s="14"/>
      <c r="S33" s="14" t="e">
        <f t="shared" si="5"/>
        <v>#DIV/0!</v>
      </c>
      <c r="T33" s="14" t="e">
        <f t="shared" si="6"/>
        <v>#DIV/0!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 t="s">
        <v>51</v>
      </c>
      <c r="AA33" s="14">
        <f t="shared" si="3"/>
        <v>0</v>
      </c>
      <c r="AB33" s="15">
        <v>0</v>
      </c>
      <c r="AC33" s="24"/>
      <c r="AD33" s="14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69</v>
      </c>
      <c r="B34" s="1" t="s">
        <v>34</v>
      </c>
      <c r="C34" s="1"/>
      <c r="D34" s="1">
        <v>54</v>
      </c>
      <c r="E34" s="1">
        <v>38</v>
      </c>
      <c r="F34" s="1">
        <v>16</v>
      </c>
      <c r="G34" s="7">
        <v>0.25</v>
      </c>
      <c r="H34" s="1">
        <v>180</v>
      </c>
      <c r="I34" s="1" t="s">
        <v>35</v>
      </c>
      <c r="J34" s="1">
        <v>38</v>
      </c>
      <c r="K34" s="1">
        <f t="shared" si="2"/>
        <v>0</v>
      </c>
      <c r="L34" s="1"/>
      <c r="M34" s="1"/>
      <c r="N34" s="1">
        <v>0</v>
      </c>
      <c r="O34" s="1">
        <f t="shared" si="4"/>
        <v>7.6</v>
      </c>
      <c r="P34" s="5">
        <f t="shared" ref="P34:P35" si="16">12*O34-N34-F34</f>
        <v>75.199999999999989</v>
      </c>
      <c r="Q34" s="5"/>
      <c r="R34" s="1"/>
      <c r="S34" s="1">
        <f t="shared" si="5"/>
        <v>11.999999999999998</v>
      </c>
      <c r="T34" s="1">
        <f t="shared" si="6"/>
        <v>2.1052631578947367</v>
      </c>
      <c r="U34" s="1">
        <v>0.4</v>
      </c>
      <c r="V34" s="1">
        <v>5.8</v>
      </c>
      <c r="W34" s="1">
        <v>5</v>
      </c>
      <c r="X34" s="1">
        <v>9.6</v>
      </c>
      <c r="Y34" s="1">
        <v>7.4</v>
      </c>
      <c r="Z34" s="1" t="s">
        <v>65</v>
      </c>
      <c r="AA34" s="1">
        <f t="shared" si="3"/>
        <v>18.799999999999997</v>
      </c>
      <c r="AB34" s="7">
        <v>6</v>
      </c>
      <c r="AC34" s="20">
        <f t="shared" ref="AC34:AC35" si="17">MROUND(P34,AB34)/AB34</f>
        <v>13</v>
      </c>
      <c r="AD34" s="1">
        <f t="shared" ref="AD34:AD35" si="18">AC34*AB34*G34</f>
        <v>19.5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70</v>
      </c>
      <c r="B35" s="1" t="s">
        <v>34</v>
      </c>
      <c r="C35" s="1"/>
      <c r="D35" s="1">
        <v>60</v>
      </c>
      <c r="E35" s="1">
        <v>40</v>
      </c>
      <c r="F35" s="1">
        <v>19</v>
      </c>
      <c r="G35" s="7">
        <v>0.25</v>
      </c>
      <c r="H35" s="1">
        <v>180</v>
      </c>
      <c r="I35" s="1" t="s">
        <v>35</v>
      </c>
      <c r="J35" s="1">
        <v>41</v>
      </c>
      <c r="K35" s="1">
        <f t="shared" si="2"/>
        <v>-1</v>
      </c>
      <c r="L35" s="1"/>
      <c r="M35" s="1"/>
      <c r="N35" s="1">
        <v>0</v>
      </c>
      <c r="O35" s="1">
        <f t="shared" si="4"/>
        <v>8</v>
      </c>
      <c r="P35" s="5">
        <f t="shared" si="16"/>
        <v>77</v>
      </c>
      <c r="Q35" s="5"/>
      <c r="R35" s="1"/>
      <c r="S35" s="1">
        <f t="shared" si="5"/>
        <v>12</v>
      </c>
      <c r="T35" s="1">
        <f t="shared" si="6"/>
        <v>2.375</v>
      </c>
      <c r="U35" s="1">
        <v>1.8</v>
      </c>
      <c r="V35" s="1">
        <v>5.6</v>
      </c>
      <c r="W35" s="1">
        <v>2.4</v>
      </c>
      <c r="X35" s="1">
        <v>7.6</v>
      </c>
      <c r="Y35" s="1">
        <v>3.8</v>
      </c>
      <c r="Z35" s="1"/>
      <c r="AA35" s="1">
        <f t="shared" si="3"/>
        <v>19.25</v>
      </c>
      <c r="AB35" s="7">
        <v>12</v>
      </c>
      <c r="AC35" s="20">
        <f t="shared" si="17"/>
        <v>6</v>
      </c>
      <c r="AD35" s="1">
        <f t="shared" si="18"/>
        <v>18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4" t="s">
        <v>71</v>
      </c>
      <c r="B36" s="14" t="s">
        <v>34</v>
      </c>
      <c r="C36" s="14"/>
      <c r="D36" s="14"/>
      <c r="E36" s="14"/>
      <c r="F36" s="14"/>
      <c r="G36" s="15">
        <v>0</v>
      </c>
      <c r="H36" s="14" t="e">
        <v>#N/A</v>
      </c>
      <c r="I36" s="14" t="s">
        <v>35</v>
      </c>
      <c r="J36" s="14"/>
      <c r="K36" s="14">
        <f t="shared" si="2"/>
        <v>0</v>
      </c>
      <c r="L36" s="14"/>
      <c r="M36" s="14"/>
      <c r="N36" s="14"/>
      <c r="O36" s="14">
        <f t="shared" si="4"/>
        <v>0</v>
      </c>
      <c r="P36" s="16"/>
      <c r="Q36" s="16"/>
      <c r="R36" s="14"/>
      <c r="S36" s="14" t="e">
        <f t="shared" si="5"/>
        <v>#DIV/0!</v>
      </c>
      <c r="T36" s="14" t="e">
        <f t="shared" si="6"/>
        <v>#DIV/0!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 t="s">
        <v>51</v>
      </c>
      <c r="AA36" s="14">
        <f t="shared" si="3"/>
        <v>0</v>
      </c>
      <c r="AB36" s="15">
        <v>0</v>
      </c>
      <c r="AC36" s="24"/>
      <c r="AD36" s="14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4" t="s">
        <v>72</v>
      </c>
      <c r="B37" s="14" t="s">
        <v>34</v>
      </c>
      <c r="C37" s="14"/>
      <c r="D37" s="14"/>
      <c r="E37" s="14"/>
      <c r="F37" s="14"/>
      <c r="G37" s="15">
        <v>0</v>
      </c>
      <c r="H37" s="14" t="e">
        <v>#N/A</v>
      </c>
      <c r="I37" s="14" t="s">
        <v>35</v>
      </c>
      <c r="J37" s="14"/>
      <c r="K37" s="14">
        <f t="shared" si="2"/>
        <v>0</v>
      </c>
      <c r="L37" s="14"/>
      <c r="M37" s="14"/>
      <c r="N37" s="14"/>
      <c r="O37" s="14">
        <f t="shared" si="4"/>
        <v>0</v>
      </c>
      <c r="P37" s="16"/>
      <c r="Q37" s="16"/>
      <c r="R37" s="14"/>
      <c r="S37" s="14" t="e">
        <f t="shared" si="5"/>
        <v>#DIV/0!</v>
      </c>
      <c r="T37" s="14" t="e">
        <f t="shared" si="6"/>
        <v>#DIV/0!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 t="s">
        <v>51</v>
      </c>
      <c r="AA37" s="14">
        <f t="shared" si="3"/>
        <v>0</v>
      </c>
      <c r="AB37" s="15">
        <v>0</v>
      </c>
      <c r="AC37" s="24"/>
      <c r="AD37" s="14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4" t="s">
        <v>73</v>
      </c>
      <c r="B38" s="14" t="s">
        <v>34</v>
      </c>
      <c r="C38" s="14"/>
      <c r="D38" s="14"/>
      <c r="E38" s="14"/>
      <c r="F38" s="14"/>
      <c r="G38" s="15">
        <v>0</v>
      </c>
      <c r="H38" s="14" t="e">
        <v>#N/A</v>
      </c>
      <c r="I38" s="14" t="s">
        <v>35</v>
      </c>
      <c r="J38" s="14"/>
      <c r="K38" s="14">
        <f t="shared" ref="K38:K69" si="19">E38-J38</f>
        <v>0</v>
      </c>
      <c r="L38" s="14"/>
      <c r="M38" s="14"/>
      <c r="N38" s="14"/>
      <c r="O38" s="14">
        <f t="shared" si="4"/>
        <v>0</v>
      </c>
      <c r="P38" s="16"/>
      <c r="Q38" s="16"/>
      <c r="R38" s="14"/>
      <c r="S38" s="14" t="e">
        <f t="shared" si="5"/>
        <v>#DIV/0!</v>
      </c>
      <c r="T38" s="14" t="e">
        <f t="shared" si="6"/>
        <v>#DIV/0!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 t="s">
        <v>51</v>
      </c>
      <c r="AA38" s="14">
        <f t="shared" ref="AA38:AA69" si="20">P38*G38</f>
        <v>0</v>
      </c>
      <c r="AB38" s="15">
        <v>0</v>
      </c>
      <c r="AC38" s="24"/>
      <c r="AD38" s="14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74</v>
      </c>
      <c r="B39" s="1" t="s">
        <v>34</v>
      </c>
      <c r="C39" s="1">
        <v>296</v>
      </c>
      <c r="D39" s="1">
        <v>208</v>
      </c>
      <c r="E39" s="1">
        <v>139</v>
      </c>
      <c r="F39" s="1">
        <v>325</v>
      </c>
      <c r="G39" s="7">
        <v>0.75</v>
      </c>
      <c r="H39" s="1">
        <v>180</v>
      </c>
      <c r="I39" s="1" t="s">
        <v>35</v>
      </c>
      <c r="J39" s="1">
        <v>139</v>
      </c>
      <c r="K39" s="1">
        <f t="shared" si="19"/>
        <v>0</v>
      </c>
      <c r="L39" s="1"/>
      <c r="M39" s="1"/>
      <c r="N39" s="1">
        <v>64</v>
      </c>
      <c r="O39" s="1">
        <f t="shared" si="4"/>
        <v>27.8</v>
      </c>
      <c r="P39" s="5"/>
      <c r="Q39" s="5"/>
      <c r="R39" s="1"/>
      <c r="S39" s="1">
        <f t="shared" si="5"/>
        <v>13.992805755395683</v>
      </c>
      <c r="T39" s="1">
        <f t="shared" si="6"/>
        <v>13.992805755395683</v>
      </c>
      <c r="U39" s="1">
        <v>35</v>
      </c>
      <c r="V39" s="1">
        <v>45.8</v>
      </c>
      <c r="W39" s="1">
        <v>39</v>
      </c>
      <c r="X39" s="1">
        <v>27</v>
      </c>
      <c r="Y39" s="1">
        <v>29.2</v>
      </c>
      <c r="Z39" s="1"/>
      <c r="AA39" s="1">
        <f t="shared" si="20"/>
        <v>0</v>
      </c>
      <c r="AB39" s="7">
        <v>8</v>
      </c>
      <c r="AC39" s="20">
        <f>MROUND(P39,AB39)/AB39</f>
        <v>0</v>
      </c>
      <c r="AD39" s="1">
        <f>AC39*AB39*G39</f>
        <v>0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4" t="s">
        <v>75</v>
      </c>
      <c r="B40" s="14" t="s">
        <v>34</v>
      </c>
      <c r="C40" s="14"/>
      <c r="D40" s="14"/>
      <c r="E40" s="14"/>
      <c r="F40" s="14"/>
      <c r="G40" s="15">
        <v>0</v>
      </c>
      <c r="H40" s="14" t="e">
        <v>#N/A</v>
      </c>
      <c r="I40" s="14" t="s">
        <v>35</v>
      </c>
      <c r="J40" s="14"/>
      <c r="K40" s="14">
        <f t="shared" si="19"/>
        <v>0</v>
      </c>
      <c r="L40" s="14"/>
      <c r="M40" s="14"/>
      <c r="N40" s="14"/>
      <c r="O40" s="14">
        <f t="shared" si="4"/>
        <v>0</v>
      </c>
      <c r="P40" s="16"/>
      <c r="Q40" s="16"/>
      <c r="R40" s="14"/>
      <c r="S40" s="14" t="e">
        <f t="shared" si="5"/>
        <v>#DIV/0!</v>
      </c>
      <c r="T40" s="14" t="e">
        <f t="shared" si="6"/>
        <v>#DIV/0!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 t="s">
        <v>51</v>
      </c>
      <c r="AA40" s="14">
        <f t="shared" si="20"/>
        <v>0</v>
      </c>
      <c r="AB40" s="15">
        <v>0</v>
      </c>
      <c r="AC40" s="24"/>
      <c r="AD40" s="14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4" t="s">
        <v>76</v>
      </c>
      <c r="B41" s="14" t="s">
        <v>34</v>
      </c>
      <c r="C41" s="14"/>
      <c r="D41" s="14"/>
      <c r="E41" s="14"/>
      <c r="F41" s="14"/>
      <c r="G41" s="15">
        <v>0</v>
      </c>
      <c r="H41" s="14" t="e">
        <v>#N/A</v>
      </c>
      <c r="I41" s="14" t="s">
        <v>35</v>
      </c>
      <c r="J41" s="14"/>
      <c r="K41" s="14">
        <f t="shared" si="19"/>
        <v>0</v>
      </c>
      <c r="L41" s="14"/>
      <c r="M41" s="14"/>
      <c r="N41" s="14"/>
      <c r="O41" s="14">
        <f t="shared" si="4"/>
        <v>0</v>
      </c>
      <c r="P41" s="16"/>
      <c r="Q41" s="16"/>
      <c r="R41" s="14"/>
      <c r="S41" s="14" t="e">
        <f t="shared" si="5"/>
        <v>#DIV/0!</v>
      </c>
      <c r="T41" s="14" t="e">
        <f t="shared" si="6"/>
        <v>#DIV/0!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 t="s">
        <v>51</v>
      </c>
      <c r="AA41" s="14">
        <f t="shared" si="20"/>
        <v>0</v>
      </c>
      <c r="AB41" s="15">
        <v>0</v>
      </c>
      <c r="AC41" s="24"/>
      <c r="AD41" s="14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4" t="s">
        <v>77</v>
      </c>
      <c r="B42" s="14" t="s">
        <v>34</v>
      </c>
      <c r="C42" s="14"/>
      <c r="D42" s="14"/>
      <c r="E42" s="14"/>
      <c r="F42" s="14"/>
      <c r="G42" s="15">
        <v>0</v>
      </c>
      <c r="H42" s="14" t="e">
        <v>#N/A</v>
      </c>
      <c r="I42" s="14" t="s">
        <v>35</v>
      </c>
      <c r="J42" s="14"/>
      <c r="K42" s="14">
        <f t="shared" si="19"/>
        <v>0</v>
      </c>
      <c r="L42" s="14"/>
      <c r="M42" s="14"/>
      <c r="N42" s="14"/>
      <c r="O42" s="14">
        <f t="shared" si="4"/>
        <v>0</v>
      </c>
      <c r="P42" s="16"/>
      <c r="Q42" s="16"/>
      <c r="R42" s="14"/>
      <c r="S42" s="14" t="e">
        <f t="shared" si="5"/>
        <v>#DIV/0!</v>
      </c>
      <c r="T42" s="14" t="e">
        <f t="shared" si="6"/>
        <v>#DIV/0!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 t="s">
        <v>51</v>
      </c>
      <c r="AA42" s="14">
        <f t="shared" si="20"/>
        <v>0</v>
      </c>
      <c r="AB42" s="15">
        <v>0</v>
      </c>
      <c r="AC42" s="24"/>
      <c r="AD42" s="14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78</v>
      </c>
      <c r="B43" s="1" t="s">
        <v>34</v>
      </c>
      <c r="C43" s="1">
        <v>573</v>
      </c>
      <c r="D43" s="1"/>
      <c r="E43" s="1">
        <v>59</v>
      </c>
      <c r="F43" s="1">
        <v>501</v>
      </c>
      <c r="G43" s="7">
        <v>0.9</v>
      </c>
      <c r="H43" s="1">
        <v>180</v>
      </c>
      <c r="I43" s="1" t="s">
        <v>35</v>
      </c>
      <c r="J43" s="1">
        <v>59</v>
      </c>
      <c r="K43" s="1">
        <f t="shared" si="19"/>
        <v>0</v>
      </c>
      <c r="L43" s="1"/>
      <c r="M43" s="1"/>
      <c r="N43" s="1">
        <v>0</v>
      </c>
      <c r="O43" s="1">
        <f t="shared" si="4"/>
        <v>11.8</v>
      </c>
      <c r="P43" s="5"/>
      <c r="Q43" s="5"/>
      <c r="R43" s="1"/>
      <c r="S43" s="1">
        <f t="shared" si="5"/>
        <v>42.457627118644062</v>
      </c>
      <c r="T43" s="1">
        <f t="shared" si="6"/>
        <v>42.457627118644062</v>
      </c>
      <c r="U43" s="1">
        <v>12</v>
      </c>
      <c r="V43" s="1">
        <v>15.2</v>
      </c>
      <c r="W43" s="1">
        <v>9.6</v>
      </c>
      <c r="X43" s="1">
        <v>8.1999999999999993</v>
      </c>
      <c r="Y43" s="1">
        <v>11.6</v>
      </c>
      <c r="Z43" s="17" t="s">
        <v>38</v>
      </c>
      <c r="AA43" s="1">
        <f t="shared" si="20"/>
        <v>0</v>
      </c>
      <c r="AB43" s="7">
        <v>8</v>
      </c>
      <c r="AC43" s="20">
        <f t="shared" ref="AC43:AC44" si="21">MROUND(P43,AB43)/AB43</f>
        <v>0</v>
      </c>
      <c r="AD43" s="1">
        <f t="shared" ref="AD43:AD44" si="22">AC43*AB43*G43</f>
        <v>0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79</v>
      </c>
      <c r="B44" s="1" t="s">
        <v>34</v>
      </c>
      <c r="C44" s="1">
        <v>507</v>
      </c>
      <c r="D44" s="1"/>
      <c r="E44" s="1">
        <v>98</v>
      </c>
      <c r="F44" s="1">
        <v>399</v>
      </c>
      <c r="G44" s="7">
        <v>0.9</v>
      </c>
      <c r="H44" s="1">
        <v>180</v>
      </c>
      <c r="I44" s="1" t="s">
        <v>35</v>
      </c>
      <c r="J44" s="1">
        <v>90</v>
      </c>
      <c r="K44" s="1">
        <f t="shared" si="19"/>
        <v>8</v>
      </c>
      <c r="L44" s="1"/>
      <c r="M44" s="1"/>
      <c r="N44" s="1">
        <v>0</v>
      </c>
      <c r="O44" s="1">
        <f t="shared" si="4"/>
        <v>19.600000000000001</v>
      </c>
      <c r="P44" s="5"/>
      <c r="Q44" s="5"/>
      <c r="R44" s="1"/>
      <c r="S44" s="1">
        <f t="shared" si="5"/>
        <v>20.357142857142854</v>
      </c>
      <c r="T44" s="1">
        <f t="shared" si="6"/>
        <v>20.357142857142854</v>
      </c>
      <c r="U44" s="1">
        <v>11</v>
      </c>
      <c r="V44" s="1">
        <v>20</v>
      </c>
      <c r="W44" s="1">
        <v>12.6</v>
      </c>
      <c r="X44" s="1">
        <v>13</v>
      </c>
      <c r="Y44" s="1">
        <v>12.2</v>
      </c>
      <c r="Z44" s="17" t="s">
        <v>38</v>
      </c>
      <c r="AA44" s="1">
        <f t="shared" si="20"/>
        <v>0</v>
      </c>
      <c r="AB44" s="7">
        <v>8</v>
      </c>
      <c r="AC44" s="20">
        <f t="shared" si="21"/>
        <v>0</v>
      </c>
      <c r="AD44" s="1">
        <f t="shared" si="22"/>
        <v>0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4" t="s">
        <v>80</v>
      </c>
      <c r="B45" s="14" t="s">
        <v>34</v>
      </c>
      <c r="C45" s="14"/>
      <c r="D45" s="14"/>
      <c r="E45" s="14"/>
      <c r="F45" s="14"/>
      <c r="G45" s="15">
        <v>0</v>
      </c>
      <c r="H45" s="14" t="e">
        <v>#N/A</v>
      </c>
      <c r="I45" s="14" t="s">
        <v>35</v>
      </c>
      <c r="J45" s="14"/>
      <c r="K45" s="14">
        <f t="shared" si="19"/>
        <v>0</v>
      </c>
      <c r="L45" s="14"/>
      <c r="M45" s="14"/>
      <c r="N45" s="14"/>
      <c r="O45" s="14">
        <f t="shared" si="4"/>
        <v>0</v>
      </c>
      <c r="P45" s="16"/>
      <c r="Q45" s="16"/>
      <c r="R45" s="14"/>
      <c r="S45" s="14" t="e">
        <f t="shared" si="5"/>
        <v>#DIV/0!</v>
      </c>
      <c r="T45" s="14" t="e">
        <f t="shared" si="6"/>
        <v>#DIV/0!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 t="s">
        <v>51</v>
      </c>
      <c r="AA45" s="14">
        <f t="shared" si="20"/>
        <v>0</v>
      </c>
      <c r="AB45" s="15">
        <v>0</v>
      </c>
      <c r="AC45" s="24"/>
      <c r="AD45" s="14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81</v>
      </c>
      <c r="B46" s="1" t="s">
        <v>34</v>
      </c>
      <c r="C46" s="1">
        <v>199</v>
      </c>
      <c r="D46" s="1">
        <v>400</v>
      </c>
      <c r="E46" s="1">
        <v>133</v>
      </c>
      <c r="F46" s="1">
        <v>434</v>
      </c>
      <c r="G46" s="7">
        <v>0.9</v>
      </c>
      <c r="H46" s="1">
        <v>180</v>
      </c>
      <c r="I46" s="1" t="s">
        <v>121</v>
      </c>
      <c r="J46" s="1">
        <v>136</v>
      </c>
      <c r="K46" s="1">
        <f t="shared" si="19"/>
        <v>-3</v>
      </c>
      <c r="L46" s="1"/>
      <c r="M46" s="1"/>
      <c r="N46" s="1">
        <v>0</v>
      </c>
      <c r="O46" s="1">
        <f t="shared" si="4"/>
        <v>26.6</v>
      </c>
      <c r="P46" s="5"/>
      <c r="Q46" s="5"/>
      <c r="R46" s="26"/>
      <c r="S46" s="1">
        <f t="shared" si="5"/>
        <v>16.315789473684209</v>
      </c>
      <c r="T46" s="1">
        <f t="shared" si="6"/>
        <v>16.315789473684209</v>
      </c>
      <c r="U46" s="1">
        <v>22.4</v>
      </c>
      <c r="V46" s="1">
        <v>35.799999999999997</v>
      </c>
      <c r="W46" s="1">
        <v>25.6</v>
      </c>
      <c r="X46" s="1">
        <v>19.600000000000001</v>
      </c>
      <c r="Y46" s="1">
        <v>23.4</v>
      </c>
      <c r="Z46" s="1"/>
      <c r="AA46" s="1">
        <f t="shared" si="20"/>
        <v>0</v>
      </c>
      <c r="AB46" s="7">
        <v>8</v>
      </c>
      <c r="AC46" s="20">
        <f t="shared" ref="AC46:AC57" si="23">MROUND(P46,AB46)/AB46</f>
        <v>0</v>
      </c>
      <c r="AD46" s="1">
        <f t="shared" ref="AD46:AD57" si="24">AC46*AB46*G46</f>
        <v>0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82</v>
      </c>
      <c r="B47" s="1" t="s">
        <v>34</v>
      </c>
      <c r="C47" s="1">
        <v>57</v>
      </c>
      <c r="D47" s="1">
        <v>16</v>
      </c>
      <c r="E47" s="1">
        <v>27</v>
      </c>
      <c r="F47" s="1">
        <v>38</v>
      </c>
      <c r="G47" s="7">
        <v>0.43</v>
      </c>
      <c r="H47" s="1">
        <v>180</v>
      </c>
      <c r="I47" s="1" t="s">
        <v>121</v>
      </c>
      <c r="J47" s="1">
        <v>30</v>
      </c>
      <c r="K47" s="1">
        <f t="shared" si="19"/>
        <v>-3</v>
      </c>
      <c r="L47" s="1"/>
      <c r="M47" s="1"/>
      <c r="N47" s="1">
        <v>32</v>
      </c>
      <c r="O47" s="1">
        <f t="shared" si="4"/>
        <v>5.4</v>
      </c>
      <c r="P47" s="5">
        <v>16</v>
      </c>
      <c r="Q47" s="5"/>
      <c r="R47" s="26"/>
      <c r="S47" s="1">
        <f t="shared" si="5"/>
        <v>15.925925925925926</v>
      </c>
      <c r="T47" s="1">
        <f t="shared" si="6"/>
        <v>12.962962962962962</v>
      </c>
      <c r="U47" s="1">
        <v>6.6</v>
      </c>
      <c r="V47" s="1">
        <v>7.4</v>
      </c>
      <c r="W47" s="1">
        <v>6.2</v>
      </c>
      <c r="X47" s="1">
        <v>6</v>
      </c>
      <c r="Y47" s="1">
        <v>3.8</v>
      </c>
      <c r="Z47" s="1"/>
      <c r="AA47" s="1">
        <f t="shared" si="20"/>
        <v>6.88</v>
      </c>
      <c r="AB47" s="7">
        <v>16</v>
      </c>
      <c r="AC47" s="20">
        <f t="shared" si="23"/>
        <v>1</v>
      </c>
      <c r="AD47" s="1">
        <f t="shared" si="24"/>
        <v>6.88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83</v>
      </c>
      <c r="B48" s="1" t="s">
        <v>44</v>
      </c>
      <c r="C48" s="1">
        <v>600</v>
      </c>
      <c r="D48" s="1">
        <v>110</v>
      </c>
      <c r="E48" s="1">
        <v>301.02999999999997</v>
      </c>
      <c r="F48" s="1">
        <v>330</v>
      </c>
      <c r="G48" s="7">
        <v>1</v>
      </c>
      <c r="H48" s="1">
        <v>180</v>
      </c>
      <c r="I48" s="1" t="s">
        <v>35</v>
      </c>
      <c r="J48" s="1">
        <v>295</v>
      </c>
      <c r="K48" s="1">
        <f t="shared" si="19"/>
        <v>6.0299999999999727</v>
      </c>
      <c r="L48" s="1"/>
      <c r="M48" s="1"/>
      <c r="N48" s="1">
        <v>490</v>
      </c>
      <c r="O48" s="1">
        <f t="shared" si="4"/>
        <v>60.205999999999996</v>
      </c>
      <c r="P48" s="5">
        <f t="shared" ref="P48:P57" si="25">14*O48-N48-F48</f>
        <v>22.883999999999901</v>
      </c>
      <c r="Q48" s="5"/>
      <c r="R48" s="1"/>
      <c r="S48" s="1">
        <f t="shared" si="5"/>
        <v>14</v>
      </c>
      <c r="T48" s="1">
        <f t="shared" si="6"/>
        <v>13.619904992857856</v>
      </c>
      <c r="U48" s="1">
        <v>74.95</v>
      </c>
      <c r="V48" s="1">
        <v>72</v>
      </c>
      <c r="W48" s="1">
        <v>89</v>
      </c>
      <c r="X48" s="1">
        <v>68</v>
      </c>
      <c r="Y48" s="1">
        <v>76</v>
      </c>
      <c r="Z48" s="1"/>
      <c r="AA48" s="1">
        <f t="shared" si="20"/>
        <v>22.883999999999901</v>
      </c>
      <c r="AB48" s="7">
        <v>5</v>
      </c>
      <c r="AC48" s="20">
        <f t="shared" si="23"/>
        <v>5</v>
      </c>
      <c r="AD48" s="1">
        <f t="shared" si="24"/>
        <v>25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84</v>
      </c>
      <c r="B49" s="1" t="s">
        <v>34</v>
      </c>
      <c r="C49" s="1">
        <v>322</v>
      </c>
      <c r="D49" s="1">
        <v>328</v>
      </c>
      <c r="E49" s="1">
        <v>313</v>
      </c>
      <c r="F49" s="1">
        <v>255</v>
      </c>
      <c r="G49" s="7">
        <v>0.9</v>
      </c>
      <c r="H49" s="1">
        <v>180</v>
      </c>
      <c r="I49" s="1" t="s">
        <v>121</v>
      </c>
      <c r="J49" s="1">
        <v>307</v>
      </c>
      <c r="K49" s="1">
        <f t="shared" si="19"/>
        <v>6</v>
      </c>
      <c r="L49" s="1"/>
      <c r="M49" s="1"/>
      <c r="N49" s="1">
        <v>400</v>
      </c>
      <c r="O49" s="1">
        <f t="shared" si="4"/>
        <v>62.6</v>
      </c>
      <c r="P49" s="5">
        <f t="shared" si="25"/>
        <v>221.39999999999998</v>
      </c>
      <c r="Q49" s="5"/>
      <c r="R49" s="27" t="s">
        <v>122</v>
      </c>
      <c r="S49" s="1">
        <f t="shared" si="5"/>
        <v>14</v>
      </c>
      <c r="T49" s="1">
        <f t="shared" si="6"/>
        <v>10.463258785942491</v>
      </c>
      <c r="U49" s="1">
        <v>63.8</v>
      </c>
      <c r="V49" s="1">
        <v>63</v>
      </c>
      <c r="W49" s="1">
        <v>68.400000000000006</v>
      </c>
      <c r="X49" s="1">
        <v>53.6</v>
      </c>
      <c r="Y49" s="1">
        <v>65</v>
      </c>
      <c r="Z49" s="1"/>
      <c r="AA49" s="1">
        <f t="shared" si="20"/>
        <v>199.26</v>
      </c>
      <c r="AB49" s="7">
        <v>8</v>
      </c>
      <c r="AC49" s="20">
        <f t="shared" si="23"/>
        <v>28</v>
      </c>
      <c r="AD49" s="1">
        <f t="shared" si="24"/>
        <v>201.6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85</v>
      </c>
      <c r="B50" s="1" t="s">
        <v>34</v>
      </c>
      <c r="C50" s="1">
        <v>85</v>
      </c>
      <c r="D50" s="1">
        <v>96</v>
      </c>
      <c r="E50" s="1">
        <v>58</v>
      </c>
      <c r="F50" s="1">
        <v>89</v>
      </c>
      <c r="G50" s="7">
        <v>0.43</v>
      </c>
      <c r="H50" s="1">
        <v>180</v>
      </c>
      <c r="I50" s="1" t="s">
        <v>121</v>
      </c>
      <c r="J50" s="1">
        <v>61</v>
      </c>
      <c r="K50" s="1">
        <f t="shared" si="19"/>
        <v>-3</v>
      </c>
      <c r="L50" s="1"/>
      <c r="M50" s="1"/>
      <c r="N50" s="1">
        <v>192</v>
      </c>
      <c r="O50" s="1">
        <f t="shared" si="4"/>
        <v>11.6</v>
      </c>
      <c r="P50" s="5"/>
      <c r="Q50" s="5"/>
      <c r="R50" s="26"/>
      <c r="S50" s="1">
        <f t="shared" si="5"/>
        <v>24.224137931034484</v>
      </c>
      <c r="T50" s="1">
        <f t="shared" si="6"/>
        <v>24.224137931034484</v>
      </c>
      <c r="U50" s="1">
        <v>22.8</v>
      </c>
      <c r="V50" s="1">
        <v>18.2</v>
      </c>
      <c r="W50" s="1">
        <v>10.8</v>
      </c>
      <c r="X50" s="1">
        <v>13.4</v>
      </c>
      <c r="Y50" s="1">
        <v>16.2</v>
      </c>
      <c r="Z50" s="1"/>
      <c r="AA50" s="1">
        <f t="shared" si="20"/>
        <v>0</v>
      </c>
      <c r="AB50" s="7">
        <v>16</v>
      </c>
      <c r="AC50" s="20">
        <f t="shared" si="23"/>
        <v>0</v>
      </c>
      <c r="AD50" s="1">
        <f t="shared" si="24"/>
        <v>0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86</v>
      </c>
      <c r="B51" s="1" t="s">
        <v>34</v>
      </c>
      <c r="C51" s="1">
        <v>26</v>
      </c>
      <c r="D51" s="1"/>
      <c r="E51" s="1">
        <v>12</v>
      </c>
      <c r="F51" s="1">
        <v>14</v>
      </c>
      <c r="G51" s="7">
        <v>0.7</v>
      </c>
      <c r="H51" s="1">
        <v>180</v>
      </c>
      <c r="I51" s="1" t="s">
        <v>35</v>
      </c>
      <c r="J51" s="1">
        <v>11</v>
      </c>
      <c r="K51" s="1">
        <f t="shared" si="19"/>
        <v>1</v>
      </c>
      <c r="L51" s="1"/>
      <c r="M51" s="1"/>
      <c r="N51" s="1">
        <v>0</v>
      </c>
      <c r="O51" s="1">
        <f t="shared" si="4"/>
        <v>2.4</v>
      </c>
      <c r="P51" s="5">
        <f t="shared" si="25"/>
        <v>19.600000000000001</v>
      </c>
      <c r="Q51" s="5"/>
      <c r="R51" s="1"/>
      <c r="S51" s="1">
        <f t="shared" si="5"/>
        <v>14.000000000000002</v>
      </c>
      <c r="T51" s="1">
        <f t="shared" si="6"/>
        <v>5.8333333333333339</v>
      </c>
      <c r="U51" s="1">
        <v>0.4</v>
      </c>
      <c r="V51" s="1">
        <v>1.6</v>
      </c>
      <c r="W51" s="1">
        <v>2.8</v>
      </c>
      <c r="X51" s="1">
        <v>1.8</v>
      </c>
      <c r="Y51" s="1">
        <v>2.8</v>
      </c>
      <c r="Z51" s="1" t="s">
        <v>87</v>
      </c>
      <c r="AA51" s="1">
        <f t="shared" si="20"/>
        <v>13.72</v>
      </c>
      <c r="AB51" s="7">
        <v>8</v>
      </c>
      <c r="AC51" s="20">
        <f t="shared" si="23"/>
        <v>2</v>
      </c>
      <c r="AD51" s="1">
        <f t="shared" si="24"/>
        <v>11.2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88</v>
      </c>
      <c r="B52" s="1" t="s">
        <v>34</v>
      </c>
      <c r="C52" s="1">
        <v>16</v>
      </c>
      <c r="D52" s="1">
        <v>24</v>
      </c>
      <c r="E52" s="1">
        <v>12</v>
      </c>
      <c r="F52" s="1">
        <v>28</v>
      </c>
      <c r="G52" s="7">
        <v>0.7</v>
      </c>
      <c r="H52" s="1">
        <v>180</v>
      </c>
      <c r="I52" s="1" t="s">
        <v>35</v>
      </c>
      <c r="J52" s="1">
        <v>12</v>
      </c>
      <c r="K52" s="1">
        <f t="shared" si="19"/>
        <v>0</v>
      </c>
      <c r="L52" s="1"/>
      <c r="M52" s="1"/>
      <c r="N52" s="1">
        <v>0</v>
      </c>
      <c r="O52" s="1">
        <f t="shared" si="4"/>
        <v>2.4</v>
      </c>
      <c r="P52" s="5">
        <v>8</v>
      </c>
      <c r="Q52" s="5"/>
      <c r="R52" s="1"/>
      <c r="S52" s="1">
        <f t="shared" si="5"/>
        <v>15</v>
      </c>
      <c r="T52" s="1">
        <f t="shared" si="6"/>
        <v>11.666666666666668</v>
      </c>
      <c r="U52" s="1">
        <v>1.6</v>
      </c>
      <c r="V52" s="1">
        <v>3.6</v>
      </c>
      <c r="W52" s="1">
        <v>2.6</v>
      </c>
      <c r="X52" s="1">
        <v>2</v>
      </c>
      <c r="Y52" s="1">
        <v>2.2000000000000002</v>
      </c>
      <c r="Z52" s="1"/>
      <c r="AA52" s="1">
        <f t="shared" si="20"/>
        <v>5.6</v>
      </c>
      <c r="AB52" s="7">
        <v>8</v>
      </c>
      <c r="AC52" s="20">
        <f t="shared" si="23"/>
        <v>1</v>
      </c>
      <c r="AD52" s="1">
        <f t="shared" si="24"/>
        <v>5.6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89</v>
      </c>
      <c r="B53" s="1" t="s">
        <v>34</v>
      </c>
      <c r="C53" s="1">
        <v>10</v>
      </c>
      <c r="D53" s="1">
        <v>32</v>
      </c>
      <c r="E53" s="1">
        <v>5</v>
      </c>
      <c r="F53" s="1">
        <v>37</v>
      </c>
      <c r="G53" s="7">
        <v>0.7</v>
      </c>
      <c r="H53" s="1">
        <v>180</v>
      </c>
      <c r="I53" s="1" t="s">
        <v>35</v>
      </c>
      <c r="J53" s="1">
        <v>5</v>
      </c>
      <c r="K53" s="1">
        <f t="shared" si="19"/>
        <v>0</v>
      </c>
      <c r="L53" s="1"/>
      <c r="M53" s="1"/>
      <c r="N53" s="1">
        <v>0</v>
      </c>
      <c r="O53" s="1">
        <f t="shared" si="4"/>
        <v>1</v>
      </c>
      <c r="P53" s="5"/>
      <c r="Q53" s="5"/>
      <c r="R53" s="1"/>
      <c r="S53" s="1">
        <f t="shared" si="5"/>
        <v>37</v>
      </c>
      <c r="T53" s="1">
        <f t="shared" si="6"/>
        <v>37</v>
      </c>
      <c r="U53" s="1">
        <v>-0.2</v>
      </c>
      <c r="V53" s="1">
        <v>3.2</v>
      </c>
      <c r="W53" s="1">
        <v>2.4</v>
      </c>
      <c r="X53" s="1">
        <v>1.4</v>
      </c>
      <c r="Y53" s="1">
        <v>3</v>
      </c>
      <c r="Z53" s="1" t="s">
        <v>87</v>
      </c>
      <c r="AA53" s="1">
        <f t="shared" si="20"/>
        <v>0</v>
      </c>
      <c r="AB53" s="7">
        <v>8</v>
      </c>
      <c r="AC53" s="20">
        <f t="shared" si="23"/>
        <v>0</v>
      </c>
      <c r="AD53" s="1">
        <f t="shared" si="24"/>
        <v>0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90</v>
      </c>
      <c r="B54" s="1" t="s">
        <v>34</v>
      </c>
      <c r="C54" s="1">
        <v>98</v>
      </c>
      <c r="D54" s="1">
        <v>264</v>
      </c>
      <c r="E54" s="1">
        <v>137</v>
      </c>
      <c r="F54" s="1">
        <v>189</v>
      </c>
      <c r="G54" s="7">
        <v>0.7</v>
      </c>
      <c r="H54" s="1">
        <v>180</v>
      </c>
      <c r="I54" s="1" t="s">
        <v>35</v>
      </c>
      <c r="J54" s="1">
        <v>130</v>
      </c>
      <c r="K54" s="1">
        <f t="shared" si="19"/>
        <v>7</v>
      </c>
      <c r="L54" s="1"/>
      <c r="M54" s="1"/>
      <c r="N54" s="1">
        <v>72</v>
      </c>
      <c r="O54" s="1">
        <f t="shared" si="4"/>
        <v>27.4</v>
      </c>
      <c r="P54" s="5">
        <f t="shared" si="25"/>
        <v>122.59999999999997</v>
      </c>
      <c r="Q54" s="5"/>
      <c r="R54" s="1"/>
      <c r="S54" s="1">
        <f t="shared" si="5"/>
        <v>14</v>
      </c>
      <c r="T54" s="1">
        <f t="shared" si="6"/>
        <v>9.5255474452554747</v>
      </c>
      <c r="U54" s="1">
        <v>26.6</v>
      </c>
      <c r="V54" s="1">
        <v>32.4</v>
      </c>
      <c r="W54" s="1">
        <v>31.6</v>
      </c>
      <c r="X54" s="1">
        <v>16.8</v>
      </c>
      <c r="Y54" s="1">
        <v>38.799999999999997</v>
      </c>
      <c r="Z54" s="1"/>
      <c r="AA54" s="1">
        <f t="shared" si="20"/>
        <v>85.819999999999965</v>
      </c>
      <c r="AB54" s="7">
        <v>8</v>
      </c>
      <c r="AC54" s="20">
        <f t="shared" si="23"/>
        <v>15</v>
      </c>
      <c r="AD54" s="1">
        <f t="shared" si="24"/>
        <v>84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91</v>
      </c>
      <c r="B55" s="1" t="s">
        <v>34</v>
      </c>
      <c r="C55" s="1">
        <v>87</v>
      </c>
      <c r="D55" s="1">
        <v>48</v>
      </c>
      <c r="E55" s="1">
        <v>52</v>
      </c>
      <c r="F55" s="1">
        <v>80</v>
      </c>
      <c r="G55" s="7">
        <v>0.9</v>
      </c>
      <c r="H55" s="1">
        <v>180</v>
      </c>
      <c r="I55" s="1" t="s">
        <v>35</v>
      </c>
      <c r="J55" s="1">
        <v>52</v>
      </c>
      <c r="K55" s="1">
        <f t="shared" si="19"/>
        <v>0</v>
      </c>
      <c r="L55" s="1"/>
      <c r="M55" s="1"/>
      <c r="N55" s="1">
        <v>96</v>
      </c>
      <c r="O55" s="1">
        <f t="shared" si="4"/>
        <v>10.4</v>
      </c>
      <c r="P55" s="5"/>
      <c r="Q55" s="5"/>
      <c r="R55" s="1"/>
      <c r="S55" s="1">
        <f t="shared" si="5"/>
        <v>16.923076923076923</v>
      </c>
      <c r="T55" s="1">
        <f t="shared" si="6"/>
        <v>16.923076923076923</v>
      </c>
      <c r="U55" s="1">
        <v>15.2</v>
      </c>
      <c r="V55" s="1">
        <v>15.6</v>
      </c>
      <c r="W55" s="1">
        <v>16</v>
      </c>
      <c r="X55" s="1">
        <v>12.6</v>
      </c>
      <c r="Y55" s="1">
        <v>15.2</v>
      </c>
      <c r="Z55" s="1"/>
      <c r="AA55" s="1">
        <f t="shared" si="20"/>
        <v>0</v>
      </c>
      <c r="AB55" s="7">
        <v>8</v>
      </c>
      <c r="AC55" s="20">
        <f t="shared" si="23"/>
        <v>0</v>
      </c>
      <c r="AD55" s="1">
        <f t="shared" si="24"/>
        <v>0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92</v>
      </c>
      <c r="B56" s="1" t="s">
        <v>34</v>
      </c>
      <c r="C56" s="1">
        <v>56</v>
      </c>
      <c r="D56" s="1">
        <v>8</v>
      </c>
      <c r="E56" s="1">
        <v>31</v>
      </c>
      <c r="F56" s="1">
        <v>27</v>
      </c>
      <c r="G56" s="7">
        <v>0.9</v>
      </c>
      <c r="H56" s="1">
        <v>180</v>
      </c>
      <c r="I56" s="1" t="s">
        <v>35</v>
      </c>
      <c r="J56" s="1">
        <v>31</v>
      </c>
      <c r="K56" s="1">
        <f t="shared" si="19"/>
        <v>0</v>
      </c>
      <c r="L56" s="1"/>
      <c r="M56" s="1"/>
      <c r="N56" s="1">
        <v>16</v>
      </c>
      <c r="O56" s="1">
        <f t="shared" si="4"/>
        <v>6.2</v>
      </c>
      <c r="P56" s="5">
        <f t="shared" si="25"/>
        <v>43.8</v>
      </c>
      <c r="Q56" s="5"/>
      <c r="R56" s="1"/>
      <c r="S56" s="1">
        <f t="shared" si="5"/>
        <v>14</v>
      </c>
      <c r="T56" s="1">
        <f t="shared" si="6"/>
        <v>6.935483870967742</v>
      </c>
      <c r="U56" s="1">
        <v>4.4000000000000004</v>
      </c>
      <c r="V56" s="1">
        <v>6.4</v>
      </c>
      <c r="W56" s="1">
        <v>9.8000000000000007</v>
      </c>
      <c r="X56" s="1">
        <v>5.2</v>
      </c>
      <c r="Y56" s="1">
        <v>9</v>
      </c>
      <c r="Z56" s="1"/>
      <c r="AA56" s="1">
        <f t="shared" si="20"/>
        <v>39.42</v>
      </c>
      <c r="AB56" s="7">
        <v>8</v>
      </c>
      <c r="AC56" s="20">
        <f t="shared" si="23"/>
        <v>5</v>
      </c>
      <c r="AD56" s="1">
        <f t="shared" si="24"/>
        <v>36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93</v>
      </c>
      <c r="B57" s="1" t="s">
        <v>44</v>
      </c>
      <c r="C57" s="1">
        <v>550</v>
      </c>
      <c r="D57" s="1">
        <v>390</v>
      </c>
      <c r="E57" s="1">
        <v>380</v>
      </c>
      <c r="F57" s="1">
        <v>515</v>
      </c>
      <c r="G57" s="7">
        <v>1</v>
      </c>
      <c r="H57" s="1">
        <v>180</v>
      </c>
      <c r="I57" s="1" t="s">
        <v>121</v>
      </c>
      <c r="J57" s="1">
        <v>385</v>
      </c>
      <c r="K57" s="1">
        <f t="shared" si="19"/>
        <v>-5</v>
      </c>
      <c r="L57" s="1"/>
      <c r="M57" s="1"/>
      <c r="N57" s="1">
        <v>70</v>
      </c>
      <c r="O57" s="1">
        <f t="shared" si="4"/>
        <v>76</v>
      </c>
      <c r="P57" s="5">
        <f t="shared" si="25"/>
        <v>479</v>
      </c>
      <c r="Q57" s="5"/>
      <c r="R57" s="27" t="s">
        <v>123</v>
      </c>
      <c r="S57" s="1">
        <f t="shared" si="5"/>
        <v>14</v>
      </c>
      <c r="T57" s="1">
        <f t="shared" si="6"/>
        <v>7.6973684210526319</v>
      </c>
      <c r="U57" s="1">
        <v>59.899000000000001</v>
      </c>
      <c r="V57" s="1">
        <v>85</v>
      </c>
      <c r="W57" s="1">
        <v>85.45</v>
      </c>
      <c r="X57" s="1">
        <v>52</v>
      </c>
      <c r="Y57" s="1">
        <v>71</v>
      </c>
      <c r="Z57" s="1"/>
      <c r="AA57" s="1">
        <f t="shared" si="20"/>
        <v>479</v>
      </c>
      <c r="AB57" s="7">
        <v>5</v>
      </c>
      <c r="AC57" s="20">
        <f t="shared" si="23"/>
        <v>96</v>
      </c>
      <c r="AD57" s="1">
        <f t="shared" si="24"/>
        <v>480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4" t="s">
        <v>94</v>
      </c>
      <c r="B58" s="14" t="s">
        <v>34</v>
      </c>
      <c r="C58" s="14"/>
      <c r="D58" s="14"/>
      <c r="E58" s="14"/>
      <c r="F58" s="14"/>
      <c r="G58" s="15">
        <v>0</v>
      </c>
      <c r="H58" s="14" t="e">
        <v>#N/A</v>
      </c>
      <c r="I58" s="14" t="s">
        <v>35</v>
      </c>
      <c r="J58" s="14"/>
      <c r="K58" s="14">
        <f t="shared" si="19"/>
        <v>0</v>
      </c>
      <c r="L58" s="14"/>
      <c r="M58" s="14"/>
      <c r="N58" s="14"/>
      <c r="O58" s="14">
        <f t="shared" si="4"/>
        <v>0</v>
      </c>
      <c r="P58" s="16"/>
      <c r="Q58" s="16"/>
      <c r="R58" s="14"/>
      <c r="S58" s="14" t="e">
        <f t="shared" si="5"/>
        <v>#DIV/0!</v>
      </c>
      <c r="T58" s="14" t="e">
        <f t="shared" si="6"/>
        <v>#DIV/0!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 t="s">
        <v>51</v>
      </c>
      <c r="AA58" s="14">
        <f t="shared" si="20"/>
        <v>0</v>
      </c>
      <c r="AB58" s="15">
        <v>0</v>
      </c>
      <c r="AC58" s="24"/>
      <c r="AD58" s="14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1" t="s">
        <v>95</v>
      </c>
      <c r="B59" s="11" t="s">
        <v>34</v>
      </c>
      <c r="C59" s="11">
        <v>106</v>
      </c>
      <c r="D59" s="11"/>
      <c r="E59" s="11">
        <v>52</v>
      </c>
      <c r="F59" s="11">
        <v>54</v>
      </c>
      <c r="G59" s="12">
        <v>0</v>
      </c>
      <c r="H59" s="11" t="e">
        <v>#N/A</v>
      </c>
      <c r="I59" s="11" t="s">
        <v>49</v>
      </c>
      <c r="J59" s="11">
        <v>30</v>
      </c>
      <c r="K59" s="11">
        <f t="shared" si="19"/>
        <v>22</v>
      </c>
      <c r="L59" s="11"/>
      <c r="M59" s="11"/>
      <c r="N59" s="11"/>
      <c r="O59" s="11">
        <f t="shared" si="4"/>
        <v>10.4</v>
      </c>
      <c r="P59" s="13"/>
      <c r="Q59" s="13"/>
      <c r="R59" s="11"/>
      <c r="S59" s="11">
        <f t="shared" si="5"/>
        <v>5.1923076923076925</v>
      </c>
      <c r="T59" s="11">
        <f t="shared" si="6"/>
        <v>5.1923076923076925</v>
      </c>
      <c r="U59" s="11">
        <v>1.2</v>
      </c>
      <c r="V59" s="11">
        <v>0</v>
      </c>
      <c r="W59" s="11">
        <v>0</v>
      </c>
      <c r="X59" s="11">
        <v>0</v>
      </c>
      <c r="Y59" s="11">
        <v>0</v>
      </c>
      <c r="Z59" s="11" t="s">
        <v>96</v>
      </c>
      <c r="AA59" s="11">
        <f t="shared" si="20"/>
        <v>0</v>
      </c>
      <c r="AB59" s="12">
        <v>0</v>
      </c>
      <c r="AC59" s="23"/>
      <c r="AD59" s="1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4" t="s">
        <v>97</v>
      </c>
      <c r="B60" s="14" t="s">
        <v>34</v>
      </c>
      <c r="C60" s="14"/>
      <c r="D60" s="14"/>
      <c r="E60" s="14"/>
      <c r="F60" s="14"/>
      <c r="G60" s="15">
        <v>0</v>
      </c>
      <c r="H60" s="14" t="e">
        <v>#N/A</v>
      </c>
      <c r="I60" s="14" t="s">
        <v>35</v>
      </c>
      <c r="J60" s="14"/>
      <c r="K60" s="14">
        <f t="shared" si="19"/>
        <v>0</v>
      </c>
      <c r="L60" s="14"/>
      <c r="M60" s="14"/>
      <c r="N60" s="14"/>
      <c r="O60" s="14">
        <f t="shared" si="4"/>
        <v>0</v>
      </c>
      <c r="P60" s="16"/>
      <c r="Q60" s="16"/>
      <c r="R60" s="14"/>
      <c r="S60" s="14" t="e">
        <f t="shared" si="5"/>
        <v>#DIV/0!</v>
      </c>
      <c r="T60" s="14" t="e">
        <f t="shared" si="6"/>
        <v>#DIV/0!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 t="s">
        <v>51</v>
      </c>
      <c r="AA60" s="14">
        <f t="shared" si="20"/>
        <v>0</v>
      </c>
      <c r="AB60" s="15">
        <v>0</v>
      </c>
      <c r="AC60" s="24"/>
      <c r="AD60" s="14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4" t="s">
        <v>98</v>
      </c>
      <c r="B61" s="14" t="s">
        <v>34</v>
      </c>
      <c r="C61" s="14"/>
      <c r="D61" s="14"/>
      <c r="E61" s="14"/>
      <c r="F61" s="14"/>
      <c r="G61" s="15">
        <v>0</v>
      </c>
      <c r="H61" s="14" t="e">
        <v>#N/A</v>
      </c>
      <c r="I61" s="14" t="s">
        <v>35</v>
      </c>
      <c r="J61" s="14"/>
      <c r="K61" s="14">
        <f t="shared" si="19"/>
        <v>0</v>
      </c>
      <c r="L61" s="14"/>
      <c r="M61" s="14"/>
      <c r="N61" s="14"/>
      <c r="O61" s="14">
        <f t="shared" si="4"/>
        <v>0</v>
      </c>
      <c r="P61" s="16"/>
      <c r="Q61" s="16"/>
      <c r="R61" s="14"/>
      <c r="S61" s="14" t="e">
        <f t="shared" si="5"/>
        <v>#DIV/0!</v>
      </c>
      <c r="T61" s="14" t="e">
        <f t="shared" si="6"/>
        <v>#DIV/0!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 t="s">
        <v>51</v>
      </c>
      <c r="AA61" s="14">
        <f t="shared" si="20"/>
        <v>0</v>
      </c>
      <c r="AB61" s="15">
        <v>0</v>
      </c>
      <c r="AC61" s="24"/>
      <c r="AD61" s="14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1" t="s">
        <v>99</v>
      </c>
      <c r="B62" s="11" t="s">
        <v>34</v>
      </c>
      <c r="C62" s="11">
        <v>2</v>
      </c>
      <c r="D62" s="11">
        <v>1</v>
      </c>
      <c r="E62" s="11">
        <v>2</v>
      </c>
      <c r="F62" s="11">
        <v>1</v>
      </c>
      <c r="G62" s="12">
        <v>0</v>
      </c>
      <c r="H62" s="11">
        <v>180</v>
      </c>
      <c r="I62" s="11" t="s">
        <v>49</v>
      </c>
      <c r="J62" s="11"/>
      <c r="K62" s="11">
        <f t="shared" si="19"/>
        <v>2</v>
      </c>
      <c r="L62" s="11"/>
      <c r="M62" s="11"/>
      <c r="N62" s="11"/>
      <c r="O62" s="11">
        <f t="shared" si="4"/>
        <v>0.4</v>
      </c>
      <c r="P62" s="13"/>
      <c r="Q62" s="13"/>
      <c r="R62" s="11"/>
      <c r="S62" s="11">
        <f t="shared" si="5"/>
        <v>2.5</v>
      </c>
      <c r="T62" s="11">
        <f t="shared" si="6"/>
        <v>2.5</v>
      </c>
      <c r="U62" s="11">
        <v>0</v>
      </c>
      <c r="V62" s="11">
        <v>0.2</v>
      </c>
      <c r="W62" s="11">
        <v>0.8</v>
      </c>
      <c r="X62" s="11">
        <v>0</v>
      </c>
      <c r="Y62" s="11">
        <v>1.2</v>
      </c>
      <c r="Z62" s="11"/>
      <c r="AA62" s="11">
        <f t="shared" si="20"/>
        <v>0</v>
      </c>
      <c r="AB62" s="12">
        <v>0</v>
      </c>
      <c r="AC62" s="23"/>
      <c r="AD62" s="1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1" t="s">
        <v>100</v>
      </c>
      <c r="B63" s="11" t="s">
        <v>34</v>
      </c>
      <c r="C63" s="11">
        <v>3</v>
      </c>
      <c r="D63" s="11"/>
      <c r="E63" s="11"/>
      <c r="F63" s="11">
        <v>3</v>
      </c>
      <c r="G63" s="12">
        <v>0</v>
      </c>
      <c r="H63" s="11">
        <v>180</v>
      </c>
      <c r="I63" s="11" t="s">
        <v>49</v>
      </c>
      <c r="J63" s="11"/>
      <c r="K63" s="11">
        <f t="shared" si="19"/>
        <v>0</v>
      </c>
      <c r="L63" s="11"/>
      <c r="M63" s="11"/>
      <c r="N63" s="11"/>
      <c r="O63" s="11">
        <f t="shared" si="4"/>
        <v>0</v>
      </c>
      <c r="P63" s="13"/>
      <c r="Q63" s="13"/>
      <c r="R63" s="11"/>
      <c r="S63" s="11" t="e">
        <f t="shared" si="5"/>
        <v>#DIV/0!</v>
      </c>
      <c r="T63" s="11" t="e">
        <f t="shared" si="6"/>
        <v>#DIV/0!</v>
      </c>
      <c r="U63" s="11">
        <v>0.4</v>
      </c>
      <c r="V63" s="11">
        <v>0</v>
      </c>
      <c r="W63" s="11">
        <v>0.4</v>
      </c>
      <c r="X63" s="11">
        <v>0.4</v>
      </c>
      <c r="Y63" s="11">
        <v>1.8</v>
      </c>
      <c r="Z63" s="11"/>
      <c r="AA63" s="11">
        <f t="shared" si="20"/>
        <v>0</v>
      </c>
      <c r="AB63" s="12">
        <v>0</v>
      </c>
      <c r="AC63" s="23"/>
      <c r="AD63" s="1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4" t="s">
        <v>101</v>
      </c>
      <c r="B64" s="14" t="s">
        <v>34</v>
      </c>
      <c r="C64" s="14"/>
      <c r="D64" s="14"/>
      <c r="E64" s="14"/>
      <c r="F64" s="14"/>
      <c r="G64" s="15">
        <v>0</v>
      </c>
      <c r="H64" s="14" t="e">
        <v>#N/A</v>
      </c>
      <c r="I64" s="14" t="s">
        <v>35</v>
      </c>
      <c r="J64" s="14"/>
      <c r="K64" s="14">
        <f t="shared" si="19"/>
        <v>0</v>
      </c>
      <c r="L64" s="14"/>
      <c r="M64" s="14"/>
      <c r="N64" s="14"/>
      <c r="O64" s="14">
        <f t="shared" si="4"/>
        <v>0</v>
      </c>
      <c r="P64" s="16"/>
      <c r="Q64" s="16"/>
      <c r="R64" s="14"/>
      <c r="S64" s="14" t="e">
        <f t="shared" si="5"/>
        <v>#DIV/0!</v>
      </c>
      <c r="T64" s="14" t="e">
        <f t="shared" si="6"/>
        <v>#DIV/0!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 t="s">
        <v>51</v>
      </c>
      <c r="AA64" s="14">
        <f t="shared" si="20"/>
        <v>0</v>
      </c>
      <c r="AB64" s="15">
        <v>0</v>
      </c>
      <c r="AC64" s="24"/>
      <c r="AD64" s="14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1" t="s">
        <v>102</v>
      </c>
      <c r="B65" s="11" t="s">
        <v>34</v>
      </c>
      <c r="C65" s="11">
        <v>52</v>
      </c>
      <c r="D65" s="11"/>
      <c r="E65" s="11"/>
      <c r="F65" s="11">
        <v>52</v>
      </c>
      <c r="G65" s="12">
        <v>0</v>
      </c>
      <c r="H65" s="11" t="e">
        <v>#N/A</v>
      </c>
      <c r="I65" s="11" t="s">
        <v>49</v>
      </c>
      <c r="J65" s="11"/>
      <c r="K65" s="11">
        <f t="shared" si="19"/>
        <v>0</v>
      </c>
      <c r="L65" s="11"/>
      <c r="M65" s="11"/>
      <c r="N65" s="11"/>
      <c r="O65" s="11">
        <f t="shared" si="4"/>
        <v>0</v>
      </c>
      <c r="P65" s="13"/>
      <c r="Q65" s="13"/>
      <c r="R65" s="11"/>
      <c r="S65" s="11" t="e">
        <f t="shared" si="5"/>
        <v>#DIV/0!</v>
      </c>
      <c r="T65" s="11" t="e">
        <f t="shared" si="6"/>
        <v>#DIV/0!</v>
      </c>
      <c r="U65" s="11">
        <v>0</v>
      </c>
      <c r="V65" s="11">
        <v>0</v>
      </c>
      <c r="W65" s="11">
        <v>0.2</v>
      </c>
      <c r="X65" s="11">
        <v>2</v>
      </c>
      <c r="Y65" s="11">
        <v>0</v>
      </c>
      <c r="Z65" s="19" t="s">
        <v>58</v>
      </c>
      <c r="AA65" s="11">
        <f t="shared" si="20"/>
        <v>0</v>
      </c>
      <c r="AB65" s="12">
        <v>0</v>
      </c>
      <c r="AC65" s="23"/>
      <c r="AD65" s="1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1" t="s">
        <v>103</v>
      </c>
      <c r="B66" s="11" t="s">
        <v>34</v>
      </c>
      <c r="C66" s="11">
        <v>71</v>
      </c>
      <c r="D66" s="11"/>
      <c r="E66" s="11"/>
      <c r="F66" s="11">
        <v>71</v>
      </c>
      <c r="G66" s="12">
        <v>0</v>
      </c>
      <c r="H66" s="11" t="e">
        <v>#N/A</v>
      </c>
      <c r="I66" s="11" t="s">
        <v>49</v>
      </c>
      <c r="J66" s="11"/>
      <c r="K66" s="11">
        <f t="shared" si="19"/>
        <v>0</v>
      </c>
      <c r="L66" s="11"/>
      <c r="M66" s="11"/>
      <c r="N66" s="11"/>
      <c r="O66" s="11">
        <f t="shared" si="4"/>
        <v>0</v>
      </c>
      <c r="P66" s="13"/>
      <c r="Q66" s="13"/>
      <c r="R66" s="11"/>
      <c r="S66" s="11" t="e">
        <f t="shared" si="5"/>
        <v>#DIV/0!</v>
      </c>
      <c r="T66" s="11" t="e">
        <f t="shared" si="6"/>
        <v>#DIV/0!</v>
      </c>
      <c r="U66" s="11">
        <v>0</v>
      </c>
      <c r="V66" s="11">
        <v>0</v>
      </c>
      <c r="W66" s="11">
        <v>0.2</v>
      </c>
      <c r="X66" s="11">
        <v>1.2</v>
      </c>
      <c r="Y66" s="11">
        <v>0.2</v>
      </c>
      <c r="Z66" s="19" t="s">
        <v>58</v>
      </c>
      <c r="AA66" s="11">
        <f t="shared" si="20"/>
        <v>0</v>
      </c>
      <c r="AB66" s="12">
        <v>0</v>
      </c>
      <c r="AC66" s="23"/>
      <c r="AD66" s="1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1" t="s">
        <v>104</v>
      </c>
      <c r="B67" s="11" t="s">
        <v>34</v>
      </c>
      <c r="C67" s="11">
        <v>37</v>
      </c>
      <c r="D67" s="11"/>
      <c r="E67" s="11"/>
      <c r="F67" s="11">
        <v>37</v>
      </c>
      <c r="G67" s="12">
        <v>0</v>
      </c>
      <c r="H67" s="11" t="e">
        <v>#N/A</v>
      </c>
      <c r="I67" s="11" t="s">
        <v>49</v>
      </c>
      <c r="J67" s="11"/>
      <c r="K67" s="11">
        <f t="shared" si="19"/>
        <v>0</v>
      </c>
      <c r="L67" s="11"/>
      <c r="M67" s="11"/>
      <c r="N67" s="11"/>
      <c r="O67" s="11">
        <f t="shared" si="4"/>
        <v>0</v>
      </c>
      <c r="P67" s="13"/>
      <c r="Q67" s="13"/>
      <c r="R67" s="11"/>
      <c r="S67" s="11" t="e">
        <f t="shared" si="5"/>
        <v>#DIV/0!</v>
      </c>
      <c r="T67" s="11" t="e">
        <f t="shared" si="6"/>
        <v>#DIV/0!</v>
      </c>
      <c r="U67" s="11">
        <v>0</v>
      </c>
      <c r="V67" s="11">
        <v>0</v>
      </c>
      <c r="W67" s="11">
        <v>0</v>
      </c>
      <c r="X67" s="11">
        <v>0.4</v>
      </c>
      <c r="Y67" s="11">
        <v>0</v>
      </c>
      <c r="Z67" s="19" t="s">
        <v>58</v>
      </c>
      <c r="AA67" s="11">
        <f t="shared" si="20"/>
        <v>0</v>
      </c>
      <c r="AB67" s="12">
        <v>0</v>
      </c>
      <c r="AC67" s="23"/>
      <c r="AD67" s="1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1" t="s">
        <v>105</v>
      </c>
      <c r="B68" s="11" t="s">
        <v>34</v>
      </c>
      <c r="C68" s="11">
        <v>21</v>
      </c>
      <c r="D68" s="11"/>
      <c r="E68" s="11"/>
      <c r="F68" s="11">
        <v>21</v>
      </c>
      <c r="G68" s="12">
        <v>0</v>
      </c>
      <c r="H68" s="11">
        <v>365</v>
      </c>
      <c r="I68" s="11" t="s">
        <v>49</v>
      </c>
      <c r="J68" s="11"/>
      <c r="K68" s="11">
        <f t="shared" si="19"/>
        <v>0</v>
      </c>
      <c r="L68" s="11"/>
      <c r="M68" s="11"/>
      <c r="N68" s="11"/>
      <c r="O68" s="11">
        <f t="shared" si="4"/>
        <v>0</v>
      </c>
      <c r="P68" s="13"/>
      <c r="Q68" s="13"/>
      <c r="R68" s="11"/>
      <c r="S68" s="11" t="e">
        <f t="shared" si="5"/>
        <v>#DIV/0!</v>
      </c>
      <c r="T68" s="11" t="e">
        <f t="shared" si="6"/>
        <v>#DIV/0!</v>
      </c>
      <c r="U68" s="11">
        <v>0</v>
      </c>
      <c r="V68" s="11">
        <v>1.2</v>
      </c>
      <c r="W68" s="11">
        <v>0</v>
      </c>
      <c r="X68" s="11">
        <v>1.2</v>
      </c>
      <c r="Y68" s="11">
        <v>0</v>
      </c>
      <c r="Z68" s="19" t="s">
        <v>58</v>
      </c>
      <c r="AA68" s="11">
        <f t="shared" si="20"/>
        <v>0</v>
      </c>
      <c r="AB68" s="12">
        <v>0</v>
      </c>
      <c r="AC68" s="23"/>
      <c r="AD68" s="1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106</v>
      </c>
      <c r="B69" s="1" t="s">
        <v>44</v>
      </c>
      <c r="C69" s="1"/>
      <c r="D69" s="1">
        <v>87</v>
      </c>
      <c r="E69" s="1">
        <v>3</v>
      </c>
      <c r="F69" s="1">
        <v>84</v>
      </c>
      <c r="G69" s="7">
        <v>1</v>
      </c>
      <c r="H69" s="1">
        <v>180</v>
      </c>
      <c r="I69" s="1" t="s">
        <v>35</v>
      </c>
      <c r="J69" s="1">
        <v>3</v>
      </c>
      <c r="K69" s="1">
        <f t="shared" si="19"/>
        <v>0</v>
      </c>
      <c r="L69" s="1"/>
      <c r="M69" s="1"/>
      <c r="N69" s="1">
        <v>30</v>
      </c>
      <c r="O69" s="1">
        <f t="shared" si="4"/>
        <v>0.6</v>
      </c>
      <c r="P69" s="5"/>
      <c r="Q69" s="5"/>
      <c r="R69" s="1"/>
      <c r="S69" s="1">
        <f t="shared" si="5"/>
        <v>190</v>
      </c>
      <c r="T69" s="1">
        <f t="shared" si="6"/>
        <v>190</v>
      </c>
      <c r="U69" s="1">
        <v>0</v>
      </c>
      <c r="V69" s="1">
        <v>9.6</v>
      </c>
      <c r="W69" s="1">
        <v>0</v>
      </c>
      <c r="X69" s="1">
        <v>16.2</v>
      </c>
      <c r="Y69" s="1">
        <v>0</v>
      </c>
      <c r="Z69" s="1"/>
      <c r="AA69" s="1">
        <f t="shared" si="20"/>
        <v>0</v>
      </c>
      <c r="AB69" s="7">
        <v>3</v>
      </c>
      <c r="AC69" s="20">
        <f t="shared" ref="AC69:AC76" si="26">MROUND(P69,AB69)/AB69</f>
        <v>0</v>
      </c>
      <c r="AD69" s="1">
        <f t="shared" ref="AD69:AD76" si="27">AC69*AB69*G69</f>
        <v>0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107</v>
      </c>
      <c r="B70" s="1" t="s">
        <v>34</v>
      </c>
      <c r="C70" s="1">
        <v>476</v>
      </c>
      <c r="D70" s="1"/>
      <c r="E70" s="1">
        <v>118</v>
      </c>
      <c r="F70" s="1">
        <v>332</v>
      </c>
      <c r="G70" s="7">
        <v>0.25</v>
      </c>
      <c r="H70" s="1">
        <v>180</v>
      </c>
      <c r="I70" s="1" t="s">
        <v>35</v>
      </c>
      <c r="J70" s="1">
        <v>114</v>
      </c>
      <c r="K70" s="1">
        <f t="shared" ref="K70:K82" si="28">E70-J70</f>
        <v>4</v>
      </c>
      <c r="L70" s="1"/>
      <c r="M70" s="1"/>
      <c r="N70" s="1">
        <v>0</v>
      </c>
      <c r="O70" s="1">
        <f t="shared" si="4"/>
        <v>23.6</v>
      </c>
      <c r="P70" s="5"/>
      <c r="Q70" s="5"/>
      <c r="R70" s="1"/>
      <c r="S70" s="1">
        <f t="shared" si="5"/>
        <v>14.067796610169491</v>
      </c>
      <c r="T70" s="1">
        <f t="shared" si="6"/>
        <v>14.067796610169491</v>
      </c>
      <c r="U70" s="1">
        <v>21.4</v>
      </c>
      <c r="V70" s="1">
        <v>22.6</v>
      </c>
      <c r="W70" s="1">
        <v>23.2</v>
      </c>
      <c r="X70" s="1">
        <v>18.600000000000001</v>
      </c>
      <c r="Y70" s="1">
        <v>19.2</v>
      </c>
      <c r="Z70" s="17" t="s">
        <v>38</v>
      </c>
      <c r="AA70" s="1">
        <f t="shared" ref="AA70:AA82" si="29">P70*G70</f>
        <v>0</v>
      </c>
      <c r="AB70" s="7">
        <v>12</v>
      </c>
      <c r="AC70" s="20">
        <f t="shared" si="26"/>
        <v>0</v>
      </c>
      <c r="AD70" s="1">
        <f t="shared" si="27"/>
        <v>0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 t="s">
        <v>108</v>
      </c>
      <c r="B71" s="1" t="s">
        <v>34</v>
      </c>
      <c r="C71" s="1">
        <v>425</v>
      </c>
      <c r="D71" s="1"/>
      <c r="E71" s="1">
        <v>107</v>
      </c>
      <c r="F71" s="1">
        <v>291</v>
      </c>
      <c r="G71" s="7">
        <v>0.3</v>
      </c>
      <c r="H71" s="1">
        <v>180</v>
      </c>
      <c r="I71" s="1" t="s">
        <v>35</v>
      </c>
      <c r="J71" s="1">
        <v>107</v>
      </c>
      <c r="K71" s="1">
        <f t="shared" si="28"/>
        <v>0</v>
      </c>
      <c r="L71" s="1"/>
      <c r="M71" s="1"/>
      <c r="N71" s="1">
        <v>0</v>
      </c>
      <c r="O71" s="1">
        <f t="shared" ref="O71:O82" si="30">E71/5</f>
        <v>21.4</v>
      </c>
      <c r="P71" s="5">
        <v>12</v>
      </c>
      <c r="Q71" s="5"/>
      <c r="R71" s="1"/>
      <c r="S71" s="1">
        <f t="shared" ref="S71:S82" si="31">(F71+N71+P71)/O71</f>
        <v>14.158878504672899</v>
      </c>
      <c r="T71" s="1">
        <f t="shared" ref="T71:T82" si="32">(F71+N71)/O71</f>
        <v>13.598130841121495</v>
      </c>
      <c r="U71" s="1">
        <v>15.2</v>
      </c>
      <c r="V71" s="1">
        <v>25.8</v>
      </c>
      <c r="W71" s="1">
        <v>28.6</v>
      </c>
      <c r="X71" s="1">
        <v>24.2</v>
      </c>
      <c r="Y71" s="1">
        <v>22.6</v>
      </c>
      <c r="Z71" s="1"/>
      <c r="AA71" s="1">
        <f t="shared" si="29"/>
        <v>3.5999999999999996</v>
      </c>
      <c r="AB71" s="7">
        <v>12</v>
      </c>
      <c r="AC71" s="20">
        <f t="shared" si="26"/>
        <v>1</v>
      </c>
      <c r="AD71" s="1">
        <f t="shared" si="27"/>
        <v>3.5999999999999996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 t="s">
        <v>109</v>
      </c>
      <c r="B72" s="1" t="s">
        <v>44</v>
      </c>
      <c r="C72" s="1">
        <v>81</v>
      </c>
      <c r="D72" s="1">
        <v>59.4</v>
      </c>
      <c r="E72" s="1">
        <v>48.6</v>
      </c>
      <c r="F72" s="1">
        <v>82.8</v>
      </c>
      <c r="G72" s="7">
        <v>1</v>
      </c>
      <c r="H72" s="1">
        <v>180</v>
      </c>
      <c r="I72" s="1" t="s">
        <v>35</v>
      </c>
      <c r="J72" s="1">
        <v>47.5</v>
      </c>
      <c r="K72" s="1">
        <f t="shared" si="28"/>
        <v>1.1000000000000014</v>
      </c>
      <c r="L72" s="1"/>
      <c r="M72" s="1"/>
      <c r="N72" s="1">
        <v>0</v>
      </c>
      <c r="O72" s="1">
        <f t="shared" si="30"/>
        <v>9.7200000000000006</v>
      </c>
      <c r="P72" s="5">
        <f t="shared" ref="P72:P76" si="33">14*O72-N72-F72</f>
        <v>53.280000000000015</v>
      </c>
      <c r="Q72" s="5"/>
      <c r="R72" s="1"/>
      <c r="S72" s="1">
        <f t="shared" si="31"/>
        <v>14</v>
      </c>
      <c r="T72" s="1">
        <f t="shared" si="32"/>
        <v>8.5185185185185173</v>
      </c>
      <c r="U72" s="1">
        <v>7.92</v>
      </c>
      <c r="V72" s="1">
        <v>12.24</v>
      </c>
      <c r="W72" s="1">
        <v>14.36</v>
      </c>
      <c r="X72" s="1">
        <v>11.42</v>
      </c>
      <c r="Y72" s="1">
        <v>8.2799999999999994</v>
      </c>
      <c r="Z72" s="1"/>
      <c r="AA72" s="1">
        <f t="shared" si="29"/>
        <v>53.280000000000015</v>
      </c>
      <c r="AB72" s="7">
        <v>1.8</v>
      </c>
      <c r="AC72" s="20">
        <f t="shared" si="26"/>
        <v>30</v>
      </c>
      <c r="AD72" s="1">
        <f t="shared" si="27"/>
        <v>54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 t="s">
        <v>110</v>
      </c>
      <c r="B73" s="1" t="s">
        <v>34</v>
      </c>
      <c r="C73" s="1">
        <v>549</v>
      </c>
      <c r="D73" s="1"/>
      <c r="E73" s="1">
        <v>111</v>
      </c>
      <c r="F73" s="1">
        <v>414</v>
      </c>
      <c r="G73" s="7">
        <v>0.3</v>
      </c>
      <c r="H73" s="1">
        <v>180</v>
      </c>
      <c r="I73" s="1" t="s">
        <v>35</v>
      </c>
      <c r="J73" s="1">
        <v>111</v>
      </c>
      <c r="K73" s="1">
        <f t="shared" si="28"/>
        <v>0</v>
      </c>
      <c r="L73" s="1"/>
      <c r="M73" s="1"/>
      <c r="N73" s="1">
        <v>0</v>
      </c>
      <c r="O73" s="1">
        <f t="shared" si="30"/>
        <v>22.2</v>
      </c>
      <c r="P73" s="5"/>
      <c r="Q73" s="5"/>
      <c r="R73" s="1"/>
      <c r="S73" s="1">
        <f t="shared" si="31"/>
        <v>18.648648648648649</v>
      </c>
      <c r="T73" s="1">
        <f t="shared" si="32"/>
        <v>18.648648648648649</v>
      </c>
      <c r="U73" s="1">
        <v>14.6</v>
      </c>
      <c r="V73" s="1">
        <v>18</v>
      </c>
      <c r="W73" s="1">
        <v>20.6</v>
      </c>
      <c r="X73" s="1">
        <v>17</v>
      </c>
      <c r="Y73" s="1">
        <v>16</v>
      </c>
      <c r="Z73" s="17" t="s">
        <v>38</v>
      </c>
      <c r="AA73" s="1">
        <f t="shared" si="29"/>
        <v>0</v>
      </c>
      <c r="AB73" s="7">
        <v>12</v>
      </c>
      <c r="AC73" s="20">
        <f t="shared" si="26"/>
        <v>0</v>
      </c>
      <c r="AD73" s="1">
        <f t="shared" si="27"/>
        <v>0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 t="s">
        <v>111</v>
      </c>
      <c r="B74" s="1" t="s">
        <v>34</v>
      </c>
      <c r="C74" s="1">
        <v>46</v>
      </c>
      <c r="D74" s="1">
        <v>48</v>
      </c>
      <c r="E74" s="1">
        <v>50</v>
      </c>
      <c r="F74" s="1">
        <v>31</v>
      </c>
      <c r="G74" s="7">
        <v>0.2</v>
      </c>
      <c r="H74" s="1">
        <v>365</v>
      </c>
      <c r="I74" s="1" t="s">
        <v>35</v>
      </c>
      <c r="J74" s="1">
        <v>49</v>
      </c>
      <c r="K74" s="1">
        <f t="shared" si="28"/>
        <v>1</v>
      </c>
      <c r="L74" s="1"/>
      <c r="M74" s="1"/>
      <c r="N74" s="1">
        <v>54</v>
      </c>
      <c r="O74" s="1">
        <f t="shared" si="30"/>
        <v>10</v>
      </c>
      <c r="P74" s="5">
        <f t="shared" si="33"/>
        <v>55</v>
      </c>
      <c r="Q74" s="5"/>
      <c r="R74" s="1"/>
      <c r="S74" s="1">
        <f t="shared" si="31"/>
        <v>14</v>
      </c>
      <c r="T74" s="1">
        <f t="shared" si="32"/>
        <v>8.5</v>
      </c>
      <c r="U74" s="1">
        <v>8.8000000000000007</v>
      </c>
      <c r="V74" s="1">
        <v>8.8000000000000007</v>
      </c>
      <c r="W74" s="1">
        <v>9</v>
      </c>
      <c r="X74" s="1">
        <v>6.6</v>
      </c>
      <c r="Y74" s="1">
        <v>4.5999999999999996</v>
      </c>
      <c r="Z74" s="1"/>
      <c r="AA74" s="1">
        <f t="shared" si="29"/>
        <v>11</v>
      </c>
      <c r="AB74" s="7">
        <v>6</v>
      </c>
      <c r="AC74" s="20">
        <f t="shared" si="26"/>
        <v>9</v>
      </c>
      <c r="AD74" s="1">
        <f t="shared" si="27"/>
        <v>10.8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112</v>
      </c>
      <c r="B75" s="1" t="s">
        <v>34</v>
      </c>
      <c r="C75" s="1">
        <v>156</v>
      </c>
      <c r="D75" s="1"/>
      <c r="E75" s="1">
        <v>49</v>
      </c>
      <c r="F75" s="1">
        <v>85</v>
      </c>
      <c r="G75" s="7">
        <v>0.2</v>
      </c>
      <c r="H75" s="1">
        <v>365</v>
      </c>
      <c r="I75" s="1" t="s">
        <v>35</v>
      </c>
      <c r="J75" s="1">
        <v>50</v>
      </c>
      <c r="K75" s="1">
        <f t="shared" si="28"/>
        <v>-1</v>
      </c>
      <c r="L75" s="1"/>
      <c r="M75" s="1"/>
      <c r="N75" s="1">
        <v>66</v>
      </c>
      <c r="O75" s="1">
        <f t="shared" si="30"/>
        <v>9.8000000000000007</v>
      </c>
      <c r="P75" s="5"/>
      <c r="Q75" s="5"/>
      <c r="R75" s="1"/>
      <c r="S75" s="1">
        <f t="shared" si="31"/>
        <v>15.408163265306122</v>
      </c>
      <c r="T75" s="1">
        <f t="shared" si="32"/>
        <v>15.408163265306122</v>
      </c>
      <c r="U75" s="1">
        <v>13.2</v>
      </c>
      <c r="V75" s="1">
        <v>0</v>
      </c>
      <c r="W75" s="1">
        <v>16.2</v>
      </c>
      <c r="X75" s="1">
        <v>6.8</v>
      </c>
      <c r="Y75" s="1">
        <v>7.8</v>
      </c>
      <c r="Z75" s="1"/>
      <c r="AA75" s="1">
        <f t="shared" si="29"/>
        <v>0</v>
      </c>
      <c r="AB75" s="7">
        <v>6</v>
      </c>
      <c r="AC75" s="20">
        <f t="shared" si="26"/>
        <v>0</v>
      </c>
      <c r="AD75" s="1">
        <f t="shared" si="27"/>
        <v>0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 t="s">
        <v>113</v>
      </c>
      <c r="B76" s="1" t="s">
        <v>34</v>
      </c>
      <c r="C76" s="1">
        <v>46</v>
      </c>
      <c r="D76" s="1">
        <v>28</v>
      </c>
      <c r="E76" s="1">
        <v>22</v>
      </c>
      <c r="F76" s="1">
        <v>52</v>
      </c>
      <c r="G76" s="7">
        <v>0.3</v>
      </c>
      <c r="H76" s="1">
        <v>180</v>
      </c>
      <c r="I76" s="1" t="s">
        <v>35</v>
      </c>
      <c r="J76" s="1">
        <v>20</v>
      </c>
      <c r="K76" s="1">
        <f t="shared" si="28"/>
        <v>2</v>
      </c>
      <c r="L76" s="1"/>
      <c r="M76" s="1"/>
      <c r="N76" s="1">
        <v>0</v>
      </c>
      <c r="O76" s="1">
        <f t="shared" si="30"/>
        <v>4.4000000000000004</v>
      </c>
      <c r="P76" s="5">
        <f t="shared" si="33"/>
        <v>9.6000000000000085</v>
      </c>
      <c r="Q76" s="5"/>
      <c r="R76" s="1"/>
      <c r="S76" s="1">
        <f t="shared" si="31"/>
        <v>14</v>
      </c>
      <c r="T76" s="1">
        <f t="shared" si="32"/>
        <v>11.818181818181817</v>
      </c>
      <c r="U76" s="1">
        <v>2</v>
      </c>
      <c r="V76" s="1">
        <v>6.4</v>
      </c>
      <c r="W76" s="1">
        <v>6.4</v>
      </c>
      <c r="X76" s="1">
        <v>7</v>
      </c>
      <c r="Y76" s="1">
        <v>3.2</v>
      </c>
      <c r="Z76" s="1"/>
      <c r="AA76" s="1">
        <f t="shared" si="29"/>
        <v>2.8800000000000026</v>
      </c>
      <c r="AB76" s="7">
        <v>14</v>
      </c>
      <c r="AC76" s="20">
        <f t="shared" si="26"/>
        <v>1</v>
      </c>
      <c r="AD76" s="1">
        <f t="shared" si="27"/>
        <v>4.2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4" t="s">
        <v>114</v>
      </c>
      <c r="B77" s="14" t="s">
        <v>34</v>
      </c>
      <c r="C77" s="14"/>
      <c r="D77" s="14"/>
      <c r="E77" s="14"/>
      <c r="F77" s="14"/>
      <c r="G77" s="15">
        <v>0</v>
      </c>
      <c r="H77" s="14" t="e">
        <v>#N/A</v>
      </c>
      <c r="I77" s="14" t="s">
        <v>35</v>
      </c>
      <c r="J77" s="14"/>
      <c r="K77" s="14">
        <f t="shared" si="28"/>
        <v>0</v>
      </c>
      <c r="L77" s="14"/>
      <c r="M77" s="14"/>
      <c r="N77" s="14"/>
      <c r="O77" s="14">
        <f t="shared" si="30"/>
        <v>0</v>
      </c>
      <c r="P77" s="16"/>
      <c r="Q77" s="16"/>
      <c r="R77" s="14"/>
      <c r="S77" s="14" t="e">
        <f t="shared" si="31"/>
        <v>#DIV/0!</v>
      </c>
      <c r="T77" s="14" t="e">
        <f t="shared" si="32"/>
        <v>#DIV/0!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 t="s">
        <v>51</v>
      </c>
      <c r="AA77" s="14">
        <f t="shared" si="29"/>
        <v>0</v>
      </c>
      <c r="AB77" s="15">
        <v>0</v>
      </c>
      <c r="AC77" s="24"/>
      <c r="AD77" s="14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 t="s">
        <v>115</v>
      </c>
      <c r="B78" s="1" t="s">
        <v>34</v>
      </c>
      <c r="C78" s="1">
        <v>44</v>
      </c>
      <c r="D78" s="1">
        <v>456</v>
      </c>
      <c r="E78" s="1">
        <v>167</v>
      </c>
      <c r="F78" s="1">
        <v>297</v>
      </c>
      <c r="G78" s="7">
        <v>0.25</v>
      </c>
      <c r="H78" s="1">
        <v>180</v>
      </c>
      <c r="I78" s="1" t="s">
        <v>35</v>
      </c>
      <c r="J78" s="1">
        <v>176</v>
      </c>
      <c r="K78" s="1">
        <f t="shared" si="28"/>
        <v>-9</v>
      </c>
      <c r="L78" s="1"/>
      <c r="M78" s="1"/>
      <c r="N78" s="1">
        <v>144</v>
      </c>
      <c r="O78" s="1">
        <f t="shared" si="30"/>
        <v>33.4</v>
      </c>
      <c r="P78" s="5">
        <f t="shared" ref="P78:P81" si="34">14*O78-N78-F78</f>
        <v>26.599999999999966</v>
      </c>
      <c r="Q78" s="5"/>
      <c r="R78" s="1"/>
      <c r="S78" s="1">
        <f t="shared" si="31"/>
        <v>14</v>
      </c>
      <c r="T78" s="1">
        <f t="shared" si="32"/>
        <v>13.203592814371259</v>
      </c>
      <c r="U78" s="1">
        <v>40</v>
      </c>
      <c r="V78" s="1">
        <v>47.4</v>
      </c>
      <c r="W78" s="1">
        <v>39</v>
      </c>
      <c r="X78" s="1">
        <v>40</v>
      </c>
      <c r="Y78" s="1">
        <v>25.4</v>
      </c>
      <c r="Z78" s="1" t="s">
        <v>65</v>
      </c>
      <c r="AA78" s="1">
        <f t="shared" si="29"/>
        <v>6.6499999999999915</v>
      </c>
      <c r="AB78" s="7">
        <v>12</v>
      </c>
      <c r="AC78" s="20">
        <f t="shared" ref="AC78:AC82" si="35">MROUND(P78,AB78)/AB78</f>
        <v>2</v>
      </c>
      <c r="AD78" s="1">
        <f t="shared" ref="AD78:AD82" si="36">AC78*AB78*G78</f>
        <v>6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 t="s">
        <v>116</v>
      </c>
      <c r="B79" s="1" t="s">
        <v>34</v>
      </c>
      <c r="C79" s="1">
        <v>67</v>
      </c>
      <c r="D79" s="1">
        <v>480</v>
      </c>
      <c r="E79" s="1">
        <v>185</v>
      </c>
      <c r="F79" s="1">
        <v>317</v>
      </c>
      <c r="G79" s="7">
        <v>0.25</v>
      </c>
      <c r="H79" s="1">
        <v>180</v>
      </c>
      <c r="I79" s="1" t="s">
        <v>121</v>
      </c>
      <c r="J79" s="1">
        <v>219</v>
      </c>
      <c r="K79" s="1">
        <f t="shared" si="28"/>
        <v>-34</v>
      </c>
      <c r="L79" s="1"/>
      <c r="M79" s="1"/>
      <c r="N79" s="1">
        <v>180</v>
      </c>
      <c r="O79" s="1">
        <f t="shared" si="30"/>
        <v>37</v>
      </c>
      <c r="P79" s="5">
        <f t="shared" si="34"/>
        <v>21</v>
      </c>
      <c r="Q79" s="5"/>
      <c r="R79" s="26"/>
      <c r="S79" s="1">
        <f t="shared" si="31"/>
        <v>14</v>
      </c>
      <c r="T79" s="1">
        <f t="shared" si="32"/>
        <v>13.432432432432432</v>
      </c>
      <c r="U79" s="1">
        <v>45</v>
      </c>
      <c r="V79" s="1">
        <v>51.6</v>
      </c>
      <c r="W79" s="1">
        <v>42.8</v>
      </c>
      <c r="X79" s="1">
        <v>41.4</v>
      </c>
      <c r="Y79" s="1">
        <v>31</v>
      </c>
      <c r="Z79" s="1"/>
      <c r="AA79" s="1">
        <f t="shared" si="29"/>
        <v>5.25</v>
      </c>
      <c r="AB79" s="7">
        <v>12</v>
      </c>
      <c r="AC79" s="20">
        <f t="shared" si="35"/>
        <v>2</v>
      </c>
      <c r="AD79" s="1">
        <f t="shared" si="36"/>
        <v>6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 t="s">
        <v>117</v>
      </c>
      <c r="B80" s="1" t="s">
        <v>44</v>
      </c>
      <c r="C80" s="1">
        <v>48.6</v>
      </c>
      <c r="D80" s="1">
        <v>10.8</v>
      </c>
      <c r="E80" s="1">
        <v>13.5</v>
      </c>
      <c r="F80" s="1">
        <v>43.2</v>
      </c>
      <c r="G80" s="7">
        <v>1</v>
      </c>
      <c r="H80" s="1">
        <v>180</v>
      </c>
      <c r="I80" s="1" t="s">
        <v>35</v>
      </c>
      <c r="J80" s="1">
        <v>8.1</v>
      </c>
      <c r="K80" s="1">
        <f t="shared" si="28"/>
        <v>5.4</v>
      </c>
      <c r="L80" s="1"/>
      <c r="M80" s="1"/>
      <c r="N80" s="1">
        <v>0</v>
      </c>
      <c r="O80" s="1">
        <f t="shared" si="30"/>
        <v>2.7</v>
      </c>
      <c r="P80" s="5"/>
      <c r="Q80" s="5"/>
      <c r="R80" s="1"/>
      <c r="S80" s="1">
        <f t="shared" si="31"/>
        <v>16</v>
      </c>
      <c r="T80" s="1">
        <f t="shared" si="32"/>
        <v>16</v>
      </c>
      <c r="U80" s="1">
        <v>3.24</v>
      </c>
      <c r="V80" s="1">
        <v>4.8600000000000003</v>
      </c>
      <c r="W80" s="1">
        <v>7.56</v>
      </c>
      <c r="X80" s="1">
        <v>3.24</v>
      </c>
      <c r="Y80" s="1">
        <v>2.7</v>
      </c>
      <c r="Z80" s="1"/>
      <c r="AA80" s="1">
        <f t="shared" si="29"/>
        <v>0</v>
      </c>
      <c r="AB80" s="7">
        <v>2.7</v>
      </c>
      <c r="AC80" s="20">
        <f t="shared" si="35"/>
        <v>0</v>
      </c>
      <c r="AD80" s="1">
        <f t="shared" si="36"/>
        <v>0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 t="s">
        <v>118</v>
      </c>
      <c r="B81" s="1" t="s">
        <v>44</v>
      </c>
      <c r="C81" s="1">
        <v>520</v>
      </c>
      <c r="D81" s="1"/>
      <c r="E81" s="1">
        <v>215</v>
      </c>
      <c r="F81" s="1">
        <v>275</v>
      </c>
      <c r="G81" s="7">
        <v>1</v>
      </c>
      <c r="H81" s="1">
        <v>180</v>
      </c>
      <c r="I81" s="1" t="s">
        <v>121</v>
      </c>
      <c r="J81" s="1">
        <v>220</v>
      </c>
      <c r="K81" s="1">
        <f t="shared" si="28"/>
        <v>-5</v>
      </c>
      <c r="L81" s="1"/>
      <c r="M81" s="1"/>
      <c r="N81" s="1">
        <v>65</v>
      </c>
      <c r="O81" s="1">
        <f t="shared" si="30"/>
        <v>43</v>
      </c>
      <c r="P81" s="5">
        <f t="shared" si="34"/>
        <v>262</v>
      </c>
      <c r="Q81" s="5"/>
      <c r="R81" s="26"/>
      <c r="S81" s="1">
        <f t="shared" si="31"/>
        <v>14</v>
      </c>
      <c r="T81" s="1">
        <f t="shared" si="32"/>
        <v>7.9069767441860463</v>
      </c>
      <c r="U81" s="1">
        <v>37</v>
      </c>
      <c r="V81" s="1">
        <v>51</v>
      </c>
      <c r="W81" s="1">
        <v>47</v>
      </c>
      <c r="X81" s="1">
        <v>48.939</v>
      </c>
      <c r="Y81" s="1">
        <v>54</v>
      </c>
      <c r="Z81" s="1"/>
      <c r="AA81" s="1">
        <f t="shared" si="29"/>
        <v>262</v>
      </c>
      <c r="AB81" s="7">
        <v>5</v>
      </c>
      <c r="AC81" s="20">
        <f t="shared" si="35"/>
        <v>52</v>
      </c>
      <c r="AD81" s="1">
        <f t="shared" si="36"/>
        <v>260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119</v>
      </c>
      <c r="B82" s="1" t="s">
        <v>34</v>
      </c>
      <c r="C82" s="1">
        <v>1410</v>
      </c>
      <c r="D82" s="1"/>
      <c r="E82" s="1">
        <v>332</v>
      </c>
      <c r="F82" s="1">
        <v>1039</v>
      </c>
      <c r="G82" s="7">
        <v>0.14000000000000001</v>
      </c>
      <c r="H82" s="1">
        <v>180</v>
      </c>
      <c r="I82" s="1" t="s">
        <v>35</v>
      </c>
      <c r="J82" s="1">
        <v>302</v>
      </c>
      <c r="K82" s="1">
        <f t="shared" si="28"/>
        <v>30</v>
      </c>
      <c r="L82" s="1"/>
      <c r="M82" s="1"/>
      <c r="N82" s="1">
        <v>0</v>
      </c>
      <c r="O82" s="1">
        <f t="shared" si="30"/>
        <v>66.400000000000006</v>
      </c>
      <c r="P82" s="5"/>
      <c r="Q82" s="5"/>
      <c r="R82" s="1"/>
      <c r="S82" s="1">
        <f t="shared" si="31"/>
        <v>15.647590361445781</v>
      </c>
      <c r="T82" s="1">
        <f t="shared" si="32"/>
        <v>15.647590361445781</v>
      </c>
      <c r="U82" s="1">
        <v>38.6</v>
      </c>
      <c r="V82" s="1">
        <v>56.4</v>
      </c>
      <c r="W82" s="1">
        <v>44.2</v>
      </c>
      <c r="X82" s="1">
        <v>43.8</v>
      </c>
      <c r="Y82" s="1">
        <v>23</v>
      </c>
      <c r="Z82" s="1"/>
      <c r="AA82" s="1">
        <f t="shared" si="29"/>
        <v>0</v>
      </c>
      <c r="AB82" s="7">
        <v>22</v>
      </c>
      <c r="AC82" s="20">
        <f t="shared" si="35"/>
        <v>0</v>
      </c>
      <c r="AD82" s="1">
        <f t="shared" si="36"/>
        <v>0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7"/>
      <c r="AC83" s="20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7"/>
      <c r="AC84" s="20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7"/>
      <c r="AC85" s="20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7"/>
      <c r="AC86" s="20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7"/>
      <c r="AC87" s="20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28"/>
      <c r="S88" s="1"/>
      <c r="T88" s="1"/>
      <c r="U88" s="1"/>
      <c r="V88" s="1"/>
      <c r="W88" s="1"/>
      <c r="X88" s="1"/>
      <c r="Y88" s="1"/>
      <c r="Z88" s="1"/>
      <c r="AA88" s="1"/>
      <c r="AB88" s="7"/>
      <c r="AC88" s="20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7"/>
      <c r="AC89" s="20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7"/>
      <c r="AC90" s="20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7"/>
      <c r="AC91" s="20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7"/>
      <c r="AC92" s="20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7"/>
      <c r="AC93" s="20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7"/>
      <c r="AC94" s="20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7"/>
      <c r="AC95" s="20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7"/>
      <c r="AC96" s="20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7"/>
      <c r="AC97" s="20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7"/>
      <c r="AC98" s="20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7"/>
      <c r="AC99" s="20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7"/>
      <c r="AC100" s="20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7"/>
      <c r="AC101" s="20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7"/>
      <c r="AC102" s="20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7"/>
      <c r="AC103" s="20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7"/>
      <c r="AC104" s="20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7"/>
      <c r="AC105" s="20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7"/>
      <c r="AC106" s="20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7"/>
      <c r="AC107" s="20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7"/>
      <c r="AC108" s="20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7"/>
      <c r="AC109" s="20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7"/>
      <c r="AC110" s="20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7"/>
      <c r="AC111" s="20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7"/>
      <c r="AC112" s="20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7"/>
      <c r="AC113" s="20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7"/>
      <c r="AC114" s="20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7"/>
      <c r="AC115" s="20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7"/>
      <c r="AC116" s="20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7"/>
      <c r="AC117" s="20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7"/>
      <c r="AC118" s="20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7"/>
      <c r="AC119" s="20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7"/>
      <c r="AC120" s="20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7"/>
      <c r="AC121" s="20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7"/>
      <c r="AC122" s="20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7"/>
      <c r="AC123" s="20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7"/>
      <c r="AC124" s="20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7"/>
      <c r="AC125" s="20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7"/>
      <c r="AC126" s="20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7"/>
      <c r="AC127" s="20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7"/>
      <c r="AC128" s="20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7"/>
      <c r="AC129" s="20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7"/>
      <c r="AC130" s="20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7"/>
      <c r="AC131" s="20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7"/>
      <c r="AC132" s="20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7"/>
      <c r="AC133" s="20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7"/>
      <c r="AC134" s="20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7"/>
      <c r="AC135" s="20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7"/>
      <c r="AC136" s="20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7"/>
      <c r="AC137" s="20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7"/>
      <c r="AC138" s="20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7"/>
      <c r="AC139" s="20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7"/>
      <c r="AC140" s="20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7"/>
      <c r="AC141" s="20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7"/>
      <c r="AC142" s="20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7"/>
      <c r="AC143" s="20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7"/>
      <c r="AC144" s="20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7"/>
      <c r="AC145" s="20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7"/>
      <c r="AC146" s="20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7"/>
      <c r="AC147" s="20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7"/>
      <c r="AC148" s="20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7"/>
      <c r="AC149" s="20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7"/>
      <c r="AC150" s="20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7"/>
      <c r="AC151" s="20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7"/>
      <c r="AC152" s="20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7"/>
      <c r="AC153" s="20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7"/>
      <c r="AC154" s="20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7"/>
      <c r="AC155" s="20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7"/>
      <c r="AC156" s="20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7"/>
      <c r="AC157" s="20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7"/>
      <c r="AC158" s="20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7"/>
      <c r="AC159" s="20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7"/>
      <c r="AC160" s="20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7"/>
      <c r="AC161" s="20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7"/>
      <c r="AC162" s="20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7"/>
      <c r="AC163" s="20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7"/>
      <c r="AC164" s="20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7"/>
      <c r="AC165" s="20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7"/>
      <c r="AC166" s="20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7"/>
      <c r="AC167" s="20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7"/>
      <c r="AC168" s="20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7"/>
      <c r="AC169" s="20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7"/>
      <c r="AC170" s="20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7"/>
      <c r="AC171" s="20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7"/>
      <c r="AC172" s="20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7"/>
      <c r="AC173" s="20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7"/>
      <c r="AC174" s="20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7"/>
      <c r="AC175" s="20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7"/>
      <c r="AC176" s="20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7"/>
      <c r="AC177" s="20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7"/>
      <c r="AC178" s="20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7"/>
      <c r="AC179" s="20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7"/>
      <c r="AC180" s="20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7"/>
      <c r="AC181" s="20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7"/>
      <c r="AC182" s="20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7"/>
      <c r="AC183" s="20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7"/>
      <c r="AC184" s="20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7"/>
      <c r="AC185" s="20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7"/>
      <c r="AC186" s="20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7"/>
      <c r="AC187" s="20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7"/>
      <c r="AC188" s="20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7"/>
      <c r="AC189" s="20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7"/>
      <c r="AC190" s="20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7"/>
      <c r="AC191" s="20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7"/>
      <c r="AC192" s="20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7"/>
      <c r="AC193" s="20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7"/>
      <c r="AC194" s="20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7"/>
      <c r="AC195" s="20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7"/>
      <c r="AC196" s="20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7"/>
      <c r="AC197" s="20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7"/>
      <c r="AC198" s="20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7"/>
      <c r="AC199" s="20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7"/>
      <c r="AC200" s="20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7"/>
      <c r="AC201" s="20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7"/>
      <c r="AC202" s="20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7"/>
      <c r="AC203" s="20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7"/>
      <c r="AC204" s="20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7"/>
      <c r="AC205" s="20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7"/>
      <c r="AC206" s="20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7"/>
      <c r="AC207" s="20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7"/>
      <c r="AC208" s="20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7"/>
      <c r="AC209" s="20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7"/>
      <c r="AC210" s="20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7"/>
      <c r="AC211" s="20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7"/>
      <c r="AC212" s="20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7"/>
      <c r="AC213" s="20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7"/>
      <c r="AC214" s="20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7"/>
      <c r="AC215" s="20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7"/>
      <c r="AC216" s="20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7"/>
      <c r="AC217" s="20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7"/>
      <c r="AC218" s="20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7"/>
      <c r="AC219" s="20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7"/>
      <c r="AC220" s="20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7"/>
      <c r="AC221" s="20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7"/>
      <c r="AC222" s="20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7"/>
      <c r="AC223" s="20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7"/>
      <c r="AC224" s="20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7"/>
      <c r="AC225" s="20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7"/>
      <c r="AC226" s="20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7"/>
      <c r="AC227" s="20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7"/>
      <c r="AC228" s="20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7"/>
      <c r="AC229" s="20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7"/>
      <c r="AC230" s="20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7"/>
      <c r="AC231" s="20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7"/>
      <c r="AC232" s="20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7"/>
      <c r="AC233" s="20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7"/>
      <c r="AC234" s="20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7"/>
      <c r="AC235" s="20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7"/>
      <c r="AC236" s="20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7"/>
      <c r="AC237" s="20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7"/>
      <c r="AC238" s="20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7"/>
      <c r="AC239" s="20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7"/>
      <c r="AC240" s="20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7"/>
      <c r="AC241" s="20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7"/>
      <c r="AC242" s="20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7"/>
      <c r="AC243" s="20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7"/>
      <c r="AC244" s="20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7"/>
      <c r="AC245" s="20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7"/>
      <c r="AC246" s="20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7"/>
      <c r="AC247" s="20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7"/>
      <c r="AC248" s="20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7"/>
      <c r="AC249" s="20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7"/>
      <c r="AC250" s="20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7"/>
      <c r="AC251" s="20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7"/>
      <c r="AC252" s="20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7"/>
      <c r="AC253" s="20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7"/>
      <c r="AC254" s="20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7"/>
      <c r="AC255" s="20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7"/>
      <c r="AC256" s="20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7"/>
      <c r="AC257" s="20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7"/>
      <c r="AC258" s="20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7"/>
      <c r="AC259" s="20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7"/>
      <c r="AC260" s="20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7"/>
      <c r="AC261" s="20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7"/>
      <c r="AC262" s="20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7"/>
      <c r="AC263" s="20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7"/>
      <c r="AC264" s="20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7"/>
      <c r="AC265" s="20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7"/>
      <c r="AC266" s="20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7"/>
      <c r="AC267" s="20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7"/>
      <c r="AC268" s="20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7"/>
      <c r="AC269" s="20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7"/>
      <c r="AC270" s="20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7"/>
      <c r="AC271" s="20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7"/>
      <c r="AC272" s="20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7"/>
      <c r="AC273" s="20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7"/>
      <c r="AC274" s="20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7"/>
      <c r="AC275" s="20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7"/>
      <c r="AC276" s="20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7"/>
      <c r="AC277" s="20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7"/>
      <c r="AC278" s="20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7"/>
      <c r="AC279" s="20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7"/>
      <c r="AC280" s="20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7"/>
      <c r="AC281" s="20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7"/>
      <c r="AC282" s="20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7"/>
      <c r="AC283" s="20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7"/>
      <c r="AC284" s="20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7"/>
      <c r="AC285" s="20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7"/>
      <c r="AC286" s="20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7"/>
      <c r="AC287" s="20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7"/>
      <c r="AC288" s="20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7"/>
      <c r="AC289" s="20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7"/>
      <c r="AC290" s="20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7"/>
      <c r="AC291" s="20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7"/>
      <c r="AC292" s="20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7"/>
      <c r="AC293" s="20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7"/>
      <c r="AC294" s="20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7"/>
      <c r="AC295" s="20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7"/>
      <c r="AC296" s="20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7"/>
      <c r="AC297" s="20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7"/>
      <c r="AC298" s="20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7"/>
      <c r="AC299" s="20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7"/>
      <c r="AC300" s="20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7"/>
      <c r="AC301" s="20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7"/>
      <c r="AC302" s="20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7"/>
      <c r="AC303" s="20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7"/>
      <c r="AC304" s="20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7"/>
      <c r="AC305" s="20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7"/>
      <c r="AC306" s="20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7"/>
      <c r="AC307" s="20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7"/>
      <c r="AC308" s="20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7"/>
      <c r="AC309" s="20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7"/>
      <c r="AC310" s="20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7"/>
      <c r="AC311" s="20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7"/>
      <c r="AC312" s="20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7"/>
      <c r="AC313" s="20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7"/>
      <c r="AC314" s="20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7"/>
      <c r="AC315" s="20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7"/>
      <c r="AC316" s="20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7"/>
      <c r="AC317" s="20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7"/>
      <c r="AC318" s="20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7"/>
      <c r="AC319" s="20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7"/>
      <c r="AC320" s="20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7"/>
      <c r="AC321" s="20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7"/>
      <c r="AC322" s="20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7"/>
      <c r="AC323" s="20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7"/>
      <c r="AC324" s="20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7"/>
      <c r="AC325" s="20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7"/>
      <c r="AC326" s="20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7"/>
      <c r="AC327" s="20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7"/>
      <c r="AC328" s="20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7"/>
      <c r="AC329" s="20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7"/>
      <c r="AC330" s="20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7"/>
      <c r="AC331" s="20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7"/>
      <c r="AC332" s="20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7"/>
      <c r="AC333" s="20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7"/>
      <c r="AC334" s="20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7"/>
      <c r="AC335" s="20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7"/>
      <c r="AC336" s="20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7"/>
      <c r="AC337" s="20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7"/>
      <c r="AC338" s="20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7"/>
      <c r="AC339" s="20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7"/>
      <c r="AC340" s="20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7"/>
      <c r="AC341" s="20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7"/>
      <c r="AC342" s="20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7"/>
      <c r="AC343" s="20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7"/>
      <c r="AC344" s="20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7"/>
      <c r="AC345" s="20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7"/>
      <c r="AC346" s="20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7"/>
      <c r="AC347" s="20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7"/>
      <c r="AC348" s="20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7"/>
      <c r="AC349" s="20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7"/>
      <c r="AC350" s="20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7"/>
      <c r="AC351" s="20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7"/>
      <c r="AC352" s="20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7"/>
      <c r="AC353" s="20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7"/>
      <c r="AC354" s="20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7"/>
      <c r="AC355" s="20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7"/>
      <c r="AC356" s="20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7"/>
      <c r="AC357" s="20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7"/>
      <c r="AC358" s="20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7"/>
      <c r="AC359" s="20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7"/>
      <c r="AC360" s="20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7"/>
      <c r="AC361" s="20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7"/>
      <c r="AC362" s="20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7"/>
      <c r="AC363" s="20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7"/>
      <c r="AC364" s="20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7"/>
      <c r="AC365" s="20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7"/>
      <c r="AC366" s="20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7"/>
      <c r="AC367" s="20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7"/>
      <c r="AC368" s="20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7"/>
      <c r="AC369" s="20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7"/>
      <c r="AC370" s="20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7"/>
      <c r="AC371" s="20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7"/>
      <c r="AC372" s="20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7"/>
      <c r="AC373" s="20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7"/>
      <c r="AC374" s="20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7"/>
      <c r="AC375" s="20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7"/>
      <c r="AC376" s="20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7"/>
      <c r="AC377" s="20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7"/>
      <c r="AC378" s="20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7"/>
      <c r="AC379" s="20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7"/>
      <c r="AC380" s="20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7"/>
      <c r="AC381" s="20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7"/>
      <c r="AC382" s="20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7"/>
      <c r="AC383" s="20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7"/>
      <c r="AC384" s="20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7"/>
      <c r="AC385" s="20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7"/>
      <c r="AC386" s="20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7"/>
      <c r="AC387" s="20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7"/>
      <c r="AC388" s="20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7"/>
      <c r="AC389" s="20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7"/>
      <c r="AC390" s="20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7"/>
      <c r="AC391" s="20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7"/>
      <c r="AC392" s="20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7"/>
      <c r="AC393" s="20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7"/>
      <c r="AC394" s="20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7"/>
      <c r="AC395" s="20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7"/>
      <c r="AC396" s="20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7"/>
      <c r="AC397" s="20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7"/>
      <c r="AC398" s="20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7"/>
      <c r="AC399" s="20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7"/>
      <c r="AC400" s="20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7"/>
      <c r="AC401" s="20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7"/>
      <c r="AC402" s="20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7"/>
      <c r="AC403" s="20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7"/>
      <c r="AC404" s="20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7"/>
      <c r="AC405" s="20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7"/>
      <c r="AC406" s="20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7"/>
      <c r="AC407" s="20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7"/>
      <c r="AC408" s="20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7"/>
      <c r="AC409" s="20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7"/>
      <c r="AC410" s="20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7"/>
      <c r="AC411" s="20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7"/>
      <c r="AC412" s="20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7"/>
      <c r="AC413" s="20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7"/>
      <c r="AC414" s="20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7"/>
      <c r="AC415" s="20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7"/>
      <c r="AC416" s="20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7"/>
      <c r="AC417" s="20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7"/>
      <c r="AC418" s="20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7"/>
      <c r="AC419" s="20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7"/>
      <c r="AC420" s="20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7"/>
      <c r="AC421" s="20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7"/>
      <c r="AC422" s="20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7"/>
      <c r="AC423" s="20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7"/>
      <c r="AC424" s="20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7"/>
      <c r="AC425" s="20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7"/>
      <c r="AC426" s="20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7"/>
      <c r="AC427" s="20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7"/>
      <c r="AC428" s="20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7"/>
      <c r="AC429" s="20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7"/>
      <c r="AC430" s="20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7"/>
      <c r="AC431" s="20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7"/>
      <c r="AC432" s="20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7"/>
      <c r="AC433" s="20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7"/>
      <c r="AC434" s="20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7"/>
      <c r="AC435" s="20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7"/>
      <c r="AC436" s="20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7"/>
      <c r="AC437" s="20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7"/>
      <c r="AC438" s="20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7"/>
      <c r="AC439" s="20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7"/>
      <c r="AC440" s="20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7"/>
      <c r="AC441" s="20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7"/>
      <c r="AC442" s="20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7"/>
      <c r="AC443" s="20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7"/>
      <c r="AC444" s="20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7"/>
      <c r="AC445" s="20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7"/>
      <c r="AC446" s="20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7"/>
      <c r="AC447" s="20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7"/>
      <c r="AC448" s="20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7"/>
      <c r="AC449" s="20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7"/>
      <c r="AC450" s="20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7"/>
      <c r="AC451" s="20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7"/>
      <c r="AC452" s="20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7"/>
      <c r="AC453" s="20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7"/>
      <c r="AC454" s="20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7"/>
      <c r="AC455" s="20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7"/>
      <c r="AC456" s="20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7"/>
      <c r="AC457" s="20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7"/>
      <c r="AC458" s="20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7"/>
      <c r="AC459" s="20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7"/>
      <c r="AC460" s="20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7"/>
      <c r="AC461" s="20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7"/>
      <c r="AC462" s="20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7"/>
      <c r="AC463" s="20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7"/>
      <c r="AC464" s="20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7"/>
      <c r="AC465" s="20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7"/>
      <c r="AC466" s="20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7"/>
      <c r="AC467" s="20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7"/>
      <c r="AC468" s="20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7"/>
      <c r="AC469" s="20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7"/>
      <c r="AC470" s="20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7"/>
      <c r="AC471" s="20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7"/>
      <c r="AC472" s="20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7"/>
      <c r="AC473" s="20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7"/>
      <c r="AC474" s="20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7"/>
      <c r="AC475" s="20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7"/>
      <c r="AC476" s="20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7"/>
      <c r="AC477" s="20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7"/>
      <c r="AC478" s="20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7"/>
      <c r="AC479" s="20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7"/>
      <c r="AC480" s="20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7"/>
      <c r="AC481" s="20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7"/>
      <c r="AC482" s="20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7"/>
      <c r="AC483" s="20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7"/>
      <c r="AC484" s="20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7"/>
      <c r="AC485" s="20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7"/>
      <c r="AC486" s="20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7"/>
      <c r="AC487" s="20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7"/>
      <c r="AC488" s="20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7"/>
      <c r="AC489" s="20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7"/>
      <c r="AC490" s="20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7"/>
      <c r="AC491" s="20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7"/>
      <c r="AC492" s="20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7"/>
      <c r="AC493" s="20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7"/>
      <c r="AC494" s="20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7"/>
      <c r="AC495" s="20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7"/>
      <c r="AC496" s="20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7"/>
      <c r="AC497" s="20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7"/>
      <c r="AC498" s="20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7"/>
      <c r="AC499" s="20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7"/>
      <c r="AC500" s="20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</sheetData>
  <autoFilter ref="A3:AD82" xr:uid="{3AD5806C-4861-4BFC-8C0A-42F353FA347B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2024-06-06T07:12:59Z</dcterms:created>
  <dcterms:modified xsi:type="dcterms:W3CDTF">2024-06-13T11:55:46Z</dcterms:modified>
</cp:coreProperties>
</file>