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6,24 ПОКОМ ЗПФ филиалы\"/>
    </mc:Choice>
  </mc:AlternateContent>
  <xr:revisionPtr revIDLastSave="0" documentId="13_ncr:1_{14AC1BEA-3C77-4E27-9CE1-2800911F9BF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78" i="1" l="1"/>
  <c r="AE78" i="1" s="1"/>
  <c r="AD76" i="1"/>
  <c r="AE76" i="1" s="1"/>
  <c r="AD73" i="1"/>
  <c r="AE73" i="1" s="1"/>
  <c r="AD69" i="1"/>
  <c r="AE69" i="1" s="1"/>
  <c r="AD67" i="1"/>
  <c r="AE67" i="1" s="1"/>
  <c r="AD66" i="1"/>
  <c r="AE66" i="1" s="1"/>
  <c r="AD54" i="1"/>
  <c r="AE54" i="1" s="1"/>
  <c r="AD31" i="1"/>
  <c r="AE31" i="1" s="1"/>
  <c r="AD23" i="1"/>
  <c r="AE23" i="1" s="1"/>
  <c r="AD17" i="1"/>
  <c r="AE17" i="1" s="1"/>
  <c r="AD11" i="1"/>
  <c r="AE11" i="1" s="1"/>
  <c r="AD7" i="1"/>
  <c r="AE7" i="1" s="1"/>
  <c r="F30" i="1" l="1"/>
  <c r="F5" i="1" s="1"/>
  <c r="E30" i="1"/>
  <c r="K30" i="1" s="1"/>
  <c r="AB14" i="1"/>
  <c r="AB15" i="1"/>
  <c r="AB16" i="1"/>
  <c r="AB19" i="1"/>
  <c r="AB21" i="1"/>
  <c r="AB29" i="1"/>
  <c r="AB34" i="1"/>
  <c r="AB35" i="1"/>
  <c r="AB36" i="1"/>
  <c r="AB38" i="1"/>
  <c r="AB39" i="1"/>
  <c r="AB40" i="1"/>
  <c r="AB42" i="1"/>
  <c r="AB43" i="1"/>
  <c r="AB57" i="1"/>
  <c r="AB58" i="1"/>
  <c r="AB59" i="1"/>
  <c r="AB60" i="1"/>
  <c r="AB61" i="1"/>
  <c r="AB62" i="1"/>
  <c r="AB63" i="1"/>
  <c r="AB64" i="1"/>
  <c r="P6" i="1"/>
  <c r="U6" i="1" s="1"/>
  <c r="P7" i="1"/>
  <c r="AB7" i="1" s="1"/>
  <c r="P8" i="1"/>
  <c r="P9" i="1"/>
  <c r="Q9" i="1" s="1"/>
  <c r="P10" i="1"/>
  <c r="P11" i="1"/>
  <c r="AB11" i="1" s="1"/>
  <c r="P12" i="1"/>
  <c r="P13" i="1"/>
  <c r="Q13" i="1" s="1"/>
  <c r="P14" i="1"/>
  <c r="T14" i="1" s="1"/>
  <c r="P15" i="1"/>
  <c r="P16" i="1"/>
  <c r="T16" i="1" s="1"/>
  <c r="P17" i="1"/>
  <c r="AB17" i="1" s="1"/>
  <c r="P18" i="1"/>
  <c r="Q18" i="1" s="1"/>
  <c r="P19" i="1"/>
  <c r="P20" i="1"/>
  <c r="P21" i="1"/>
  <c r="P22" i="1"/>
  <c r="Q22" i="1" s="1"/>
  <c r="AD22" i="1" s="1"/>
  <c r="P23" i="1"/>
  <c r="AB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T29" i="1" s="1"/>
  <c r="P31" i="1"/>
  <c r="AB31" i="1" s="1"/>
  <c r="P32" i="1"/>
  <c r="P33" i="1"/>
  <c r="Q33" i="1" s="1"/>
  <c r="P34" i="1"/>
  <c r="T34" i="1" s="1"/>
  <c r="P35" i="1"/>
  <c r="T35" i="1" s="1"/>
  <c r="P36" i="1"/>
  <c r="T36" i="1" s="1"/>
  <c r="P37" i="1"/>
  <c r="P38" i="1"/>
  <c r="T38" i="1" s="1"/>
  <c r="P39" i="1"/>
  <c r="T39" i="1" s="1"/>
  <c r="P40" i="1"/>
  <c r="T40" i="1" s="1"/>
  <c r="P41" i="1"/>
  <c r="Q41" i="1" s="1"/>
  <c r="P42" i="1"/>
  <c r="T42" i="1" s="1"/>
  <c r="P43" i="1"/>
  <c r="T43" i="1" s="1"/>
  <c r="P44" i="1"/>
  <c r="P45" i="1"/>
  <c r="Q45" i="1" s="1"/>
  <c r="AD45" i="1" s="1"/>
  <c r="P46" i="1"/>
  <c r="P47" i="1"/>
  <c r="Q47" i="1" s="1"/>
  <c r="AD47" i="1" s="1"/>
  <c r="P48" i="1"/>
  <c r="P49" i="1"/>
  <c r="Q49" i="1" s="1"/>
  <c r="P50" i="1"/>
  <c r="P51" i="1"/>
  <c r="Q51" i="1" s="1"/>
  <c r="AD51" i="1" s="1"/>
  <c r="AE51" i="1" s="1"/>
  <c r="P52" i="1"/>
  <c r="P53" i="1"/>
  <c r="Q53" i="1" s="1"/>
  <c r="P54" i="1"/>
  <c r="P55" i="1"/>
  <c r="Q55" i="1" s="1"/>
  <c r="AD55" i="1" s="1"/>
  <c r="P56" i="1"/>
  <c r="P57" i="1"/>
  <c r="T57" i="1" s="1"/>
  <c r="P58" i="1"/>
  <c r="T58" i="1" s="1"/>
  <c r="P59" i="1"/>
  <c r="T59" i="1" s="1"/>
  <c r="P60" i="1"/>
  <c r="T60" i="1" s="1"/>
  <c r="P61" i="1"/>
  <c r="T61" i="1" s="1"/>
  <c r="P62" i="1"/>
  <c r="T62" i="1" s="1"/>
  <c r="P63" i="1"/>
  <c r="T63" i="1" s="1"/>
  <c r="P64" i="1"/>
  <c r="T64" i="1" s="1"/>
  <c r="P65" i="1"/>
  <c r="Q65" i="1" s="1"/>
  <c r="P66" i="1"/>
  <c r="P67" i="1"/>
  <c r="AB67" i="1" s="1"/>
  <c r="P68" i="1"/>
  <c r="P69" i="1"/>
  <c r="AB69" i="1" s="1"/>
  <c r="P70" i="1"/>
  <c r="P71" i="1"/>
  <c r="P72" i="1"/>
  <c r="P73" i="1"/>
  <c r="AB73" i="1" s="1"/>
  <c r="P74" i="1"/>
  <c r="P75" i="1"/>
  <c r="Q75" i="1" s="1"/>
  <c r="AD75" i="1" s="1"/>
  <c r="P76" i="1"/>
  <c r="P77" i="1"/>
  <c r="Q77" i="1" s="1"/>
  <c r="AD77" i="1" s="1"/>
  <c r="P78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AB77" i="1" l="1"/>
  <c r="AE77" i="1"/>
  <c r="AB75" i="1"/>
  <c r="AE75" i="1"/>
  <c r="AB65" i="1"/>
  <c r="AD65" i="1"/>
  <c r="AE65" i="1" s="1"/>
  <c r="AB55" i="1"/>
  <c r="AE55" i="1"/>
  <c r="AB53" i="1"/>
  <c r="AD53" i="1"/>
  <c r="AE53" i="1" s="1"/>
  <c r="AB49" i="1"/>
  <c r="AD49" i="1"/>
  <c r="AE49" i="1" s="1"/>
  <c r="AB47" i="1"/>
  <c r="AE47" i="1"/>
  <c r="AB45" i="1"/>
  <c r="AE45" i="1"/>
  <c r="AB41" i="1"/>
  <c r="AD41" i="1"/>
  <c r="AE41" i="1" s="1"/>
  <c r="AB33" i="1"/>
  <c r="AD33" i="1"/>
  <c r="AE33" i="1" s="1"/>
  <c r="AB28" i="1"/>
  <c r="AD28" i="1"/>
  <c r="AE28" i="1" s="1"/>
  <c r="AB26" i="1"/>
  <c r="AD26" i="1"/>
  <c r="AE26" i="1" s="1"/>
  <c r="AB24" i="1"/>
  <c r="AD24" i="1"/>
  <c r="AE24" i="1" s="1"/>
  <c r="AB22" i="1"/>
  <c r="AE22" i="1"/>
  <c r="AB18" i="1"/>
  <c r="AD18" i="1"/>
  <c r="AE18" i="1" s="1"/>
  <c r="AB27" i="1"/>
  <c r="AD27" i="1"/>
  <c r="AE27" i="1" s="1"/>
  <c r="AB25" i="1"/>
  <c r="AD25" i="1"/>
  <c r="AE25" i="1" s="1"/>
  <c r="AB13" i="1"/>
  <c r="AD13" i="1"/>
  <c r="AE13" i="1" s="1"/>
  <c r="AB9" i="1"/>
  <c r="AD9" i="1"/>
  <c r="AE9" i="1" s="1"/>
  <c r="AB51" i="1"/>
  <c r="Q71" i="1"/>
  <c r="P30" i="1"/>
  <c r="Q37" i="1"/>
  <c r="T76" i="1"/>
  <c r="T28" i="1"/>
  <c r="T26" i="1"/>
  <c r="T24" i="1"/>
  <c r="T22" i="1"/>
  <c r="T18" i="1"/>
  <c r="Q6" i="1"/>
  <c r="Q8" i="1"/>
  <c r="Q10" i="1"/>
  <c r="Q12" i="1"/>
  <c r="Q20" i="1"/>
  <c r="Q32" i="1"/>
  <c r="Q44" i="1"/>
  <c r="AD44" i="1" s="1"/>
  <c r="Q46" i="1"/>
  <c r="Q48" i="1"/>
  <c r="AD48" i="1" s="1"/>
  <c r="Q50" i="1"/>
  <c r="Q52" i="1"/>
  <c r="AB54" i="1"/>
  <c r="Q56" i="1"/>
  <c r="AB66" i="1"/>
  <c r="Q68" i="1"/>
  <c r="Q70" i="1"/>
  <c r="Q72" i="1"/>
  <c r="Q74" i="1"/>
  <c r="AB76" i="1"/>
  <c r="AB78" i="1"/>
  <c r="T77" i="1"/>
  <c r="T75" i="1"/>
  <c r="T73" i="1"/>
  <c r="T71" i="1"/>
  <c r="T69" i="1"/>
  <c r="T67" i="1"/>
  <c r="T65" i="1"/>
  <c r="T55" i="1"/>
  <c r="T53" i="1"/>
  <c r="T51" i="1"/>
  <c r="T49" i="1"/>
  <c r="T47" i="1"/>
  <c r="T45" i="1"/>
  <c r="T41" i="1"/>
  <c r="T33" i="1"/>
  <c r="T31" i="1"/>
  <c r="E5" i="1"/>
  <c r="U75" i="1"/>
  <c r="U71" i="1"/>
  <c r="U67" i="1"/>
  <c r="U63" i="1"/>
  <c r="U59" i="1"/>
  <c r="U55" i="1"/>
  <c r="U51" i="1"/>
  <c r="U47" i="1"/>
  <c r="U43" i="1"/>
  <c r="U39" i="1"/>
  <c r="U35" i="1"/>
  <c r="U31" i="1"/>
  <c r="U77" i="1"/>
  <c r="U73" i="1"/>
  <c r="U69" i="1"/>
  <c r="U65" i="1"/>
  <c r="U61" i="1"/>
  <c r="U57" i="1"/>
  <c r="U53" i="1"/>
  <c r="U49" i="1"/>
  <c r="U45" i="1"/>
  <c r="U41" i="1"/>
  <c r="U37" i="1"/>
  <c r="U33" i="1"/>
  <c r="U29" i="1"/>
  <c r="T6" i="1"/>
  <c r="U26" i="1"/>
  <c r="U22" i="1"/>
  <c r="U18" i="1"/>
  <c r="U14" i="1"/>
  <c r="U1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28" i="1"/>
  <c r="U24" i="1"/>
  <c r="U20" i="1"/>
  <c r="U16" i="1"/>
  <c r="U12" i="1"/>
  <c r="U8" i="1"/>
  <c r="T27" i="1"/>
  <c r="U27" i="1"/>
  <c r="T25" i="1"/>
  <c r="U25" i="1"/>
  <c r="T23" i="1"/>
  <c r="U23" i="1"/>
  <c r="T21" i="1"/>
  <c r="U21" i="1"/>
  <c r="T19" i="1"/>
  <c r="U19" i="1"/>
  <c r="T17" i="1"/>
  <c r="U17" i="1"/>
  <c r="T15" i="1"/>
  <c r="U15" i="1"/>
  <c r="T13" i="1"/>
  <c r="U13" i="1"/>
  <c r="T11" i="1"/>
  <c r="U11" i="1"/>
  <c r="T9" i="1"/>
  <c r="U9" i="1"/>
  <c r="T7" i="1"/>
  <c r="U7" i="1"/>
  <c r="K5" i="1"/>
  <c r="AB72" i="1" l="1"/>
  <c r="AD72" i="1"/>
  <c r="AE72" i="1" s="1"/>
  <c r="AB68" i="1"/>
  <c r="AD68" i="1"/>
  <c r="AE68" i="1" s="1"/>
  <c r="AB56" i="1"/>
  <c r="AD56" i="1"/>
  <c r="AE56" i="1" s="1"/>
  <c r="AB52" i="1"/>
  <c r="AD52" i="1"/>
  <c r="AE52" i="1" s="1"/>
  <c r="AB48" i="1"/>
  <c r="AE48" i="1"/>
  <c r="AB44" i="1"/>
  <c r="AE44" i="1"/>
  <c r="AB20" i="1"/>
  <c r="AD20" i="1"/>
  <c r="AE20" i="1" s="1"/>
  <c r="AB10" i="1"/>
  <c r="AD10" i="1"/>
  <c r="AE10" i="1" s="1"/>
  <c r="AB6" i="1"/>
  <c r="AD6" i="1"/>
  <c r="AB74" i="1"/>
  <c r="AD74" i="1"/>
  <c r="AE74" i="1" s="1"/>
  <c r="AB70" i="1"/>
  <c r="AD70" i="1"/>
  <c r="AE70" i="1" s="1"/>
  <c r="AB50" i="1"/>
  <c r="AD50" i="1"/>
  <c r="AE50" i="1" s="1"/>
  <c r="AB46" i="1"/>
  <c r="AD46" i="1"/>
  <c r="AE46" i="1" s="1"/>
  <c r="AB32" i="1"/>
  <c r="AD32" i="1"/>
  <c r="AE32" i="1" s="1"/>
  <c r="AB12" i="1"/>
  <c r="AD12" i="1"/>
  <c r="AE12" i="1" s="1"/>
  <c r="AB8" i="1"/>
  <c r="AD8" i="1"/>
  <c r="AE8" i="1" s="1"/>
  <c r="AB37" i="1"/>
  <c r="AD37" i="1"/>
  <c r="AE37" i="1" s="1"/>
  <c r="AB71" i="1"/>
  <c r="AD71" i="1"/>
  <c r="AE71" i="1" s="1"/>
  <c r="Q30" i="1"/>
  <c r="P5" i="1"/>
  <c r="U30" i="1"/>
  <c r="T52" i="1"/>
  <c r="T30" i="1"/>
  <c r="T44" i="1"/>
  <c r="T68" i="1"/>
  <c r="T20" i="1"/>
  <c r="T48" i="1"/>
  <c r="T56" i="1"/>
  <c r="T72" i="1"/>
  <c r="T8" i="1"/>
  <c r="T12" i="1"/>
  <c r="T10" i="1"/>
  <c r="T32" i="1"/>
  <c r="T46" i="1"/>
  <c r="T50" i="1"/>
  <c r="T54" i="1"/>
  <c r="T66" i="1"/>
  <c r="T70" i="1"/>
  <c r="T74" i="1"/>
  <c r="T78" i="1"/>
  <c r="T37" i="1"/>
  <c r="AE6" i="1" l="1"/>
  <c r="AB30" i="1"/>
  <c r="AB5" i="1" s="1"/>
  <c r="AD30" i="1"/>
  <c r="AE30" i="1" s="1"/>
  <c r="Q5" i="1"/>
  <c r="AE5" i="1" l="1"/>
  <c r="AD5" i="1"/>
</calcChain>
</file>

<file path=xl/sharedStrings.xml><?xml version="1.0" encoding="utf-8"?>
<sst xmlns="http://schemas.openxmlformats.org/spreadsheetml/2006/main" count="284" uniqueCount="119">
  <si>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</si>
  <si>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</si>
  <si>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</si>
  <si>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</si>
  <si>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</si>
  <si>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</si>
  <si>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</si>
  <si>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</si>
  <si>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</si>
  <si>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</si>
  <si>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</si>
  <si>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</si>
  <si>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</si>
  <si>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</si>
  <si>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</si>
  <si>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</si>
  <si>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</si>
  <si>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</si>
  <si>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</si>
  <si>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</si>
  <si>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</si>
  <si>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</si>
  <si>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</si>
  <si>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</si>
  <si>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</si>
  <si>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</si>
  <si>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10,06,(1)</t>
  </si>
  <si>
    <t>10,06,(2)</t>
  </si>
  <si>
    <t>13,06,</t>
  </si>
  <si>
    <t>06,06,</t>
  </si>
  <si>
    <t>30,05,</t>
  </si>
  <si>
    <t>23,05,</t>
  </si>
  <si>
    <t>16,05,</t>
  </si>
  <si>
    <t>09,05,</t>
  </si>
  <si>
    <t>шт</t>
  </si>
  <si>
    <t>Готовые бельмеши сочные с мясом ТМ Горячая штучка 0,3кг зам  ПОКОМ</t>
  </si>
  <si>
    <t>матрица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</si>
  <si>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</si>
  <si>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</si>
  <si>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</si>
  <si>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</si>
  <si>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</si>
  <si>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</si>
  <si>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</si>
  <si>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</si>
  <si>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</si>
  <si>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нет потребности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</si>
  <si>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</si>
  <si>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</si>
  <si>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матрица / паллет</t>
  </si>
  <si>
    <t>Жар-мени с картофелем и сочной грудинкой. ВЕС  ПОКОМ</t>
  </si>
  <si>
    <t>нужно увеличить продажи!!!</t>
  </si>
  <si>
    <t>Круггетсы с сырным соусом ТМ Горячая штучка 0,25 кг зам  ПОКОМ</t>
  </si>
  <si>
    <t>Круггетсы с сырным соусом ТМ Горячая штучка 3 кг зам вес ПОКОМ</t>
  </si>
  <si>
    <t>не в матрице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</si>
  <si>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</si>
  <si>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</si>
  <si>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</si>
  <si>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</si>
  <si>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</si>
  <si>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</si>
  <si>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</si>
  <si>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</si>
  <si>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</si>
  <si>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</si>
  <si>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</si>
  <si>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</si>
  <si>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</si>
  <si>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</si>
  <si>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</si>
  <si>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</si>
  <si>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</si>
  <si>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</si>
  <si>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</si>
  <si>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</si>
  <si>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</si>
  <si>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</si>
  <si>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</si>
  <si>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</si>
  <si>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</si>
  <si>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</si>
  <si>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</si>
  <si>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</si>
  <si>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</si>
  <si>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</si>
  <si>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</si>
  <si>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</si>
  <si>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</si>
  <si>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</si>
  <si>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</si>
  <si>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</si>
  <si>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</si>
  <si>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</si>
  <si>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/ нужно продавать!!!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</si>
  <si>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</si>
  <si>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</si>
  <si>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</si>
  <si>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</si>
  <si>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</si>
  <si>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</si>
  <si>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</si>
  <si>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</si>
  <si>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</si>
  <si>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</si>
  <si>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</si>
  <si>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</si>
  <si>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</si>
  <si>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</si>
  <si>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</si>
  <si>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</si>
  <si>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</si>
  <si>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</si>
  <si>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</si>
  <si>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нужно увеличить продажи</t>
  </si>
  <si>
    <t>Чебуреки сочные ТМ Зареченские ТС Зареченские продукты.  Поком</t>
  </si>
  <si>
    <t>Чебуречище горячая штучка 0,14кг Поком</t>
  </si>
  <si>
    <t>есть дубль</t>
  </si>
  <si>
    <t>дубль / не правильно ставится приход</t>
  </si>
  <si>
    <t>16,06,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</si>
</sst>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4" fillId="0" borderId="1" xfId="1" applyNumberFormat="1" applyFont="1"/>
    <xf numFmtId="164" fontId="4" fillId="8" borderId="1" xfId="1" applyNumberFormat="1" applyFont="1" applyFill="1"/>
    <xf numFmtId="164" fontId="5" fillId="8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E4" sqref="AE4"/>
    </sheetView>
  </sheetViews>
  <sheetFormatPr defaultRowHeight="15" x14ac:dyDescent="0.25"/>
  <cols>
    <col min="1" max="1" width="60" customWidth="1"/>
    <col min="2" max="2" width="3.85546875" customWidth="1"/>
    <col min="3" max="6" width="6.85546875" customWidth="1"/>
    <col min="7" max="7" width="4.42578125" style="8" customWidth="1"/>
    <col min="8" max="8" width="4.42578125" customWidth="1"/>
    <col min="9" max="9" width="18.140625" customWidth="1"/>
    <col min="10" max="11" width="6.85546875" customWidth="1"/>
    <col min="12" max="13" width="0.85546875" customWidth="1"/>
    <col min="14" max="18" width="6.85546875" customWidth="1"/>
    <col min="19" max="19" width="21.42578125" customWidth="1"/>
    <col min="20" max="21" width="4.85546875" customWidth="1"/>
    <col min="22" max="26" width="6.28515625" customWidth="1"/>
    <col min="27" max="27" width="30.140625" customWidth="1"/>
    <col min="28" max="28" width="8" customWidth="1"/>
    <col min="29" max="29" width="8" style="8" customWidth="1"/>
    <col min="30" max="30" width="8" style="13" customWidth="1"/>
    <col min="31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6"/>
      <c r="AD1" s="10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6"/>
      <c r="AD2" s="10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9" t="s">
        <v>16</v>
      </c>
      <c r="S3" s="9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7" t="s">
        <v>23</v>
      </c>
      <c r="AD3" s="11" t="s">
        <v>24</v>
      </c>
      <c r="AE3" s="2" t="s">
        <v>25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 t="s">
        <v>28</v>
      </c>
      <c r="Q4" s="1"/>
      <c r="R4" s="1"/>
      <c r="S4" s="1"/>
      <c r="T4" s="1"/>
      <c r="U4" s="1"/>
      <c r="V4" s="1" t="s">
        <v>29</v>
      </c>
      <c r="W4" s="1" t="s">
        <v>30</v>
      </c>
      <c r="X4" s="1" t="s">
        <v>31</v>
      </c>
      <c r="Y4" s="1" t="s">
        <v>32</v>
      </c>
      <c r="Z4" s="1" t="s">
        <v>33</v>
      </c>
      <c r="AA4" s="1"/>
      <c r="AB4" s="1"/>
      <c r="AC4" s="6"/>
      <c r="AD4" s="10" t="s">
        <v>118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12629.944</v>
      </c>
      <c r="F5" s="4">
        <f>SUM(F6:F498)</f>
        <v>9049.8000000000011</v>
      </c>
      <c r="G5" s="6"/>
      <c r="H5" s="1"/>
      <c r="I5" s="1"/>
      <c r="J5" s="4">
        <f t="shared" ref="J5:R5" si="0">SUM(J6:J498)</f>
        <v>12594.1</v>
      </c>
      <c r="K5" s="4">
        <f t="shared" si="0"/>
        <v>35.844000000000108</v>
      </c>
      <c r="L5" s="4">
        <f t="shared" si="0"/>
        <v>0</v>
      </c>
      <c r="M5" s="4">
        <f t="shared" si="0"/>
        <v>0</v>
      </c>
      <c r="N5" s="4">
        <f t="shared" si="0"/>
        <v>11502.7</v>
      </c>
      <c r="O5" s="4">
        <f t="shared" si="0"/>
        <v>2000</v>
      </c>
      <c r="P5" s="4">
        <f t="shared" si="0"/>
        <v>2525.9888000000001</v>
      </c>
      <c r="Q5" s="4">
        <f t="shared" si="0"/>
        <v>13533.483199999999</v>
      </c>
      <c r="R5" s="4">
        <f t="shared" si="0"/>
        <v>0</v>
      </c>
      <c r="S5" s="1"/>
      <c r="T5" s="1"/>
      <c r="U5" s="1"/>
      <c r="V5" s="4">
        <f>SUM(V6:V498)</f>
        <v>2634.6000000000008</v>
      </c>
      <c r="W5" s="4">
        <f>SUM(W6:W498)</f>
        <v>1920.08</v>
      </c>
      <c r="X5" s="4">
        <f>SUM(X6:X498)</f>
        <v>2952.76</v>
      </c>
      <c r="Y5" s="4">
        <f>SUM(Y6:Y498)</f>
        <v>1909.14</v>
      </c>
      <c r="Z5" s="4">
        <f>SUM(Z6:Z498)</f>
        <v>1614.0599999999995</v>
      </c>
      <c r="AA5" s="1"/>
      <c r="AB5" s="4">
        <f>SUM(AB6:AB498)</f>
        <v>9781.5391999999993</v>
      </c>
      <c r="AC5" s="6"/>
      <c r="AD5" s="12">
        <f>SUM(AD6:AD498)</f>
        <v>2037</v>
      </c>
      <c r="AE5" s="4">
        <f>SUM(AE6:AE498)</f>
        <v>9874.9399999999987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34</v>
      </c>
      <c r="C6" s="1">
        <v>71</v>
      </c>
      <c r="D6" s="1">
        <v>12</v>
      </c>
      <c r="E6" s="1">
        <v>35</v>
      </c>
      <c r="F6" s="1">
        <v>36</v>
      </c>
      <c r="G6" s="6">
        <v>0.3</v>
      </c>
      <c r="H6" s="1">
        <v>180</v>
      </c>
      <c r="I6" s="1" t="s">
        <v>36</v>
      </c>
      <c r="J6" s="1">
        <v>35</v>
      </c>
      <c r="K6" s="1">
        <f t="shared" ref="K6:K36" si="1">E6-J6</f>
        <v>0</v>
      </c>
      <c r="L6" s="1"/>
      <c r="M6" s="1"/>
      <c r="N6" s="1">
        <v>24</v>
      </c>
      <c r="O6" s="1">
        <v>0</v>
      </c>
      <c r="P6" s="1">
        <f t="shared" ref="P6:P69" si="2">E6/5</f>
        <v>7</v>
      </c>
      <c r="Q6" s="5">
        <f>14*P6-O6-N6-F6</f>
        <v>38</v>
      </c>
      <c r="R6" s="5"/>
      <c r="S6" s="1"/>
      <c r="T6" s="1">
        <f>(F6+N6+O6+Q6)/P6</f>
        <v>14</v>
      </c>
      <c r="U6" s="1">
        <f>(F6+N6+O6)/P6</f>
        <v>8.5714285714285712</v>
      </c>
      <c r="V6" s="1">
        <v>5</v>
      </c>
      <c r="W6" s="1">
        <v>1</v>
      </c>
      <c r="X6" s="1">
        <v>8.8000000000000007</v>
      </c>
      <c r="Y6" s="1">
        <v>6.4</v>
      </c>
      <c r="Z6" s="1">
        <v>3.2</v>
      </c>
      <c r="AA6" s="1"/>
      <c r="AB6" s="1">
        <f t="shared" ref="AB6:AB37" si="3">Q6*G6</f>
        <v>11.4</v>
      </c>
      <c r="AC6" s="6">
        <v>12</v>
      </c>
      <c r="AD6" s="10">
        <f>MROUND(Q6,AC6)/AC6</f>
        <v>3</v>
      </c>
      <c r="AE6" s="1">
        <f>AD6*AC6*G6</f>
        <v>10.799999999999999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34</v>
      </c>
      <c r="C7" s="1">
        <v>469</v>
      </c>
      <c r="D7" s="1">
        <v>204</v>
      </c>
      <c r="E7" s="1">
        <v>187</v>
      </c>
      <c r="F7" s="1">
        <v>364</v>
      </c>
      <c r="G7" s="6">
        <v>0.3</v>
      </c>
      <c r="H7" s="1">
        <v>180</v>
      </c>
      <c r="I7" s="1" t="s">
        <v>36</v>
      </c>
      <c r="J7" s="1">
        <v>187</v>
      </c>
      <c r="K7" s="1">
        <f t="shared" si="1"/>
        <v>0</v>
      </c>
      <c r="L7" s="1"/>
      <c r="M7" s="1"/>
      <c r="N7" s="1">
        <v>240</v>
      </c>
      <c r="O7" s="1">
        <v>0</v>
      </c>
      <c r="P7" s="1">
        <f t="shared" si="2"/>
        <v>37.4</v>
      </c>
      <c r="Q7" s="5"/>
      <c r="R7" s="5"/>
      <c r="S7" s="1"/>
      <c r="T7" s="1">
        <f t="shared" ref="T7:T70" si="4">(F7+N7+O7+Q7)/P7</f>
        <v>16.149732620320858</v>
      </c>
      <c r="U7" s="1">
        <f t="shared" ref="U7:U70" si="5">(F7+N7+O7)/P7</f>
        <v>16.149732620320858</v>
      </c>
      <c r="V7" s="1">
        <v>58.8</v>
      </c>
      <c r="W7" s="1">
        <v>54.6</v>
      </c>
      <c r="X7" s="1">
        <v>63.2</v>
      </c>
      <c r="Y7" s="1">
        <v>45.8</v>
      </c>
      <c r="Z7" s="1">
        <v>35.4</v>
      </c>
      <c r="AA7" s="1"/>
      <c r="AB7" s="1">
        <f t="shared" si="3"/>
        <v>0</v>
      </c>
      <c r="AC7" s="6">
        <v>12</v>
      </c>
      <c r="AD7" s="10">
        <f t="shared" ref="AD7:AD13" si="6">MROUND(Q7,AC7)/AC7</f>
        <v>0</v>
      </c>
      <c r="AE7" s="1">
        <f t="shared" ref="AE7:AE13" si="7">AD7*AC7*G7</f>
        <v>0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837</v>
      </c>
      <c r="D8" s="1">
        <v>48</v>
      </c>
      <c r="E8" s="1">
        <v>401</v>
      </c>
      <c r="F8" s="1">
        <v>283</v>
      </c>
      <c r="G8" s="6">
        <v>0.3</v>
      </c>
      <c r="H8" s="1">
        <v>180</v>
      </c>
      <c r="I8" s="1" t="s">
        <v>36</v>
      </c>
      <c r="J8" s="1">
        <v>391</v>
      </c>
      <c r="K8" s="1">
        <f t="shared" si="1"/>
        <v>10</v>
      </c>
      <c r="L8" s="1"/>
      <c r="M8" s="1"/>
      <c r="N8" s="1">
        <v>396</v>
      </c>
      <c r="O8" s="1">
        <v>0</v>
      </c>
      <c r="P8" s="1">
        <f t="shared" si="2"/>
        <v>80.2</v>
      </c>
      <c r="Q8" s="5">
        <f t="shared" ref="Q8:Q13" si="8">14*P8-O8-N8-F8</f>
        <v>443.79999999999995</v>
      </c>
      <c r="R8" s="5"/>
      <c r="S8" s="1"/>
      <c r="T8" s="1">
        <f t="shared" si="4"/>
        <v>13.999999999999998</v>
      </c>
      <c r="U8" s="1">
        <f t="shared" si="5"/>
        <v>8.4663341645885275</v>
      </c>
      <c r="V8" s="1">
        <v>79.599999999999994</v>
      </c>
      <c r="W8" s="1">
        <v>70.8</v>
      </c>
      <c r="X8" s="1">
        <v>108.2</v>
      </c>
      <c r="Y8" s="1">
        <v>68.8</v>
      </c>
      <c r="Z8" s="1">
        <v>60</v>
      </c>
      <c r="AA8" s="1"/>
      <c r="AB8" s="1">
        <f t="shared" si="3"/>
        <v>133.13999999999999</v>
      </c>
      <c r="AC8" s="6">
        <v>12</v>
      </c>
      <c r="AD8" s="10">
        <f t="shared" si="6"/>
        <v>37</v>
      </c>
      <c r="AE8" s="1">
        <f t="shared" si="7"/>
        <v>133.19999999999999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34</v>
      </c>
      <c r="C9" s="1">
        <v>213</v>
      </c>
      <c r="D9" s="1">
        <v>36</v>
      </c>
      <c r="E9" s="1">
        <v>136</v>
      </c>
      <c r="F9" s="1">
        <v>38</v>
      </c>
      <c r="G9" s="6">
        <v>0.3</v>
      </c>
      <c r="H9" s="1">
        <v>180</v>
      </c>
      <c r="I9" s="1" t="s">
        <v>36</v>
      </c>
      <c r="J9" s="1">
        <v>134</v>
      </c>
      <c r="K9" s="1">
        <f t="shared" si="1"/>
        <v>2</v>
      </c>
      <c r="L9" s="1"/>
      <c r="M9" s="1"/>
      <c r="N9" s="1">
        <v>252</v>
      </c>
      <c r="O9" s="1">
        <v>0</v>
      </c>
      <c r="P9" s="1">
        <f t="shared" si="2"/>
        <v>27.2</v>
      </c>
      <c r="Q9" s="5">
        <f t="shared" si="8"/>
        <v>90.800000000000011</v>
      </c>
      <c r="R9" s="5"/>
      <c r="S9" s="1"/>
      <c r="T9" s="1">
        <f t="shared" si="4"/>
        <v>14</v>
      </c>
      <c r="U9" s="1">
        <f t="shared" si="5"/>
        <v>10.661764705882353</v>
      </c>
      <c r="V9" s="1">
        <v>31.8</v>
      </c>
      <c r="W9" s="1">
        <v>19.600000000000001</v>
      </c>
      <c r="X9" s="1">
        <v>28.8</v>
      </c>
      <c r="Y9" s="1">
        <v>19.600000000000001</v>
      </c>
      <c r="Z9" s="1">
        <v>10.4</v>
      </c>
      <c r="AA9" s="1"/>
      <c r="AB9" s="1">
        <f t="shared" si="3"/>
        <v>27.240000000000002</v>
      </c>
      <c r="AC9" s="6">
        <v>12</v>
      </c>
      <c r="AD9" s="10">
        <f t="shared" si="6"/>
        <v>8</v>
      </c>
      <c r="AE9" s="1">
        <f t="shared" si="7"/>
        <v>28.799999999999997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865</v>
      </c>
      <c r="D10" s="1">
        <v>48</v>
      </c>
      <c r="E10" s="1">
        <v>385</v>
      </c>
      <c r="F10" s="1">
        <v>335</v>
      </c>
      <c r="G10" s="6">
        <v>0.3</v>
      </c>
      <c r="H10" s="1">
        <v>180</v>
      </c>
      <c r="I10" s="1" t="s">
        <v>36</v>
      </c>
      <c r="J10" s="1">
        <v>381</v>
      </c>
      <c r="K10" s="1">
        <f t="shared" si="1"/>
        <v>4</v>
      </c>
      <c r="L10" s="1"/>
      <c r="M10" s="1"/>
      <c r="N10" s="1">
        <v>312</v>
      </c>
      <c r="O10" s="1">
        <v>0</v>
      </c>
      <c r="P10" s="1">
        <f t="shared" si="2"/>
        <v>77</v>
      </c>
      <c r="Q10" s="5">
        <f t="shared" si="8"/>
        <v>431</v>
      </c>
      <c r="R10" s="5"/>
      <c r="S10" s="1"/>
      <c r="T10" s="1">
        <f t="shared" si="4"/>
        <v>14</v>
      </c>
      <c r="U10" s="1">
        <f t="shared" si="5"/>
        <v>8.4025974025974026</v>
      </c>
      <c r="V10" s="1">
        <v>76.8</v>
      </c>
      <c r="W10" s="1">
        <v>47</v>
      </c>
      <c r="X10" s="1">
        <v>107</v>
      </c>
      <c r="Y10" s="1">
        <v>58.4</v>
      </c>
      <c r="Z10" s="1">
        <v>59.2</v>
      </c>
      <c r="AA10" s="1"/>
      <c r="AB10" s="1">
        <f t="shared" si="3"/>
        <v>129.29999999999998</v>
      </c>
      <c r="AC10" s="6">
        <v>12</v>
      </c>
      <c r="AD10" s="10">
        <f t="shared" si="6"/>
        <v>36</v>
      </c>
      <c r="AE10" s="1">
        <f t="shared" si="7"/>
        <v>129.6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34</v>
      </c>
      <c r="C11" s="1">
        <v>26</v>
      </c>
      <c r="D11" s="1">
        <v>72</v>
      </c>
      <c r="E11" s="1">
        <v>12</v>
      </c>
      <c r="F11" s="1">
        <v>59</v>
      </c>
      <c r="G11" s="6">
        <v>0.09</v>
      </c>
      <c r="H11" s="1">
        <v>180</v>
      </c>
      <c r="I11" s="1" t="s">
        <v>36</v>
      </c>
      <c r="J11" s="1">
        <v>12</v>
      </c>
      <c r="K11" s="1">
        <f t="shared" si="1"/>
        <v>0</v>
      </c>
      <c r="L11" s="1"/>
      <c r="M11" s="1"/>
      <c r="N11" s="1">
        <v>72</v>
      </c>
      <c r="O11" s="1">
        <v>0</v>
      </c>
      <c r="P11" s="1">
        <f t="shared" si="2"/>
        <v>2.4</v>
      </c>
      <c r="Q11" s="5"/>
      <c r="R11" s="5"/>
      <c r="S11" s="1"/>
      <c r="T11" s="1">
        <f t="shared" si="4"/>
        <v>54.583333333333336</v>
      </c>
      <c r="U11" s="1">
        <f t="shared" si="5"/>
        <v>54.583333333333336</v>
      </c>
      <c r="V11" s="1">
        <v>9.8000000000000007</v>
      </c>
      <c r="W11" s="1">
        <v>10</v>
      </c>
      <c r="X11" s="1">
        <v>3.6</v>
      </c>
      <c r="Y11" s="1">
        <v>0</v>
      </c>
      <c r="Z11" s="1">
        <v>0</v>
      </c>
      <c r="AA11" s="1"/>
      <c r="AB11" s="1">
        <f t="shared" si="3"/>
        <v>0</v>
      </c>
      <c r="AC11" s="6">
        <v>24</v>
      </c>
      <c r="AD11" s="10">
        <f t="shared" si="6"/>
        <v>0</v>
      </c>
      <c r="AE11" s="1">
        <f t="shared" si="7"/>
        <v>0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125</v>
      </c>
      <c r="D12" s="1">
        <v>40</v>
      </c>
      <c r="E12" s="1">
        <v>62</v>
      </c>
      <c r="F12" s="1">
        <v>82</v>
      </c>
      <c r="G12" s="6">
        <v>0.36</v>
      </c>
      <c r="H12" s="1">
        <v>180</v>
      </c>
      <c r="I12" s="1" t="s">
        <v>36</v>
      </c>
      <c r="J12" s="1">
        <v>62</v>
      </c>
      <c r="K12" s="1">
        <f t="shared" si="1"/>
        <v>0</v>
      </c>
      <c r="L12" s="1"/>
      <c r="M12" s="1"/>
      <c r="N12" s="1">
        <v>0</v>
      </c>
      <c r="O12" s="1">
        <v>0</v>
      </c>
      <c r="P12" s="1">
        <f t="shared" si="2"/>
        <v>12.4</v>
      </c>
      <c r="Q12" s="5">
        <f t="shared" si="8"/>
        <v>91.6</v>
      </c>
      <c r="R12" s="5"/>
      <c r="S12" s="1"/>
      <c r="T12" s="1">
        <f t="shared" si="4"/>
        <v>14</v>
      </c>
      <c r="U12" s="1">
        <f t="shared" si="5"/>
        <v>6.6129032258064511</v>
      </c>
      <c r="V12" s="1">
        <v>9.8000000000000007</v>
      </c>
      <c r="W12" s="1">
        <v>16</v>
      </c>
      <c r="X12" s="1">
        <v>9.6</v>
      </c>
      <c r="Y12" s="1">
        <v>7</v>
      </c>
      <c r="Z12" s="1">
        <v>3.8</v>
      </c>
      <c r="AA12" s="1"/>
      <c r="AB12" s="1">
        <f t="shared" si="3"/>
        <v>32.975999999999999</v>
      </c>
      <c r="AC12" s="6">
        <v>10</v>
      </c>
      <c r="AD12" s="10">
        <f t="shared" si="6"/>
        <v>9</v>
      </c>
      <c r="AE12" s="1">
        <f t="shared" si="7"/>
        <v>32.4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181.5</v>
      </c>
      <c r="D13" s="1">
        <v>27.5</v>
      </c>
      <c r="E13" s="1">
        <v>159.5</v>
      </c>
      <c r="F13" s="1">
        <v>27.5</v>
      </c>
      <c r="G13" s="6">
        <v>1</v>
      </c>
      <c r="H13" s="1">
        <v>180</v>
      </c>
      <c r="I13" s="1" t="s">
        <v>36</v>
      </c>
      <c r="J13" s="1">
        <v>159</v>
      </c>
      <c r="K13" s="1">
        <f t="shared" si="1"/>
        <v>0.5</v>
      </c>
      <c r="L13" s="1"/>
      <c r="M13" s="1"/>
      <c r="N13" s="1">
        <v>198</v>
      </c>
      <c r="O13" s="1">
        <v>0</v>
      </c>
      <c r="P13" s="1">
        <f t="shared" si="2"/>
        <v>31.9</v>
      </c>
      <c r="Q13" s="5">
        <f t="shared" si="8"/>
        <v>221.09999999999997</v>
      </c>
      <c r="R13" s="5"/>
      <c r="S13" s="1"/>
      <c r="T13" s="1">
        <f t="shared" si="4"/>
        <v>14</v>
      </c>
      <c r="U13" s="1">
        <f t="shared" si="5"/>
        <v>7.0689655172413799</v>
      </c>
      <c r="V13" s="1">
        <v>28.6</v>
      </c>
      <c r="W13" s="1">
        <v>22</v>
      </c>
      <c r="X13" s="1">
        <v>31.8</v>
      </c>
      <c r="Y13" s="1">
        <v>23.12</v>
      </c>
      <c r="Z13" s="1">
        <v>13.2</v>
      </c>
      <c r="AA13" s="1"/>
      <c r="AB13" s="1">
        <f t="shared" si="3"/>
        <v>221.09999999999997</v>
      </c>
      <c r="AC13" s="6">
        <v>5.5</v>
      </c>
      <c r="AD13" s="10">
        <f t="shared" si="6"/>
        <v>40</v>
      </c>
      <c r="AE13" s="1">
        <f t="shared" si="7"/>
        <v>220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9" t="s">
        <v>45</v>
      </c>
      <c r="B14" s="19" t="s">
        <v>44</v>
      </c>
      <c r="C14" s="19"/>
      <c r="D14" s="19"/>
      <c r="E14" s="19"/>
      <c r="F14" s="19"/>
      <c r="G14" s="20">
        <v>0</v>
      </c>
      <c r="H14" s="19" t="e">
        <v>#N/A</v>
      </c>
      <c r="I14" s="19" t="s">
        <v>36</v>
      </c>
      <c r="J14" s="19"/>
      <c r="K14" s="19">
        <f t="shared" si="1"/>
        <v>0</v>
      </c>
      <c r="L14" s="19"/>
      <c r="M14" s="19"/>
      <c r="N14" s="19"/>
      <c r="O14" s="19"/>
      <c r="P14" s="19">
        <f t="shared" si="2"/>
        <v>0</v>
      </c>
      <c r="Q14" s="21"/>
      <c r="R14" s="21"/>
      <c r="S14" s="19"/>
      <c r="T14" s="19" t="e">
        <f t="shared" si="4"/>
        <v>#DIV/0!</v>
      </c>
      <c r="U14" s="19" t="e">
        <f t="shared" si="5"/>
        <v>#DIV/0!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 t="s">
        <v>46</v>
      </c>
      <c r="AB14" s="19">
        <f t="shared" si="3"/>
        <v>0</v>
      </c>
      <c r="AC14" s="20">
        <v>0</v>
      </c>
      <c r="AD14" s="22"/>
      <c r="AE14" s="19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9" t="s">
        <v>47</v>
      </c>
      <c r="B15" s="19" t="s">
        <v>44</v>
      </c>
      <c r="C15" s="19"/>
      <c r="D15" s="19"/>
      <c r="E15" s="19"/>
      <c r="F15" s="19"/>
      <c r="G15" s="20">
        <v>0</v>
      </c>
      <c r="H15" s="19" t="e">
        <v>#N/A</v>
      </c>
      <c r="I15" s="19" t="s">
        <v>36</v>
      </c>
      <c r="J15" s="19"/>
      <c r="K15" s="19">
        <f t="shared" si="1"/>
        <v>0</v>
      </c>
      <c r="L15" s="19"/>
      <c r="M15" s="19"/>
      <c r="N15" s="19"/>
      <c r="O15" s="19"/>
      <c r="P15" s="19">
        <f t="shared" si="2"/>
        <v>0</v>
      </c>
      <c r="Q15" s="21"/>
      <c r="R15" s="21"/>
      <c r="S15" s="19"/>
      <c r="T15" s="19" t="e">
        <f t="shared" si="4"/>
        <v>#DIV/0!</v>
      </c>
      <c r="U15" s="19" t="e">
        <f t="shared" si="5"/>
        <v>#DIV/0!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 t="s">
        <v>46</v>
      </c>
      <c r="AB15" s="19">
        <f t="shared" si="3"/>
        <v>0</v>
      </c>
      <c r="AC15" s="20">
        <v>0</v>
      </c>
      <c r="AD15" s="22"/>
      <c r="AE15" s="19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9" t="s">
        <v>48</v>
      </c>
      <c r="B16" s="19" t="s">
        <v>44</v>
      </c>
      <c r="C16" s="19"/>
      <c r="D16" s="19"/>
      <c r="E16" s="19"/>
      <c r="F16" s="19"/>
      <c r="G16" s="20">
        <v>0</v>
      </c>
      <c r="H16" s="19" t="e">
        <v>#N/A</v>
      </c>
      <c r="I16" s="19" t="s">
        <v>49</v>
      </c>
      <c r="J16" s="19"/>
      <c r="K16" s="19">
        <f t="shared" si="1"/>
        <v>0</v>
      </c>
      <c r="L16" s="19"/>
      <c r="M16" s="19"/>
      <c r="N16" s="19"/>
      <c r="O16" s="19"/>
      <c r="P16" s="19">
        <f t="shared" si="2"/>
        <v>0</v>
      </c>
      <c r="Q16" s="21"/>
      <c r="R16" s="21"/>
      <c r="S16" s="19"/>
      <c r="T16" s="19" t="e">
        <f t="shared" si="4"/>
        <v>#DIV/0!</v>
      </c>
      <c r="U16" s="19" t="e">
        <f t="shared" si="5"/>
        <v>#DIV/0!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 t="s">
        <v>46</v>
      </c>
      <c r="AB16" s="19">
        <f t="shared" si="3"/>
        <v>0</v>
      </c>
      <c r="AC16" s="20">
        <v>0</v>
      </c>
      <c r="AD16" s="22"/>
      <c r="AE16" s="19"/>
      <c r="AF16" s="1">
        <v>14</v>
      </c>
      <c r="AG16" s="1">
        <v>126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50</v>
      </c>
      <c r="B17" s="1" t="s">
        <v>44</v>
      </c>
      <c r="C17" s="1">
        <v>31.5</v>
      </c>
      <c r="D17" s="1"/>
      <c r="E17" s="1">
        <v>3.5</v>
      </c>
      <c r="F17" s="1">
        <v>28</v>
      </c>
      <c r="G17" s="6">
        <v>1</v>
      </c>
      <c r="H17" s="1">
        <v>180</v>
      </c>
      <c r="I17" s="1" t="s">
        <v>36</v>
      </c>
      <c r="J17" s="1">
        <v>3.5</v>
      </c>
      <c r="K17" s="1">
        <f t="shared" si="1"/>
        <v>0</v>
      </c>
      <c r="L17" s="1"/>
      <c r="M17" s="1"/>
      <c r="N17" s="1">
        <v>0</v>
      </c>
      <c r="O17" s="1">
        <v>0</v>
      </c>
      <c r="P17" s="1">
        <f t="shared" si="2"/>
        <v>0.7</v>
      </c>
      <c r="Q17" s="5"/>
      <c r="R17" s="5"/>
      <c r="S17" s="1"/>
      <c r="T17" s="1">
        <f t="shared" si="4"/>
        <v>40</v>
      </c>
      <c r="U17" s="1">
        <f t="shared" si="5"/>
        <v>40</v>
      </c>
      <c r="V17" s="1">
        <v>0.7</v>
      </c>
      <c r="W17" s="1">
        <v>0</v>
      </c>
      <c r="X17" s="1">
        <v>0.7</v>
      </c>
      <c r="Y17" s="1">
        <v>0</v>
      </c>
      <c r="Z17" s="1">
        <v>0</v>
      </c>
      <c r="AA17" s="18" t="s">
        <v>51</v>
      </c>
      <c r="AB17" s="1">
        <f t="shared" si="3"/>
        <v>0</v>
      </c>
      <c r="AC17" s="6">
        <v>4</v>
      </c>
      <c r="AD17" s="10">
        <f t="shared" ref="AD17:AD18" si="9">MROUND(Q17,AC17)/AC17</f>
        <v>0</v>
      </c>
      <c r="AE17" s="1">
        <f t="shared" ref="AE17:AE18" si="10">AD17*AC17*G17</f>
        <v>0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34</v>
      </c>
      <c r="C18" s="1">
        <v>310</v>
      </c>
      <c r="D18" s="1"/>
      <c r="E18" s="1">
        <v>118</v>
      </c>
      <c r="F18" s="1">
        <v>132</v>
      </c>
      <c r="G18" s="6">
        <v>0.25</v>
      </c>
      <c r="H18" s="1">
        <v>180</v>
      </c>
      <c r="I18" s="1" t="s">
        <v>36</v>
      </c>
      <c r="J18" s="1">
        <v>123</v>
      </c>
      <c r="K18" s="1">
        <f t="shared" si="1"/>
        <v>-5</v>
      </c>
      <c r="L18" s="1"/>
      <c r="M18" s="1"/>
      <c r="N18" s="1">
        <v>168</v>
      </c>
      <c r="O18" s="1">
        <v>0</v>
      </c>
      <c r="P18" s="1">
        <f t="shared" si="2"/>
        <v>23.6</v>
      </c>
      <c r="Q18" s="5">
        <f t="shared" ref="Q18" si="11">14*P18-O18-N18-F18</f>
        <v>30.400000000000034</v>
      </c>
      <c r="R18" s="5"/>
      <c r="S18" s="1"/>
      <c r="T18" s="1">
        <f t="shared" si="4"/>
        <v>14</v>
      </c>
      <c r="U18" s="1">
        <f t="shared" si="5"/>
        <v>12.711864406779661</v>
      </c>
      <c r="V18" s="1">
        <v>30.6</v>
      </c>
      <c r="W18" s="1">
        <v>6.4</v>
      </c>
      <c r="X18" s="1">
        <v>42.6</v>
      </c>
      <c r="Y18" s="1">
        <v>11.2</v>
      </c>
      <c r="Z18" s="1">
        <v>8.8000000000000007</v>
      </c>
      <c r="AA18" s="1"/>
      <c r="AB18" s="1">
        <f t="shared" si="3"/>
        <v>7.6000000000000085</v>
      </c>
      <c r="AC18" s="6">
        <v>12</v>
      </c>
      <c r="AD18" s="10">
        <f t="shared" si="9"/>
        <v>3</v>
      </c>
      <c r="AE18" s="1">
        <f t="shared" si="10"/>
        <v>9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4" t="s">
        <v>53</v>
      </c>
      <c r="B19" s="14" t="s">
        <v>44</v>
      </c>
      <c r="C19" s="14">
        <v>18</v>
      </c>
      <c r="D19" s="14"/>
      <c r="E19" s="14">
        <v>5</v>
      </c>
      <c r="F19" s="14">
        <v>10</v>
      </c>
      <c r="G19" s="15">
        <v>0</v>
      </c>
      <c r="H19" s="14">
        <v>180</v>
      </c>
      <c r="I19" s="14" t="s">
        <v>54</v>
      </c>
      <c r="J19" s="14">
        <v>5</v>
      </c>
      <c r="K19" s="14">
        <f t="shared" si="1"/>
        <v>0</v>
      </c>
      <c r="L19" s="14"/>
      <c r="M19" s="14"/>
      <c r="N19" s="14"/>
      <c r="O19" s="14"/>
      <c r="P19" s="14">
        <f t="shared" si="2"/>
        <v>1</v>
      </c>
      <c r="Q19" s="16"/>
      <c r="R19" s="16"/>
      <c r="S19" s="14"/>
      <c r="T19" s="14">
        <f t="shared" si="4"/>
        <v>10</v>
      </c>
      <c r="U19" s="14">
        <f t="shared" si="5"/>
        <v>10</v>
      </c>
      <c r="V19" s="14">
        <v>0.6</v>
      </c>
      <c r="W19" s="14">
        <v>0</v>
      </c>
      <c r="X19" s="14">
        <v>0</v>
      </c>
      <c r="Y19" s="14">
        <v>0</v>
      </c>
      <c r="Z19" s="14">
        <v>0.6</v>
      </c>
      <c r="AA19" s="18" t="s">
        <v>51</v>
      </c>
      <c r="AB19" s="14">
        <f t="shared" si="3"/>
        <v>0</v>
      </c>
      <c r="AC19" s="15">
        <v>0</v>
      </c>
      <c r="AD19" s="17"/>
      <c r="AE19" s="14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55</v>
      </c>
      <c r="B20" s="1" t="s">
        <v>34</v>
      </c>
      <c r="C20" s="1">
        <v>135</v>
      </c>
      <c r="D20" s="1">
        <v>96</v>
      </c>
      <c r="E20" s="1">
        <v>146</v>
      </c>
      <c r="F20" s="1">
        <v>15</v>
      </c>
      <c r="G20" s="6">
        <v>0.25</v>
      </c>
      <c r="H20" s="1">
        <v>180</v>
      </c>
      <c r="I20" s="1" t="s">
        <v>36</v>
      </c>
      <c r="J20" s="1">
        <v>158</v>
      </c>
      <c r="K20" s="1">
        <f t="shared" si="1"/>
        <v>-12</v>
      </c>
      <c r="L20" s="1"/>
      <c r="M20" s="1"/>
      <c r="N20" s="1">
        <v>240</v>
      </c>
      <c r="O20" s="1">
        <v>0</v>
      </c>
      <c r="P20" s="1">
        <f t="shared" si="2"/>
        <v>29.2</v>
      </c>
      <c r="Q20" s="5">
        <f>14*P20-O20-N20-F20</f>
        <v>153.80000000000001</v>
      </c>
      <c r="R20" s="5"/>
      <c r="S20" s="1"/>
      <c r="T20" s="1">
        <f t="shared" si="4"/>
        <v>14</v>
      </c>
      <c r="U20" s="1">
        <f t="shared" si="5"/>
        <v>8.7328767123287676</v>
      </c>
      <c r="V20" s="1">
        <v>29.2</v>
      </c>
      <c r="W20" s="1">
        <v>19.600000000000001</v>
      </c>
      <c r="X20" s="1">
        <v>23.2</v>
      </c>
      <c r="Y20" s="1">
        <v>11.6</v>
      </c>
      <c r="Z20" s="1">
        <v>21.6</v>
      </c>
      <c r="AA20" s="1"/>
      <c r="AB20" s="1">
        <f t="shared" si="3"/>
        <v>38.450000000000003</v>
      </c>
      <c r="AC20" s="6">
        <v>12</v>
      </c>
      <c r="AD20" s="10">
        <f>MROUND(Q20,AC20)/AC20</f>
        <v>13</v>
      </c>
      <c r="AE20" s="1">
        <f>AD20*AC20*G20</f>
        <v>39</v>
      </c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56</v>
      </c>
      <c r="B21" s="14" t="s">
        <v>44</v>
      </c>
      <c r="C21" s="14">
        <v>15</v>
      </c>
      <c r="D21" s="14"/>
      <c r="E21" s="14">
        <v>1</v>
      </c>
      <c r="F21" s="14">
        <v>14</v>
      </c>
      <c r="G21" s="15">
        <v>0</v>
      </c>
      <c r="H21" s="14">
        <v>180</v>
      </c>
      <c r="I21" s="14" t="s">
        <v>54</v>
      </c>
      <c r="J21" s="14">
        <v>1</v>
      </c>
      <c r="K21" s="14">
        <f t="shared" si="1"/>
        <v>0</v>
      </c>
      <c r="L21" s="14"/>
      <c r="M21" s="14"/>
      <c r="N21" s="14"/>
      <c r="O21" s="14"/>
      <c r="P21" s="14">
        <f t="shared" si="2"/>
        <v>0.2</v>
      </c>
      <c r="Q21" s="16"/>
      <c r="R21" s="16"/>
      <c r="S21" s="14"/>
      <c r="T21" s="14">
        <f t="shared" si="4"/>
        <v>70</v>
      </c>
      <c r="U21" s="14">
        <f t="shared" si="5"/>
        <v>70</v>
      </c>
      <c r="V21" s="14">
        <v>0</v>
      </c>
      <c r="W21" s="14">
        <v>0</v>
      </c>
      <c r="X21" s="14">
        <v>1.2</v>
      </c>
      <c r="Y21" s="14">
        <v>0</v>
      </c>
      <c r="Z21" s="14">
        <v>0</v>
      </c>
      <c r="AA21" s="18" t="s">
        <v>51</v>
      </c>
      <c r="AB21" s="14">
        <f t="shared" si="3"/>
        <v>0</v>
      </c>
      <c r="AC21" s="15">
        <v>0</v>
      </c>
      <c r="AD21" s="17"/>
      <c r="AE21" s="14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57</v>
      </c>
      <c r="B22" s="1" t="s">
        <v>44</v>
      </c>
      <c r="C22" s="1">
        <v>62.9</v>
      </c>
      <c r="D22" s="1">
        <v>48.1</v>
      </c>
      <c r="E22" s="1">
        <v>70.3</v>
      </c>
      <c r="F22" s="1">
        <v>29.6</v>
      </c>
      <c r="G22" s="6">
        <v>1</v>
      </c>
      <c r="H22" s="1">
        <v>180</v>
      </c>
      <c r="I22" s="1" t="s">
        <v>49</v>
      </c>
      <c r="J22" s="1">
        <v>74</v>
      </c>
      <c r="K22" s="1">
        <f t="shared" si="1"/>
        <v>-3.7000000000000028</v>
      </c>
      <c r="L22" s="1"/>
      <c r="M22" s="1"/>
      <c r="N22" s="1">
        <v>129.5</v>
      </c>
      <c r="O22" s="1">
        <v>0</v>
      </c>
      <c r="P22" s="1">
        <f t="shared" si="2"/>
        <v>14.059999999999999</v>
      </c>
      <c r="Q22" s="5">
        <f t="shared" ref="Q22:Q28" si="12">14*P22-O22-N22-F22</f>
        <v>37.739999999999974</v>
      </c>
      <c r="R22" s="5"/>
      <c r="S22" s="1"/>
      <c r="T22" s="1">
        <f t="shared" si="4"/>
        <v>14</v>
      </c>
      <c r="U22" s="1">
        <f t="shared" si="5"/>
        <v>11.315789473684211</v>
      </c>
      <c r="V22" s="1">
        <v>17.02</v>
      </c>
      <c r="W22" s="1">
        <v>12.58</v>
      </c>
      <c r="X22" s="1">
        <v>12.58</v>
      </c>
      <c r="Y22" s="1">
        <v>20.66</v>
      </c>
      <c r="Z22" s="1">
        <v>17.02</v>
      </c>
      <c r="AA22" s="1"/>
      <c r="AB22" s="1">
        <f t="shared" si="3"/>
        <v>37.739999999999974</v>
      </c>
      <c r="AC22" s="6">
        <v>3.7</v>
      </c>
      <c r="AD22" s="10">
        <f>MROUND(Q22,AC22*AF22)/AC22</f>
        <v>14</v>
      </c>
      <c r="AE22" s="1">
        <f t="shared" ref="AE22:AE28" si="13">AD22*AC22*G22</f>
        <v>51.800000000000004</v>
      </c>
      <c r="AF22" s="1">
        <v>14</v>
      </c>
      <c r="AG22" s="1">
        <v>126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58</v>
      </c>
      <c r="B23" s="1" t="s">
        <v>44</v>
      </c>
      <c r="C23" s="1">
        <v>109.8</v>
      </c>
      <c r="D23" s="1"/>
      <c r="E23" s="1">
        <v>18.100000000000001</v>
      </c>
      <c r="F23" s="1">
        <v>89.9</v>
      </c>
      <c r="G23" s="6">
        <v>1</v>
      </c>
      <c r="H23" s="1">
        <v>180</v>
      </c>
      <c r="I23" s="1" t="s">
        <v>36</v>
      </c>
      <c r="J23" s="1">
        <v>18.100000000000001</v>
      </c>
      <c r="K23" s="1">
        <f t="shared" si="1"/>
        <v>0</v>
      </c>
      <c r="L23" s="1"/>
      <c r="M23" s="1"/>
      <c r="N23" s="1">
        <v>0</v>
      </c>
      <c r="O23" s="1">
        <v>0</v>
      </c>
      <c r="P23" s="1">
        <f t="shared" si="2"/>
        <v>3.62</v>
      </c>
      <c r="Q23" s="5"/>
      <c r="R23" s="5"/>
      <c r="S23" s="1"/>
      <c r="T23" s="1">
        <f t="shared" si="4"/>
        <v>24.834254143646408</v>
      </c>
      <c r="U23" s="1">
        <f t="shared" si="5"/>
        <v>24.834254143646408</v>
      </c>
      <c r="V23" s="1">
        <v>7.2</v>
      </c>
      <c r="W23" s="1">
        <v>9.36</v>
      </c>
      <c r="X23" s="1">
        <v>8.64</v>
      </c>
      <c r="Y23" s="1">
        <v>3.24</v>
      </c>
      <c r="Z23" s="1">
        <v>0.36</v>
      </c>
      <c r="AA23" s="18" t="s">
        <v>51</v>
      </c>
      <c r="AB23" s="1">
        <f t="shared" si="3"/>
        <v>0</v>
      </c>
      <c r="AC23" s="6">
        <v>1.8</v>
      </c>
      <c r="AD23" s="10">
        <f t="shared" ref="AD23:AD28" si="14">MROUND(Q23,AC23)/AC23</f>
        <v>0</v>
      </c>
      <c r="AE23" s="1">
        <f t="shared" si="13"/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59</v>
      </c>
      <c r="B24" s="1" t="s">
        <v>34</v>
      </c>
      <c r="C24" s="1">
        <v>572</v>
      </c>
      <c r="D24" s="1">
        <v>348</v>
      </c>
      <c r="E24" s="1">
        <v>393</v>
      </c>
      <c r="F24" s="1">
        <v>466</v>
      </c>
      <c r="G24" s="6">
        <v>0.25</v>
      </c>
      <c r="H24" s="1">
        <v>180</v>
      </c>
      <c r="I24" s="1" t="s">
        <v>36</v>
      </c>
      <c r="J24" s="1">
        <v>392</v>
      </c>
      <c r="K24" s="1">
        <f t="shared" si="1"/>
        <v>1</v>
      </c>
      <c r="L24" s="1"/>
      <c r="M24" s="1"/>
      <c r="N24" s="1">
        <v>240</v>
      </c>
      <c r="O24" s="1">
        <v>0</v>
      </c>
      <c r="P24" s="1">
        <f t="shared" si="2"/>
        <v>78.599999999999994</v>
      </c>
      <c r="Q24" s="5">
        <f t="shared" si="12"/>
        <v>394.39999999999986</v>
      </c>
      <c r="R24" s="5"/>
      <c r="S24" s="1"/>
      <c r="T24" s="1">
        <f t="shared" si="4"/>
        <v>14</v>
      </c>
      <c r="U24" s="1">
        <f t="shared" si="5"/>
        <v>8.9821882951653951</v>
      </c>
      <c r="V24" s="1">
        <v>81.400000000000006</v>
      </c>
      <c r="W24" s="1">
        <v>79</v>
      </c>
      <c r="X24" s="1">
        <v>100.4</v>
      </c>
      <c r="Y24" s="1">
        <v>56.2</v>
      </c>
      <c r="Z24" s="1">
        <v>66.2</v>
      </c>
      <c r="AA24" s="1"/>
      <c r="AB24" s="1">
        <f t="shared" si="3"/>
        <v>98.599999999999966</v>
      </c>
      <c r="AC24" s="6">
        <v>6</v>
      </c>
      <c r="AD24" s="10">
        <f t="shared" si="14"/>
        <v>66</v>
      </c>
      <c r="AE24" s="1">
        <f t="shared" si="13"/>
        <v>99</v>
      </c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60</v>
      </c>
      <c r="B25" s="1" t="s">
        <v>34</v>
      </c>
      <c r="C25" s="1">
        <v>318</v>
      </c>
      <c r="D25" s="1">
        <v>60</v>
      </c>
      <c r="E25" s="1">
        <v>187</v>
      </c>
      <c r="F25" s="1">
        <v>149</v>
      </c>
      <c r="G25" s="6">
        <v>0.25</v>
      </c>
      <c r="H25" s="1">
        <v>180</v>
      </c>
      <c r="I25" s="1" t="s">
        <v>36</v>
      </c>
      <c r="J25" s="1">
        <v>187</v>
      </c>
      <c r="K25" s="1">
        <f t="shared" si="1"/>
        <v>0</v>
      </c>
      <c r="L25" s="1"/>
      <c r="M25" s="1"/>
      <c r="N25" s="1">
        <v>132</v>
      </c>
      <c r="O25" s="1">
        <v>0</v>
      </c>
      <c r="P25" s="1">
        <f t="shared" si="2"/>
        <v>37.4</v>
      </c>
      <c r="Q25" s="5">
        <f t="shared" si="12"/>
        <v>242.60000000000002</v>
      </c>
      <c r="R25" s="5"/>
      <c r="S25" s="1"/>
      <c r="T25" s="1">
        <f t="shared" si="4"/>
        <v>14.000000000000002</v>
      </c>
      <c r="U25" s="1">
        <f t="shared" si="5"/>
        <v>7.5133689839572195</v>
      </c>
      <c r="V25" s="1">
        <v>34.799999999999997</v>
      </c>
      <c r="W25" s="1">
        <v>13.8</v>
      </c>
      <c r="X25" s="1">
        <v>47.2</v>
      </c>
      <c r="Y25" s="1">
        <v>24.2</v>
      </c>
      <c r="Z25" s="1">
        <v>28.6</v>
      </c>
      <c r="AA25" s="1"/>
      <c r="AB25" s="1">
        <f t="shared" si="3"/>
        <v>60.650000000000006</v>
      </c>
      <c r="AC25" s="6">
        <v>6</v>
      </c>
      <c r="AD25" s="10">
        <f t="shared" si="14"/>
        <v>40</v>
      </c>
      <c r="AE25" s="1">
        <f t="shared" si="13"/>
        <v>60</v>
      </c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61</v>
      </c>
      <c r="B26" s="1" t="s">
        <v>34</v>
      </c>
      <c r="C26" s="1">
        <v>191</v>
      </c>
      <c r="D26" s="1">
        <v>30</v>
      </c>
      <c r="E26" s="1">
        <v>111</v>
      </c>
      <c r="F26" s="1">
        <v>88</v>
      </c>
      <c r="G26" s="6">
        <v>0.25</v>
      </c>
      <c r="H26" s="1">
        <v>180</v>
      </c>
      <c r="I26" s="1" t="s">
        <v>36</v>
      </c>
      <c r="J26" s="1">
        <v>113</v>
      </c>
      <c r="K26" s="1">
        <f t="shared" si="1"/>
        <v>-2</v>
      </c>
      <c r="L26" s="1"/>
      <c r="M26" s="1"/>
      <c r="N26" s="1">
        <v>54</v>
      </c>
      <c r="O26" s="1">
        <v>0</v>
      </c>
      <c r="P26" s="1">
        <f t="shared" si="2"/>
        <v>22.2</v>
      </c>
      <c r="Q26" s="5">
        <f t="shared" si="12"/>
        <v>168.8</v>
      </c>
      <c r="R26" s="5"/>
      <c r="S26" s="1"/>
      <c r="T26" s="1">
        <f t="shared" si="4"/>
        <v>14.000000000000002</v>
      </c>
      <c r="U26" s="1">
        <f t="shared" si="5"/>
        <v>6.3963963963963968</v>
      </c>
      <c r="V26" s="1">
        <v>18.600000000000001</v>
      </c>
      <c r="W26" s="1">
        <v>14.8</v>
      </c>
      <c r="X26" s="1">
        <v>25.8</v>
      </c>
      <c r="Y26" s="1">
        <v>15.4</v>
      </c>
      <c r="Z26" s="1">
        <v>13.6</v>
      </c>
      <c r="AA26" s="1"/>
      <c r="AB26" s="1">
        <f t="shared" si="3"/>
        <v>42.2</v>
      </c>
      <c r="AC26" s="6">
        <v>6</v>
      </c>
      <c r="AD26" s="10">
        <f t="shared" si="14"/>
        <v>28</v>
      </c>
      <c r="AE26" s="1">
        <f t="shared" si="13"/>
        <v>42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62</v>
      </c>
      <c r="B27" s="1" t="s">
        <v>44</v>
      </c>
      <c r="C27" s="1">
        <v>195</v>
      </c>
      <c r="D27" s="1">
        <v>174</v>
      </c>
      <c r="E27" s="1">
        <v>174</v>
      </c>
      <c r="F27" s="1">
        <v>165</v>
      </c>
      <c r="G27" s="6">
        <v>1</v>
      </c>
      <c r="H27" s="1">
        <v>180</v>
      </c>
      <c r="I27" s="1" t="s">
        <v>36</v>
      </c>
      <c r="J27" s="1">
        <v>179</v>
      </c>
      <c r="K27" s="1">
        <f t="shared" si="1"/>
        <v>-5</v>
      </c>
      <c r="L27" s="1"/>
      <c r="M27" s="1"/>
      <c r="N27" s="1">
        <v>204</v>
      </c>
      <c r="O27" s="1">
        <v>0</v>
      </c>
      <c r="P27" s="1">
        <f t="shared" si="2"/>
        <v>34.799999999999997</v>
      </c>
      <c r="Q27" s="5">
        <f t="shared" si="12"/>
        <v>118.19999999999993</v>
      </c>
      <c r="R27" s="5"/>
      <c r="S27" s="1"/>
      <c r="T27" s="1">
        <f t="shared" si="4"/>
        <v>14</v>
      </c>
      <c r="U27" s="1">
        <f t="shared" si="5"/>
        <v>10.603448275862069</v>
      </c>
      <c r="V27" s="1">
        <v>40.200000000000003</v>
      </c>
      <c r="W27" s="1">
        <v>36</v>
      </c>
      <c r="X27" s="1">
        <v>42.4</v>
      </c>
      <c r="Y27" s="1">
        <v>40.799999999999997</v>
      </c>
      <c r="Z27" s="1">
        <v>32.4</v>
      </c>
      <c r="AA27" s="1"/>
      <c r="AB27" s="1">
        <f t="shared" si="3"/>
        <v>118.19999999999993</v>
      </c>
      <c r="AC27" s="6">
        <v>6</v>
      </c>
      <c r="AD27" s="10">
        <f t="shared" si="14"/>
        <v>20</v>
      </c>
      <c r="AE27" s="1">
        <f t="shared" si="13"/>
        <v>120</v>
      </c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63</v>
      </c>
      <c r="B28" s="1" t="s">
        <v>34</v>
      </c>
      <c r="C28" s="1">
        <v>216</v>
      </c>
      <c r="D28" s="1">
        <v>144</v>
      </c>
      <c r="E28" s="1">
        <v>146</v>
      </c>
      <c r="F28" s="1">
        <v>192</v>
      </c>
      <c r="G28" s="6">
        <v>0.25</v>
      </c>
      <c r="H28" s="1">
        <v>180</v>
      </c>
      <c r="I28" s="1" t="s">
        <v>36</v>
      </c>
      <c r="J28" s="1">
        <v>146</v>
      </c>
      <c r="K28" s="1">
        <f t="shared" si="1"/>
        <v>0</v>
      </c>
      <c r="L28" s="1"/>
      <c r="M28" s="1"/>
      <c r="N28" s="1">
        <v>0</v>
      </c>
      <c r="O28" s="1">
        <v>0</v>
      </c>
      <c r="P28" s="1">
        <f t="shared" si="2"/>
        <v>29.2</v>
      </c>
      <c r="Q28" s="5">
        <f t="shared" si="12"/>
        <v>216.8</v>
      </c>
      <c r="R28" s="5"/>
      <c r="S28" s="1"/>
      <c r="T28" s="1">
        <f t="shared" si="4"/>
        <v>14</v>
      </c>
      <c r="U28" s="1">
        <f t="shared" si="5"/>
        <v>6.5753424657534252</v>
      </c>
      <c r="V28" s="1">
        <v>23.6</v>
      </c>
      <c r="W28" s="1">
        <v>28.4</v>
      </c>
      <c r="X28" s="1">
        <v>31.2</v>
      </c>
      <c r="Y28" s="1">
        <v>23.6</v>
      </c>
      <c r="Z28" s="1">
        <v>23.4</v>
      </c>
      <c r="AA28" s="1"/>
      <c r="AB28" s="1">
        <f t="shared" si="3"/>
        <v>54.2</v>
      </c>
      <c r="AC28" s="6">
        <v>12</v>
      </c>
      <c r="AD28" s="10">
        <f t="shared" si="14"/>
        <v>18</v>
      </c>
      <c r="AE28" s="1">
        <f t="shared" si="13"/>
        <v>54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4" t="s">
        <v>64</v>
      </c>
      <c r="B29" s="14" t="s">
        <v>34</v>
      </c>
      <c r="C29" s="14">
        <v>490</v>
      </c>
      <c r="D29" s="25">
        <v>48</v>
      </c>
      <c r="E29" s="26">
        <v>328</v>
      </c>
      <c r="F29" s="26">
        <v>95</v>
      </c>
      <c r="G29" s="15">
        <v>0</v>
      </c>
      <c r="H29" s="14" t="e">
        <v>#N/A</v>
      </c>
      <c r="I29" s="14" t="s">
        <v>54</v>
      </c>
      <c r="J29" s="14">
        <v>326</v>
      </c>
      <c r="K29" s="14">
        <f t="shared" si="1"/>
        <v>2</v>
      </c>
      <c r="L29" s="14"/>
      <c r="M29" s="14"/>
      <c r="N29" s="14"/>
      <c r="O29" s="14"/>
      <c r="P29" s="14">
        <f t="shared" si="2"/>
        <v>65.599999999999994</v>
      </c>
      <c r="Q29" s="16"/>
      <c r="R29" s="16"/>
      <c r="S29" s="14"/>
      <c r="T29" s="14">
        <f t="shared" si="4"/>
        <v>1.4481707317073171</v>
      </c>
      <c r="U29" s="14">
        <f t="shared" si="5"/>
        <v>1.4481707317073171</v>
      </c>
      <c r="V29" s="14">
        <v>104.4</v>
      </c>
      <c r="W29" s="14">
        <v>41.2</v>
      </c>
      <c r="X29" s="14">
        <v>84.6</v>
      </c>
      <c r="Y29" s="14">
        <v>49.8</v>
      </c>
      <c r="Z29" s="14">
        <v>21.6</v>
      </c>
      <c r="AA29" s="24" t="s">
        <v>117</v>
      </c>
      <c r="AB29" s="14">
        <f t="shared" si="3"/>
        <v>0</v>
      </c>
      <c r="AC29" s="15">
        <v>0</v>
      </c>
      <c r="AD29" s="17"/>
      <c r="AE29" s="14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65</v>
      </c>
      <c r="B30" s="1" t="s">
        <v>34</v>
      </c>
      <c r="C30" s="1">
        <v>-3</v>
      </c>
      <c r="D30" s="1"/>
      <c r="E30" s="26">
        <f>E29</f>
        <v>328</v>
      </c>
      <c r="F30" s="26">
        <f>-3+F29</f>
        <v>92</v>
      </c>
      <c r="G30" s="6">
        <v>0.25</v>
      </c>
      <c r="H30" s="1">
        <v>180</v>
      </c>
      <c r="I30" s="1" t="s">
        <v>36</v>
      </c>
      <c r="J30" s="1"/>
      <c r="K30" s="1">
        <f t="shared" si="1"/>
        <v>328</v>
      </c>
      <c r="L30" s="1"/>
      <c r="M30" s="1"/>
      <c r="N30" s="1">
        <v>0</v>
      </c>
      <c r="O30" s="1">
        <v>0</v>
      </c>
      <c r="P30" s="1">
        <f t="shared" si="2"/>
        <v>65.599999999999994</v>
      </c>
      <c r="Q30" s="5">
        <f>14*P30-O30-N30-F30</f>
        <v>826.39999999999986</v>
      </c>
      <c r="R30" s="5"/>
      <c r="S30" s="1"/>
      <c r="T30" s="1">
        <f t="shared" si="4"/>
        <v>14</v>
      </c>
      <c r="U30" s="1">
        <f t="shared" si="5"/>
        <v>1.402439024390244</v>
      </c>
      <c r="V30" s="1">
        <v>0.6</v>
      </c>
      <c r="W30" s="1">
        <v>5.6</v>
      </c>
      <c r="X30" s="1">
        <v>85.2</v>
      </c>
      <c r="Y30" s="1">
        <v>50.4</v>
      </c>
      <c r="Z30" s="1">
        <v>47.6</v>
      </c>
      <c r="AA30" s="23" t="s">
        <v>116</v>
      </c>
      <c r="AB30" s="1">
        <f t="shared" si="3"/>
        <v>206.59999999999997</v>
      </c>
      <c r="AC30" s="6">
        <v>12</v>
      </c>
      <c r="AD30" s="10">
        <f t="shared" ref="AD30:AD33" si="15">MROUND(Q30,AC30)/AC30</f>
        <v>69</v>
      </c>
      <c r="AE30" s="1">
        <f t="shared" ref="AE30:AE33" si="16">AD30*AC30*G30</f>
        <v>207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66</v>
      </c>
      <c r="B31" s="1" t="s">
        <v>34</v>
      </c>
      <c r="C31" s="1">
        <v>190</v>
      </c>
      <c r="D31" s="1">
        <v>132</v>
      </c>
      <c r="E31" s="1">
        <v>137</v>
      </c>
      <c r="F31" s="1">
        <v>118</v>
      </c>
      <c r="G31" s="6">
        <v>0.25</v>
      </c>
      <c r="H31" s="1">
        <v>180</v>
      </c>
      <c r="I31" s="1" t="s">
        <v>36</v>
      </c>
      <c r="J31" s="1">
        <v>135</v>
      </c>
      <c r="K31" s="1">
        <f t="shared" si="1"/>
        <v>2</v>
      </c>
      <c r="L31" s="1"/>
      <c r="M31" s="1"/>
      <c r="N31" s="1">
        <v>384</v>
      </c>
      <c r="O31" s="1">
        <v>0</v>
      </c>
      <c r="P31" s="1">
        <f t="shared" si="2"/>
        <v>27.4</v>
      </c>
      <c r="Q31" s="5"/>
      <c r="R31" s="5"/>
      <c r="S31" s="1"/>
      <c r="T31" s="1">
        <f t="shared" si="4"/>
        <v>18.321167883211679</v>
      </c>
      <c r="U31" s="1">
        <f t="shared" si="5"/>
        <v>18.321167883211679</v>
      </c>
      <c r="V31" s="1">
        <v>47.6</v>
      </c>
      <c r="W31" s="1">
        <v>33.6</v>
      </c>
      <c r="X31" s="1">
        <v>37.6</v>
      </c>
      <c r="Y31" s="1">
        <v>27.6</v>
      </c>
      <c r="Z31" s="1">
        <v>19.399999999999999</v>
      </c>
      <c r="AA31" s="1"/>
      <c r="AB31" s="1">
        <f t="shared" si="3"/>
        <v>0</v>
      </c>
      <c r="AC31" s="6">
        <v>12</v>
      </c>
      <c r="AD31" s="10">
        <f t="shared" si="15"/>
        <v>0</v>
      </c>
      <c r="AE31" s="1">
        <f t="shared" si="16"/>
        <v>0</v>
      </c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67</v>
      </c>
      <c r="B32" s="1" t="s">
        <v>34</v>
      </c>
      <c r="C32" s="1">
        <v>68</v>
      </c>
      <c r="D32" s="1">
        <v>24</v>
      </c>
      <c r="E32" s="1">
        <v>103</v>
      </c>
      <c r="F32" s="1">
        <v>-18</v>
      </c>
      <c r="G32" s="6">
        <v>0.25</v>
      </c>
      <c r="H32" s="1">
        <v>180</v>
      </c>
      <c r="I32" s="1" t="s">
        <v>36</v>
      </c>
      <c r="J32" s="1">
        <v>103</v>
      </c>
      <c r="K32" s="1">
        <f t="shared" si="1"/>
        <v>0</v>
      </c>
      <c r="L32" s="1"/>
      <c r="M32" s="1"/>
      <c r="N32" s="1">
        <v>108</v>
      </c>
      <c r="O32" s="1">
        <v>0</v>
      </c>
      <c r="P32" s="1">
        <f t="shared" si="2"/>
        <v>20.6</v>
      </c>
      <c r="Q32" s="5">
        <f t="shared" ref="Q32:Q33" si="17">14*P32-O32-N32-F32</f>
        <v>198.40000000000003</v>
      </c>
      <c r="R32" s="5"/>
      <c r="S32" s="1"/>
      <c r="T32" s="1">
        <f t="shared" si="4"/>
        <v>14</v>
      </c>
      <c r="U32" s="1">
        <f t="shared" si="5"/>
        <v>4.3689320388349513</v>
      </c>
      <c r="V32" s="1">
        <v>14.2</v>
      </c>
      <c r="W32" s="1">
        <v>8.1999999999999993</v>
      </c>
      <c r="X32" s="1">
        <v>14.4</v>
      </c>
      <c r="Y32" s="1">
        <v>10.199999999999999</v>
      </c>
      <c r="Z32" s="1">
        <v>7.8</v>
      </c>
      <c r="AA32" s="1"/>
      <c r="AB32" s="1">
        <f t="shared" si="3"/>
        <v>49.600000000000009</v>
      </c>
      <c r="AC32" s="6">
        <v>6</v>
      </c>
      <c r="AD32" s="10">
        <f t="shared" si="15"/>
        <v>33</v>
      </c>
      <c r="AE32" s="1">
        <f t="shared" si="16"/>
        <v>49.5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68</v>
      </c>
      <c r="B33" s="1" t="s">
        <v>34</v>
      </c>
      <c r="C33" s="1">
        <v>74</v>
      </c>
      <c r="D33" s="1"/>
      <c r="E33" s="1">
        <v>52</v>
      </c>
      <c r="F33" s="1"/>
      <c r="G33" s="6">
        <v>0.25</v>
      </c>
      <c r="H33" s="1">
        <v>180</v>
      </c>
      <c r="I33" s="1" t="s">
        <v>36</v>
      </c>
      <c r="J33" s="1">
        <v>94</v>
      </c>
      <c r="K33" s="1">
        <f t="shared" si="1"/>
        <v>-42</v>
      </c>
      <c r="L33" s="1"/>
      <c r="M33" s="1"/>
      <c r="N33" s="1">
        <v>48</v>
      </c>
      <c r="O33" s="1">
        <v>0</v>
      </c>
      <c r="P33" s="1">
        <f t="shared" si="2"/>
        <v>10.4</v>
      </c>
      <c r="Q33" s="5">
        <f t="shared" si="17"/>
        <v>97.6</v>
      </c>
      <c r="R33" s="5"/>
      <c r="S33" s="1"/>
      <c r="T33" s="1">
        <f t="shared" si="4"/>
        <v>13.999999999999998</v>
      </c>
      <c r="U33" s="1">
        <f t="shared" si="5"/>
        <v>4.615384615384615</v>
      </c>
      <c r="V33" s="1">
        <v>7.4</v>
      </c>
      <c r="W33" s="1">
        <v>0</v>
      </c>
      <c r="X33" s="1">
        <v>8.4</v>
      </c>
      <c r="Y33" s="1">
        <v>2.6</v>
      </c>
      <c r="Z33" s="1">
        <v>2.2000000000000002</v>
      </c>
      <c r="AA33" s="1"/>
      <c r="AB33" s="1">
        <f t="shared" si="3"/>
        <v>24.4</v>
      </c>
      <c r="AC33" s="6">
        <v>12</v>
      </c>
      <c r="AD33" s="10">
        <f t="shared" si="15"/>
        <v>8</v>
      </c>
      <c r="AE33" s="1">
        <f t="shared" si="16"/>
        <v>24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9" t="s">
        <v>69</v>
      </c>
      <c r="B34" s="19" t="s">
        <v>34</v>
      </c>
      <c r="C34" s="19"/>
      <c r="D34" s="19"/>
      <c r="E34" s="19"/>
      <c r="F34" s="19"/>
      <c r="G34" s="20">
        <v>0</v>
      </c>
      <c r="H34" s="19" t="e">
        <v>#N/A</v>
      </c>
      <c r="I34" s="19" t="s">
        <v>36</v>
      </c>
      <c r="J34" s="19"/>
      <c r="K34" s="19">
        <f t="shared" si="1"/>
        <v>0</v>
      </c>
      <c r="L34" s="19"/>
      <c r="M34" s="19"/>
      <c r="N34" s="19"/>
      <c r="O34" s="19"/>
      <c r="P34" s="19">
        <f t="shared" si="2"/>
        <v>0</v>
      </c>
      <c r="Q34" s="21"/>
      <c r="R34" s="21"/>
      <c r="S34" s="19"/>
      <c r="T34" s="19" t="e">
        <f t="shared" si="4"/>
        <v>#DIV/0!</v>
      </c>
      <c r="U34" s="19" t="e">
        <f t="shared" si="5"/>
        <v>#DIV/0!</v>
      </c>
      <c r="V34" s="19">
        <v>0</v>
      </c>
      <c r="W34" s="19">
        <v>0</v>
      </c>
      <c r="X34" s="19">
        <v>0</v>
      </c>
      <c r="Y34" s="19">
        <v>0</v>
      </c>
      <c r="Z34" s="19">
        <v>0</v>
      </c>
      <c r="AA34" s="19" t="s">
        <v>46</v>
      </c>
      <c r="AB34" s="19">
        <f t="shared" si="3"/>
        <v>0</v>
      </c>
      <c r="AC34" s="20">
        <v>0</v>
      </c>
      <c r="AD34" s="22"/>
      <c r="AE34" s="1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9" t="s">
        <v>70</v>
      </c>
      <c r="B35" s="19" t="s">
        <v>34</v>
      </c>
      <c r="C35" s="19"/>
      <c r="D35" s="19"/>
      <c r="E35" s="19"/>
      <c r="F35" s="19"/>
      <c r="G35" s="20">
        <v>0</v>
      </c>
      <c r="H35" s="19" t="e">
        <v>#N/A</v>
      </c>
      <c r="I35" s="19" t="s">
        <v>36</v>
      </c>
      <c r="J35" s="19"/>
      <c r="K35" s="19">
        <f t="shared" si="1"/>
        <v>0</v>
      </c>
      <c r="L35" s="19"/>
      <c r="M35" s="19"/>
      <c r="N35" s="19"/>
      <c r="O35" s="19"/>
      <c r="P35" s="19">
        <f t="shared" si="2"/>
        <v>0</v>
      </c>
      <c r="Q35" s="21"/>
      <c r="R35" s="21"/>
      <c r="S35" s="19"/>
      <c r="T35" s="19" t="e">
        <f t="shared" si="4"/>
        <v>#DIV/0!</v>
      </c>
      <c r="U35" s="19" t="e">
        <f t="shared" si="5"/>
        <v>#DIV/0!</v>
      </c>
      <c r="V35" s="19">
        <v>0</v>
      </c>
      <c r="W35" s="19">
        <v>0.6</v>
      </c>
      <c r="X35" s="19">
        <v>0</v>
      </c>
      <c r="Y35" s="19">
        <v>0</v>
      </c>
      <c r="Z35" s="19">
        <v>0</v>
      </c>
      <c r="AA35" s="19" t="s">
        <v>46</v>
      </c>
      <c r="AB35" s="19">
        <f t="shared" si="3"/>
        <v>0</v>
      </c>
      <c r="AC35" s="20">
        <v>0</v>
      </c>
      <c r="AD35" s="22"/>
      <c r="AE35" s="1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9" t="s">
        <v>71</v>
      </c>
      <c r="B36" s="19" t="s">
        <v>34</v>
      </c>
      <c r="C36" s="19"/>
      <c r="D36" s="19"/>
      <c r="E36" s="19"/>
      <c r="F36" s="19"/>
      <c r="G36" s="20">
        <v>0</v>
      </c>
      <c r="H36" s="19" t="e">
        <v>#N/A</v>
      </c>
      <c r="I36" s="19" t="s">
        <v>36</v>
      </c>
      <c r="J36" s="19"/>
      <c r="K36" s="19">
        <f t="shared" si="1"/>
        <v>0</v>
      </c>
      <c r="L36" s="19"/>
      <c r="M36" s="19"/>
      <c r="N36" s="19"/>
      <c r="O36" s="19"/>
      <c r="P36" s="19">
        <f t="shared" si="2"/>
        <v>0</v>
      </c>
      <c r="Q36" s="21"/>
      <c r="R36" s="21"/>
      <c r="S36" s="19"/>
      <c r="T36" s="19" t="e">
        <f t="shared" si="4"/>
        <v>#DIV/0!</v>
      </c>
      <c r="U36" s="19" t="e">
        <f t="shared" si="5"/>
        <v>#DIV/0!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 t="s">
        <v>46</v>
      </c>
      <c r="AB36" s="19">
        <f t="shared" si="3"/>
        <v>0</v>
      </c>
      <c r="AC36" s="20">
        <v>0</v>
      </c>
      <c r="AD36" s="22"/>
      <c r="AE36" s="1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72</v>
      </c>
      <c r="B37" s="1" t="s">
        <v>34</v>
      </c>
      <c r="C37" s="1">
        <v>174</v>
      </c>
      <c r="D37" s="1">
        <v>40</v>
      </c>
      <c r="E37" s="1">
        <v>159</v>
      </c>
      <c r="F37" s="1">
        <v>9</v>
      </c>
      <c r="G37" s="6">
        <v>0.75</v>
      </c>
      <c r="H37" s="1">
        <v>180</v>
      </c>
      <c r="I37" s="1" t="s">
        <v>36</v>
      </c>
      <c r="J37" s="1">
        <v>155</v>
      </c>
      <c r="K37" s="1">
        <f t="shared" ref="K37:K68" si="18">E37-J37</f>
        <v>4</v>
      </c>
      <c r="L37" s="1"/>
      <c r="M37" s="1"/>
      <c r="N37" s="1">
        <v>304</v>
      </c>
      <c r="O37" s="1">
        <v>0</v>
      </c>
      <c r="P37" s="1">
        <f t="shared" si="2"/>
        <v>31.8</v>
      </c>
      <c r="Q37" s="5">
        <f>14*P37-O37-N37-F37</f>
        <v>132.19999999999999</v>
      </c>
      <c r="R37" s="5"/>
      <c r="S37" s="1"/>
      <c r="T37" s="1">
        <f t="shared" si="4"/>
        <v>14</v>
      </c>
      <c r="U37" s="1">
        <f t="shared" si="5"/>
        <v>9.8427672955974845</v>
      </c>
      <c r="V37" s="1">
        <v>35.200000000000003</v>
      </c>
      <c r="W37" s="1">
        <v>9</v>
      </c>
      <c r="X37" s="1">
        <v>29</v>
      </c>
      <c r="Y37" s="1">
        <v>15.2</v>
      </c>
      <c r="Z37" s="1">
        <v>15</v>
      </c>
      <c r="AA37" s="1"/>
      <c r="AB37" s="1">
        <f t="shared" si="3"/>
        <v>99.149999999999991</v>
      </c>
      <c r="AC37" s="6">
        <v>8</v>
      </c>
      <c r="AD37" s="10">
        <f>MROUND(Q37,AC37)/AC37</f>
        <v>17</v>
      </c>
      <c r="AE37" s="1">
        <f>AD37*AC37*G37</f>
        <v>102</v>
      </c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9" t="s">
        <v>73</v>
      </c>
      <c r="B38" s="19" t="s">
        <v>34</v>
      </c>
      <c r="C38" s="19"/>
      <c r="D38" s="19"/>
      <c r="E38" s="19"/>
      <c r="F38" s="19"/>
      <c r="G38" s="20">
        <v>0</v>
      </c>
      <c r="H38" s="19" t="e">
        <v>#N/A</v>
      </c>
      <c r="I38" s="19" t="s">
        <v>36</v>
      </c>
      <c r="J38" s="19"/>
      <c r="K38" s="19">
        <f t="shared" si="18"/>
        <v>0</v>
      </c>
      <c r="L38" s="19"/>
      <c r="M38" s="19"/>
      <c r="N38" s="19"/>
      <c r="O38" s="19"/>
      <c r="P38" s="19">
        <f t="shared" si="2"/>
        <v>0</v>
      </c>
      <c r="Q38" s="21"/>
      <c r="R38" s="21"/>
      <c r="S38" s="19"/>
      <c r="T38" s="19" t="e">
        <f t="shared" si="4"/>
        <v>#DIV/0!</v>
      </c>
      <c r="U38" s="19" t="e">
        <f t="shared" si="5"/>
        <v>#DIV/0!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 t="s">
        <v>46</v>
      </c>
      <c r="AB38" s="19">
        <f t="shared" ref="AB38:AB69" si="19">Q38*G38</f>
        <v>0</v>
      </c>
      <c r="AC38" s="20">
        <v>0</v>
      </c>
      <c r="AD38" s="22"/>
      <c r="AE38" s="1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9" t="s">
        <v>74</v>
      </c>
      <c r="B39" s="19" t="s">
        <v>34</v>
      </c>
      <c r="C39" s="19"/>
      <c r="D39" s="19"/>
      <c r="E39" s="19"/>
      <c r="F39" s="19"/>
      <c r="G39" s="20">
        <v>0</v>
      </c>
      <c r="H39" s="19" t="e">
        <v>#N/A</v>
      </c>
      <c r="I39" s="19" t="s">
        <v>36</v>
      </c>
      <c r="J39" s="19"/>
      <c r="K39" s="19">
        <f t="shared" si="18"/>
        <v>0</v>
      </c>
      <c r="L39" s="19"/>
      <c r="M39" s="19"/>
      <c r="N39" s="19"/>
      <c r="O39" s="19"/>
      <c r="P39" s="19">
        <f t="shared" si="2"/>
        <v>0</v>
      </c>
      <c r="Q39" s="21"/>
      <c r="R39" s="21"/>
      <c r="S39" s="19"/>
      <c r="T39" s="19" t="e">
        <f t="shared" si="4"/>
        <v>#DIV/0!</v>
      </c>
      <c r="U39" s="19" t="e">
        <f t="shared" si="5"/>
        <v>#DIV/0!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 t="s">
        <v>46</v>
      </c>
      <c r="AB39" s="19">
        <f t="shared" si="19"/>
        <v>0</v>
      </c>
      <c r="AC39" s="20">
        <v>0</v>
      </c>
      <c r="AD39" s="22"/>
      <c r="AE39" s="1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9" t="s">
        <v>75</v>
      </c>
      <c r="B40" s="19" t="s">
        <v>34</v>
      </c>
      <c r="C40" s="19"/>
      <c r="D40" s="19"/>
      <c r="E40" s="19"/>
      <c r="F40" s="19"/>
      <c r="G40" s="20">
        <v>0</v>
      </c>
      <c r="H40" s="19" t="e">
        <v>#N/A</v>
      </c>
      <c r="I40" s="19" t="s">
        <v>36</v>
      </c>
      <c r="J40" s="19"/>
      <c r="K40" s="19">
        <f t="shared" si="18"/>
        <v>0</v>
      </c>
      <c r="L40" s="19"/>
      <c r="M40" s="19"/>
      <c r="N40" s="19"/>
      <c r="O40" s="19"/>
      <c r="P40" s="19">
        <f t="shared" si="2"/>
        <v>0</v>
      </c>
      <c r="Q40" s="21"/>
      <c r="R40" s="21"/>
      <c r="S40" s="19"/>
      <c r="T40" s="19" t="e">
        <f t="shared" si="4"/>
        <v>#DIV/0!</v>
      </c>
      <c r="U40" s="19" t="e">
        <f t="shared" si="5"/>
        <v>#DIV/0!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 t="s">
        <v>46</v>
      </c>
      <c r="AB40" s="19">
        <f t="shared" si="19"/>
        <v>0</v>
      </c>
      <c r="AC40" s="20">
        <v>0</v>
      </c>
      <c r="AD40" s="22"/>
      <c r="AE40" s="1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76</v>
      </c>
      <c r="B41" s="1" t="s">
        <v>34</v>
      </c>
      <c r="C41" s="1">
        <v>446</v>
      </c>
      <c r="D41" s="1">
        <v>40</v>
      </c>
      <c r="E41" s="1">
        <v>389</v>
      </c>
      <c r="F41" s="1">
        <v>-16</v>
      </c>
      <c r="G41" s="6">
        <v>0.9</v>
      </c>
      <c r="H41" s="1">
        <v>180</v>
      </c>
      <c r="I41" s="1" t="s">
        <v>36</v>
      </c>
      <c r="J41" s="1">
        <v>418</v>
      </c>
      <c r="K41" s="1">
        <f t="shared" si="18"/>
        <v>-29</v>
      </c>
      <c r="L41" s="1"/>
      <c r="M41" s="1"/>
      <c r="N41" s="1">
        <v>408</v>
      </c>
      <c r="O41" s="1">
        <v>400</v>
      </c>
      <c r="P41" s="1">
        <f t="shared" si="2"/>
        <v>77.8</v>
      </c>
      <c r="Q41" s="5">
        <f>14*P41-O41-N41-F41</f>
        <v>297.20000000000005</v>
      </c>
      <c r="R41" s="5"/>
      <c r="S41" s="1"/>
      <c r="T41" s="1">
        <f t="shared" si="4"/>
        <v>14.000000000000002</v>
      </c>
      <c r="U41" s="1">
        <f t="shared" si="5"/>
        <v>10.179948586118252</v>
      </c>
      <c r="V41" s="1">
        <v>87.4</v>
      </c>
      <c r="W41" s="1">
        <v>16.2</v>
      </c>
      <c r="X41" s="1">
        <v>78.2</v>
      </c>
      <c r="Y41" s="1">
        <v>35.799999999999997</v>
      </c>
      <c r="Z41" s="1">
        <v>31.2</v>
      </c>
      <c r="AA41" s="1"/>
      <c r="AB41" s="1">
        <f t="shared" si="19"/>
        <v>267.48000000000008</v>
      </c>
      <c r="AC41" s="6">
        <v>8</v>
      </c>
      <c r="AD41" s="10">
        <f>MROUND(Q41,AC41)/AC41</f>
        <v>37</v>
      </c>
      <c r="AE41" s="1">
        <f>AD41*AC41*G41</f>
        <v>266.40000000000003</v>
      </c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9" t="s">
        <v>77</v>
      </c>
      <c r="B42" s="19" t="s">
        <v>34</v>
      </c>
      <c r="C42" s="19"/>
      <c r="D42" s="19"/>
      <c r="E42" s="19"/>
      <c r="F42" s="19"/>
      <c r="G42" s="20">
        <v>0</v>
      </c>
      <c r="H42" s="19" t="e">
        <v>#N/A</v>
      </c>
      <c r="I42" s="19" t="s">
        <v>36</v>
      </c>
      <c r="J42" s="19"/>
      <c r="K42" s="19">
        <f t="shared" si="18"/>
        <v>0</v>
      </c>
      <c r="L42" s="19"/>
      <c r="M42" s="19"/>
      <c r="N42" s="19"/>
      <c r="O42" s="19"/>
      <c r="P42" s="19">
        <f t="shared" si="2"/>
        <v>0</v>
      </c>
      <c r="Q42" s="21"/>
      <c r="R42" s="21"/>
      <c r="S42" s="19"/>
      <c r="T42" s="19" t="e">
        <f t="shared" si="4"/>
        <v>#DIV/0!</v>
      </c>
      <c r="U42" s="19" t="e">
        <f t="shared" si="5"/>
        <v>#DIV/0!</v>
      </c>
      <c r="V42" s="19">
        <v>0</v>
      </c>
      <c r="W42" s="19">
        <v>0</v>
      </c>
      <c r="X42" s="19">
        <v>0</v>
      </c>
      <c r="Y42" s="19">
        <v>0</v>
      </c>
      <c r="Z42" s="19">
        <v>0</v>
      </c>
      <c r="AA42" s="19" t="s">
        <v>46</v>
      </c>
      <c r="AB42" s="19">
        <f t="shared" si="19"/>
        <v>0</v>
      </c>
      <c r="AC42" s="20">
        <v>0</v>
      </c>
      <c r="AD42" s="22"/>
      <c r="AE42" s="1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9" t="s">
        <v>78</v>
      </c>
      <c r="B43" s="19" t="s">
        <v>34</v>
      </c>
      <c r="C43" s="19"/>
      <c r="D43" s="19"/>
      <c r="E43" s="19"/>
      <c r="F43" s="19"/>
      <c r="G43" s="20">
        <v>0</v>
      </c>
      <c r="H43" s="19" t="e">
        <v>#N/A</v>
      </c>
      <c r="I43" s="19" t="s">
        <v>36</v>
      </c>
      <c r="J43" s="19"/>
      <c r="K43" s="19">
        <f t="shared" si="18"/>
        <v>0</v>
      </c>
      <c r="L43" s="19"/>
      <c r="M43" s="19"/>
      <c r="N43" s="19"/>
      <c r="O43" s="19"/>
      <c r="P43" s="19">
        <f t="shared" si="2"/>
        <v>0</v>
      </c>
      <c r="Q43" s="21"/>
      <c r="R43" s="21"/>
      <c r="S43" s="19"/>
      <c r="T43" s="19" t="e">
        <f t="shared" si="4"/>
        <v>#DIV/0!</v>
      </c>
      <c r="U43" s="19" t="e">
        <f t="shared" si="5"/>
        <v>#DIV/0!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 t="s">
        <v>46</v>
      </c>
      <c r="AB43" s="19">
        <f t="shared" si="19"/>
        <v>0</v>
      </c>
      <c r="AC43" s="20">
        <v>0</v>
      </c>
      <c r="AD43" s="22"/>
      <c r="AE43" s="1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79</v>
      </c>
      <c r="B44" s="1" t="s">
        <v>34</v>
      </c>
      <c r="C44" s="1">
        <v>723</v>
      </c>
      <c r="D44" s="1">
        <v>72</v>
      </c>
      <c r="E44" s="1">
        <v>488</v>
      </c>
      <c r="F44" s="1">
        <v>208</v>
      </c>
      <c r="G44" s="6">
        <v>0.9</v>
      </c>
      <c r="H44" s="1">
        <v>180</v>
      </c>
      <c r="I44" s="1" t="s">
        <v>49</v>
      </c>
      <c r="J44" s="1">
        <v>519</v>
      </c>
      <c r="K44" s="1">
        <f t="shared" si="18"/>
        <v>-31</v>
      </c>
      <c r="L44" s="1"/>
      <c r="M44" s="1"/>
      <c r="N44" s="1">
        <v>400</v>
      </c>
      <c r="O44" s="1">
        <v>400</v>
      </c>
      <c r="P44" s="1">
        <f t="shared" si="2"/>
        <v>97.6</v>
      </c>
      <c r="Q44" s="5">
        <f t="shared" ref="Q44:Q56" si="20">14*P44-O44-N44-F44</f>
        <v>358.39999999999986</v>
      </c>
      <c r="R44" s="5"/>
      <c r="S44" s="1"/>
      <c r="T44" s="1">
        <f t="shared" si="4"/>
        <v>14</v>
      </c>
      <c r="U44" s="1">
        <f t="shared" si="5"/>
        <v>10.327868852459018</v>
      </c>
      <c r="V44" s="1">
        <v>111.4</v>
      </c>
      <c r="W44" s="1">
        <v>68</v>
      </c>
      <c r="X44" s="1">
        <v>128.4</v>
      </c>
      <c r="Y44" s="1">
        <v>82.8</v>
      </c>
      <c r="Z44" s="1">
        <v>57.4</v>
      </c>
      <c r="AA44" s="1"/>
      <c r="AB44" s="1">
        <f t="shared" si="19"/>
        <v>322.55999999999989</v>
      </c>
      <c r="AC44" s="6">
        <v>8</v>
      </c>
      <c r="AD44" s="10">
        <f t="shared" ref="AD44:AD45" si="21">MROUND(Q44,AC44*AF44)/AC44</f>
        <v>48</v>
      </c>
      <c r="AE44" s="1">
        <f t="shared" ref="AE44:AE56" si="22">AD44*AC44*G44</f>
        <v>345.6</v>
      </c>
      <c r="AF44" s="1">
        <v>12</v>
      </c>
      <c r="AG44" s="1">
        <v>84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80</v>
      </c>
      <c r="B45" s="1" t="s">
        <v>34</v>
      </c>
      <c r="C45" s="1">
        <v>138</v>
      </c>
      <c r="D45" s="1">
        <v>160</v>
      </c>
      <c r="E45" s="1">
        <v>204</v>
      </c>
      <c r="F45" s="1">
        <v>83</v>
      </c>
      <c r="G45" s="6">
        <v>0.43</v>
      </c>
      <c r="H45" s="1">
        <v>180</v>
      </c>
      <c r="I45" s="1" t="s">
        <v>49</v>
      </c>
      <c r="J45" s="1">
        <v>211</v>
      </c>
      <c r="K45" s="1">
        <f t="shared" si="18"/>
        <v>-7</v>
      </c>
      <c r="L45" s="1"/>
      <c r="M45" s="1"/>
      <c r="N45" s="1">
        <v>368</v>
      </c>
      <c r="O45" s="1">
        <v>0</v>
      </c>
      <c r="P45" s="1">
        <f t="shared" si="2"/>
        <v>40.799999999999997</v>
      </c>
      <c r="Q45" s="5">
        <f t="shared" si="20"/>
        <v>120.19999999999993</v>
      </c>
      <c r="R45" s="5"/>
      <c r="S45" s="1"/>
      <c r="T45" s="1">
        <f t="shared" si="4"/>
        <v>14</v>
      </c>
      <c r="U45" s="1">
        <f t="shared" si="5"/>
        <v>11.053921568627452</v>
      </c>
      <c r="V45" s="1">
        <v>48.4</v>
      </c>
      <c r="W45" s="1">
        <v>4.4000000000000004</v>
      </c>
      <c r="X45" s="1">
        <v>46.8</v>
      </c>
      <c r="Y45" s="1">
        <v>18.399999999999999</v>
      </c>
      <c r="Z45" s="1">
        <v>22.2</v>
      </c>
      <c r="AA45" s="1"/>
      <c r="AB45" s="1">
        <f t="shared" si="19"/>
        <v>51.685999999999972</v>
      </c>
      <c r="AC45" s="6">
        <v>16</v>
      </c>
      <c r="AD45" s="10">
        <f t="shared" si="21"/>
        <v>12</v>
      </c>
      <c r="AE45" s="1">
        <f t="shared" si="22"/>
        <v>82.56</v>
      </c>
      <c r="AF45" s="1">
        <v>12</v>
      </c>
      <c r="AG45" s="1">
        <v>84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81</v>
      </c>
      <c r="B46" s="1" t="s">
        <v>44</v>
      </c>
      <c r="C46" s="1">
        <v>1525</v>
      </c>
      <c r="D46" s="1">
        <v>1785</v>
      </c>
      <c r="E46" s="1">
        <v>1725</v>
      </c>
      <c r="F46" s="1">
        <v>1445</v>
      </c>
      <c r="G46" s="6">
        <v>1</v>
      </c>
      <c r="H46" s="1">
        <v>180</v>
      </c>
      <c r="I46" s="1" t="s">
        <v>36</v>
      </c>
      <c r="J46" s="1">
        <v>1732</v>
      </c>
      <c r="K46" s="1">
        <f t="shared" si="18"/>
        <v>-7</v>
      </c>
      <c r="L46" s="1"/>
      <c r="M46" s="1"/>
      <c r="N46" s="1">
        <v>600</v>
      </c>
      <c r="O46" s="1">
        <v>800</v>
      </c>
      <c r="P46" s="1">
        <f t="shared" si="2"/>
        <v>345</v>
      </c>
      <c r="Q46" s="5">
        <f t="shared" si="20"/>
        <v>1985</v>
      </c>
      <c r="R46" s="5"/>
      <c r="S46" s="1"/>
      <c r="T46" s="1">
        <f t="shared" si="4"/>
        <v>14</v>
      </c>
      <c r="U46" s="1">
        <f t="shared" si="5"/>
        <v>8.2463768115942031</v>
      </c>
      <c r="V46" s="1">
        <v>339</v>
      </c>
      <c r="W46" s="1">
        <v>339</v>
      </c>
      <c r="X46" s="1">
        <v>385</v>
      </c>
      <c r="Y46" s="1">
        <v>315</v>
      </c>
      <c r="Z46" s="1">
        <v>247</v>
      </c>
      <c r="AA46" s="1"/>
      <c r="AB46" s="1">
        <f t="shared" si="19"/>
        <v>1985</v>
      </c>
      <c r="AC46" s="6">
        <v>5</v>
      </c>
      <c r="AD46" s="10">
        <f t="shared" ref="AD46:AD56" si="23">MROUND(Q46,AC46)/AC46</f>
        <v>397</v>
      </c>
      <c r="AE46" s="1">
        <f t="shared" si="22"/>
        <v>1985</v>
      </c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82</v>
      </c>
      <c r="B47" s="1" t="s">
        <v>34</v>
      </c>
      <c r="C47" s="1">
        <v>1348</v>
      </c>
      <c r="D47" s="1">
        <v>1792</v>
      </c>
      <c r="E47" s="1">
        <v>1426</v>
      </c>
      <c r="F47" s="1">
        <v>1282</v>
      </c>
      <c r="G47" s="6">
        <v>0.9</v>
      </c>
      <c r="H47" s="1">
        <v>180</v>
      </c>
      <c r="I47" s="1" t="s">
        <v>49</v>
      </c>
      <c r="J47" s="1">
        <v>1423</v>
      </c>
      <c r="K47" s="1">
        <f t="shared" si="18"/>
        <v>3</v>
      </c>
      <c r="L47" s="1"/>
      <c r="M47" s="1"/>
      <c r="N47" s="1">
        <v>576</v>
      </c>
      <c r="O47" s="1">
        <v>0</v>
      </c>
      <c r="P47" s="1">
        <f t="shared" si="2"/>
        <v>285.2</v>
      </c>
      <c r="Q47" s="5">
        <f t="shared" si="20"/>
        <v>2134.7999999999997</v>
      </c>
      <c r="R47" s="5"/>
      <c r="S47" s="1"/>
      <c r="T47" s="1">
        <f t="shared" si="4"/>
        <v>14</v>
      </c>
      <c r="U47" s="1">
        <f t="shared" si="5"/>
        <v>6.5147265077138856</v>
      </c>
      <c r="V47" s="1">
        <v>243.4</v>
      </c>
      <c r="W47" s="1">
        <v>259.39999999999998</v>
      </c>
      <c r="X47" s="1">
        <v>261.39999999999998</v>
      </c>
      <c r="Y47" s="1">
        <v>205.4</v>
      </c>
      <c r="Z47" s="1">
        <v>174.6</v>
      </c>
      <c r="AA47" s="1"/>
      <c r="AB47" s="1">
        <f t="shared" si="19"/>
        <v>1921.3199999999997</v>
      </c>
      <c r="AC47" s="6">
        <v>8</v>
      </c>
      <c r="AD47" s="10">
        <f t="shared" ref="AD47:AD48" si="24">MROUND(Q47,AC47*AF47)/AC47</f>
        <v>264</v>
      </c>
      <c r="AE47" s="1">
        <f t="shared" si="22"/>
        <v>1900.8</v>
      </c>
      <c r="AF47" s="1">
        <v>12</v>
      </c>
      <c r="AG47" s="1">
        <v>84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83</v>
      </c>
      <c r="B48" s="1" t="s">
        <v>34</v>
      </c>
      <c r="C48" s="1">
        <v>449</v>
      </c>
      <c r="D48" s="1">
        <v>48</v>
      </c>
      <c r="E48" s="1">
        <v>286</v>
      </c>
      <c r="F48" s="1">
        <v>181</v>
      </c>
      <c r="G48" s="6">
        <v>0.43</v>
      </c>
      <c r="H48" s="1">
        <v>180</v>
      </c>
      <c r="I48" s="1" t="s">
        <v>49</v>
      </c>
      <c r="J48" s="1">
        <v>281</v>
      </c>
      <c r="K48" s="1">
        <f t="shared" si="18"/>
        <v>5</v>
      </c>
      <c r="L48" s="1"/>
      <c r="M48" s="1"/>
      <c r="N48" s="1">
        <v>304</v>
      </c>
      <c r="O48" s="1">
        <v>0</v>
      </c>
      <c r="P48" s="1">
        <f t="shared" si="2"/>
        <v>57.2</v>
      </c>
      <c r="Q48" s="5">
        <f t="shared" si="20"/>
        <v>315.80000000000007</v>
      </c>
      <c r="R48" s="5"/>
      <c r="S48" s="1"/>
      <c r="T48" s="1">
        <f t="shared" si="4"/>
        <v>14</v>
      </c>
      <c r="U48" s="1">
        <f t="shared" si="5"/>
        <v>8.4790209790209783</v>
      </c>
      <c r="V48" s="1">
        <v>56.8</v>
      </c>
      <c r="W48" s="1">
        <v>23.6</v>
      </c>
      <c r="X48" s="1">
        <v>71.400000000000006</v>
      </c>
      <c r="Y48" s="1">
        <v>40.799999999999997</v>
      </c>
      <c r="Z48" s="1">
        <v>26.6</v>
      </c>
      <c r="AA48" s="1"/>
      <c r="AB48" s="1">
        <f t="shared" si="19"/>
        <v>135.79400000000004</v>
      </c>
      <c r="AC48" s="6">
        <v>16</v>
      </c>
      <c r="AD48" s="10">
        <f t="shared" si="24"/>
        <v>24</v>
      </c>
      <c r="AE48" s="1">
        <f t="shared" si="22"/>
        <v>165.12</v>
      </c>
      <c r="AF48" s="1">
        <v>12</v>
      </c>
      <c r="AG48" s="1">
        <v>84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84</v>
      </c>
      <c r="B49" s="1" t="s">
        <v>34</v>
      </c>
      <c r="C49" s="1">
        <v>29</v>
      </c>
      <c r="D49" s="1">
        <v>32</v>
      </c>
      <c r="E49" s="1">
        <v>34</v>
      </c>
      <c r="F49" s="1">
        <v>27</v>
      </c>
      <c r="G49" s="6">
        <v>0.7</v>
      </c>
      <c r="H49" s="1">
        <v>180</v>
      </c>
      <c r="I49" s="1" t="s">
        <v>36</v>
      </c>
      <c r="J49" s="1">
        <v>34</v>
      </c>
      <c r="K49" s="1">
        <f t="shared" si="18"/>
        <v>0</v>
      </c>
      <c r="L49" s="1"/>
      <c r="M49" s="1"/>
      <c r="N49" s="1">
        <v>0</v>
      </c>
      <c r="O49" s="1">
        <v>0</v>
      </c>
      <c r="P49" s="1">
        <f t="shared" si="2"/>
        <v>6.8</v>
      </c>
      <c r="Q49" s="5">
        <f t="shared" si="20"/>
        <v>68.2</v>
      </c>
      <c r="R49" s="5"/>
      <c r="S49" s="1"/>
      <c r="T49" s="1">
        <f t="shared" si="4"/>
        <v>14</v>
      </c>
      <c r="U49" s="1">
        <f t="shared" si="5"/>
        <v>3.9705882352941178</v>
      </c>
      <c r="V49" s="1">
        <v>0.6</v>
      </c>
      <c r="W49" s="1">
        <v>4</v>
      </c>
      <c r="X49" s="1">
        <v>3.8</v>
      </c>
      <c r="Y49" s="1">
        <v>0.4</v>
      </c>
      <c r="Z49" s="1">
        <v>1</v>
      </c>
      <c r="AA49" s="1"/>
      <c r="AB49" s="1">
        <f t="shared" si="19"/>
        <v>47.74</v>
      </c>
      <c r="AC49" s="6">
        <v>8</v>
      </c>
      <c r="AD49" s="10">
        <f t="shared" si="23"/>
        <v>9</v>
      </c>
      <c r="AE49" s="1">
        <f t="shared" si="22"/>
        <v>50.4</v>
      </c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85</v>
      </c>
      <c r="B50" s="1" t="s">
        <v>34</v>
      </c>
      <c r="C50" s="1">
        <v>66</v>
      </c>
      <c r="D50" s="1">
        <v>24</v>
      </c>
      <c r="E50" s="1">
        <v>29</v>
      </c>
      <c r="F50" s="1">
        <v>57</v>
      </c>
      <c r="G50" s="6">
        <v>0.7</v>
      </c>
      <c r="H50" s="1">
        <v>180</v>
      </c>
      <c r="I50" s="1" t="s">
        <v>36</v>
      </c>
      <c r="J50" s="1">
        <v>29</v>
      </c>
      <c r="K50" s="1">
        <f t="shared" si="18"/>
        <v>0</v>
      </c>
      <c r="L50" s="1"/>
      <c r="M50" s="1"/>
      <c r="N50" s="1">
        <v>0</v>
      </c>
      <c r="O50" s="1">
        <v>0</v>
      </c>
      <c r="P50" s="1">
        <f t="shared" si="2"/>
        <v>5.8</v>
      </c>
      <c r="Q50" s="5">
        <f t="shared" si="20"/>
        <v>24.200000000000003</v>
      </c>
      <c r="R50" s="5"/>
      <c r="S50" s="1"/>
      <c r="T50" s="1">
        <f t="shared" si="4"/>
        <v>14.000000000000002</v>
      </c>
      <c r="U50" s="1">
        <f t="shared" si="5"/>
        <v>9.8275862068965516</v>
      </c>
      <c r="V50" s="1">
        <v>3.2</v>
      </c>
      <c r="W50" s="1">
        <v>2</v>
      </c>
      <c r="X50" s="1">
        <v>8.4</v>
      </c>
      <c r="Y50" s="1">
        <v>0.4</v>
      </c>
      <c r="Z50" s="1">
        <v>0.6</v>
      </c>
      <c r="AA50" s="1"/>
      <c r="AB50" s="1">
        <f t="shared" si="19"/>
        <v>16.940000000000001</v>
      </c>
      <c r="AC50" s="6">
        <v>8</v>
      </c>
      <c r="AD50" s="10">
        <f t="shared" si="23"/>
        <v>3</v>
      </c>
      <c r="AE50" s="1">
        <f t="shared" si="22"/>
        <v>16.799999999999997</v>
      </c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86</v>
      </c>
      <c r="B51" s="1" t="s">
        <v>34</v>
      </c>
      <c r="C51" s="1">
        <v>64</v>
      </c>
      <c r="D51" s="1">
        <v>16</v>
      </c>
      <c r="E51" s="1">
        <v>42</v>
      </c>
      <c r="F51" s="1">
        <v>26</v>
      </c>
      <c r="G51" s="6">
        <v>0.7</v>
      </c>
      <c r="H51" s="1">
        <v>180</v>
      </c>
      <c r="I51" s="1" t="s">
        <v>36</v>
      </c>
      <c r="J51" s="1">
        <v>42</v>
      </c>
      <c r="K51" s="1">
        <f t="shared" si="18"/>
        <v>0</v>
      </c>
      <c r="L51" s="1"/>
      <c r="M51" s="1"/>
      <c r="N51" s="1">
        <v>0</v>
      </c>
      <c r="O51" s="1">
        <v>0</v>
      </c>
      <c r="P51" s="1">
        <f t="shared" si="2"/>
        <v>8.4</v>
      </c>
      <c r="Q51" s="5">
        <f>13*P51-O51-N51-F51</f>
        <v>83.2</v>
      </c>
      <c r="R51" s="5"/>
      <c r="S51" s="1"/>
      <c r="T51" s="1">
        <f t="shared" si="4"/>
        <v>13</v>
      </c>
      <c r="U51" s="1">
        <f t="shared" si="5"/>
        <v>3.0952380952380949</v>
      </c>
      <c r="V51" s="1">
        <v>2.4</v>
      </c>
      <c r="W51" s="1">
        <v>0</v>
      </c>
      <c r="X51" s="1">
        <v>6</v>
      </c>
      <c r="Y51" s="1">
        <v>2.8</v>
      </c>
      <c r="Z51" s="1">
        <v>0</v>
      </c>
      <c r="AA51" s="1"/>
      <c r="AB51" s="1">
        <f t="shared" si="19"/>
        <v>58.239999999999995</v>
      </c>
      <c r="AC51" s="6">
        <v>8</v>
      </c>
      <c r="AD51" s="10">
        <f t="shared" si="23"/>
        <v>10</v>
      </c>
      <c r="AE51" s="1">
        <f t="shared" si="22"/>
        <v>56</v>
      </c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87</v>
      </c>
      <c r="B52" s="1" t="s">
        <v>34</v>
      </c>
      <c r="C52" s="1">
        <v>415</v>
      </c>
      <c r="D52" s="1">
        <v>88</v>
      </c>
      <c r="E52" s="1">
        <v>339</v>
      </c>
      <c r="F52" s="1">
        <v>5</v>
      </c>
      <c r="G52" s="6">
        <v>0.7</v>
      </c>
      <c r="H52" s="1">
        <v>180</v>
      </c>
      <c r="I52" s="1" t="s">
        <v>36</v>
      </c>
      <c r="J52" s="1">
        <v>385</v>
      </c>
      <c r="K52" s="1">
        <f t="shared" si="18"/>
        <v>-46</v>
      </c>
      <c r="L52" s="1"/>
      <c r="M52" s="1"/>
      <c r="N52" s="1">
        <v>424</v>
      </c>
      <c r="O52" s="1">
        <v>400</v>
      </c>
      <c r="P52" s="1">
        <f t="shared" si="2"/>
        <v>67.8</v>
      </c>
      <c r="Q52" s="5">
        <f t="shared" si="20"/>
        <v>120.19999999999993</v>
      </c>
      <c r="R52" s="5"/>
      <c r="S52" s="1"/>
      <c r="T52" s="1">
        <f t="shared" si="4"/>
        <v>14</v>
      </c>
      <c r="U52" s="1">
        <f t="shared" si="5"/>
        <v>12.227138643067848</v>
      </c>
      <c r="V52" s="1">
        <v>86.4</v>
      </c>
      <c r="W52" s="1">
        <v>52</v>
      </c>
      <c r="X52" s="1">
        <v>80.2</v>
      </c>
      <c r="Y52" s="1">
        <v>54.6</v>
      </c>
      <c r="Z52" s="1">
        <v>13.6</v>
      </c>
      <c r="AA52" s="1"/>
      <c r="AB52" s="1">
        <f t="shared" si="19"/>
        <v>84.139999999999944</v>
      </c>
      <c r="AC52" s="6">
        <v>8</v>
      </c>
      <c r="AD52" s="10">
        <f t="shared" si="23"/>
        <v>15</v>
      </c>
      <c r="AE52" s="1">
        <f t="shared" si="22"/>
        <v>84</v>
      </c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88</v>
      </c>
      <c r="B53" s="1" t="s">
        <v>34</v>
      </c>
      <c r="C53" s="1">
        <v>50</v>
      </c>
      <c r="D53" s="1"/>
      <c r="E53" s="1">
        <v>36</v>
      </c>
      <c r="F53" s="1">
        <v>-4</v>
      </c>
      <c r="G53" s="6">
        <v>0.9</v>
      </c>
      <c r="H53" s="1">
        <v>180</v>
      </c>
      <c r="I53" s="1" t="s">
        <v>36</v>
      </c>
      <c r="J53" s="1">
        <v>36</v>
      </c>
      <c r="K53" s="1">
        <f t="shared" si="18"/>
        <v>0</v>
      </c>
      <c r="L53" s="1"/>
      <c r="M53" s="1"/>
      <c r="N53" s="1">
        <v>88</v>
      </c>
      <c r="O53" s="1">
        <v>0</v>
      </c>
      <c r="P53" s="1">
        <f t="shared" si="2"/>
        <v>7.2</v>
      </c>
      <c r="Q53" s="5">
        <f t="shared" si="20"/>
        <v>16.799999999999997</v>
      </c>
      <c r="R53" s="5"/>
      <c r="S53" s="1"/>
      <c r="T53" s="1">
        <f t="shared" si="4"/>
        <v>14</v>
      </c>
      <c r="U53" s="1">
        <f t="shared" si="5"/>
        <v>11.666666666666666</v>
      </c>
      <c r="V53" s="1">
        <v>10.8</v>
      </c>
      <c r="W53" s="1">
        <v>0</v>
      </c>
      <c r="X53" s="1">
        <v>8.8000000000000007</v>
      </c>
      <c r="Y53" s="1">
        <v>3.2</v>
      </c>
      <c r="Z53" s="1">
        <v>2.8</v>
      </c>
      <c r="AA53" s="1"/>
      <c r="AB53" s="1">
        <f t="shared" si="19"/>
        <v>15.119999999999997</v>
      </c>
      <c r="AC53" s="6">
        <v>8</v>
      </c>
      <c r="AD53" s="10">
        <f t="shared" si="23"/>
        <v>2</v>
      </c>
      <c r="AE53" s="1">
        <f t="shared" si="22"/>
        <v>14.4</v>
      </c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89</v>
      </c>
      <c r="B54" s="1" t="s">
        <v>34</v>
      </c>
      <c r="C54" s="1"/>
      <c r="D54" s="1">
        <v>296</v>
      </c>
      <c r="E54" s="1">
        <v>37</v>
      </c>
      <c r="F54" s="1">
        <v>259</v>
      </c>
      <c r="G54" s="6">
        <v>0.9</v>
      </c>
      <c r="H54" s="1">
        <v>180</v>
      </c>
      <c r="I54" s="1" t="s">
        <v>36</v>
      </c>
      <c r="J54" s="1">
        <v>37</v>
      </c>
      <c r="K54" s="1">
        <f t="shared" si="18"/>
        <v>0</v>
      </c>
      <c r="L54" s="1"/>
      <c r="M54" s="1"/>
      <c r="N54" s="1">
        <v>0</v>
      </c>
      <c r="O54" s="1">
        <v>0</v>
      </c>
      <c r="P54" s="1">
        <f t="shared" si="2"/>
        <v>7.4</v>
      </c>
      <c r="Q54" s="5">
        <v>50</v>
      </c>
      <c r="R54" s="5"/>
      <c r="S54" s="1"/>
      <c r="T54" s="1">
        <f t="shared" si="4"/>
        <v>41.756756756756758</v>
      </c>
      <c r="U54" s="1">
        <f t="shared" si="5"/>
        <v>35</v>
      </c>
      <c r="V54" s="1">
        <v>9</v>
      </c>
      <c r="W54" s="1">
        <v>24.4</v>
      </c>
      <c r="X54" s="1">
        <v>11.8</v>
      </c>
      <c r="Y54" s="1">
        <v>5.8</v>
      </c>
      <c r="Z54" s="1">
        <v>6.2</v>
      </c>
      <c r="AA54" s="1"/>
      <c r="AB54" s="1">
        <f t="shared" si="19"/>
        <v>45</v>
      </c>
      <c r="AC54" s="6">
        <v>8</v>
      </c>
      <c r="AD54" s="10">
        <f t="shared" si="23"/>
        <v>6</v>
      </c>
      <c r="AE54" s="1">
        <f t="shared" si="22"/>
        <v>43.2</v>
      </c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90</v>
      </c>
      <c r="B55" s="1" t="s">
        <v>44</v>
      </c>
      <c r="C55" s="1">
        <v>1115</v>
      </c>
      <c r="D55" s="1">
        <v>1350</v>
      </c>
      <c r="E55" s="1">
        <v>1255.0440000000001</v>
      </c>
      <c r="F55" s="1">
        <v>950</v>
      </c>
      <c r="G55" s="6">
        <v>1</v>
      </c>
      <c r="H55" s="1">
        <v>180</v>
      </c>
      <c r="I55" s="1" t="s">
        <v>49</v>
      </c>
      <c r="J55" s="1">
        <v>1260</v>
      </c>
      <c r="K55" s="1">
        <f t="shared" si="18"/>
        <v>-4.9559999999999036</v>
      </c>
      <c r="L55" s="1"/>
      <c r="M55" s="1"/>
      <c r="N55" s="1">
        <v>280</v>
      </c>
      <c r="O55" s="1">
        <v>0</v>
      </c>
      <c r="P55" s="1">
        <f t="shared" si="2"/>
        <v>251.00880000000001</v>
      </c>
      <c r="Q55" s="5">
        <f t="shared" si="20"/>
        <v>2284.1232</v>
      </c>
      <c r="R55" s="5"/>
      <c r="S55" s="1"/>
      <c r="T55" s="1">
        <f t="shared" si="4"/>
        <v>14</v>
      </c>
      <c r="U55" s="1">
        <f t="shared" si="5"/>
        <v>4.9002266056010786</v>
      </c>
      <c r="V55" s="1">
        <v>185</v>
      </c>
      <c r="W55" s="1">
        <v>218</v>
      </c>
      <c r="X55" s="1">
        <v>232</v>
      </c>
      <c r="Y55" s="1">
        <v>183</v>
      </c>
      <c r="Z55" s="1">
        <v>185</v>
      </c>
      <c r="AA55" s="1"/>
      <c r="AB55" s="1">
        <f t="shared" si="19"/>
        <v>2284.1232</v>
      </c>
      <c r="AC55" s="6">
        <v>5</v>
      </c>
      <c r="AD55" s="10">
        <f>MROUND(Q55,AC55*AF55)/AC55</f>
        <v>456</v>
      </c>
      <c r="AE55" s="1">
        <f t="shared" si="22"/>
        <v>2280</v>
      </c>
      <c r="AF55" s="1">
        <v>12</v>
      </c>
      <c r="AG55" s="1">
        <v>144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91</v>
      </c>
      <c r="B56" s="1" t="s">
        <v>34</v>
      </c>
      <c r="C56" s="1">
        <v>337</v>
      </c>
      <c r="D56" s="1"/>
      <c r="E56" s="1">
        <v>195</v>
      </c>
      <c r="F56" s="1">
        <v>112</v>
      </c>
      <c r="G56" s="6">
        <v>1</v>
      </c>
      <c r="H56" s="1">
        <v>180</v>
      </c>
      <c r="I56" s="1" t="s">
        <v>36</v>
      </c>
      <c r="J56" s="1">
        <v>200</v>
      </c>
      <c r="K56" s="1">
        <f t="shared" si="18"/>
        <v>-5</v>
      </c>
      <c r="L56" s="1"/>
      <c r="M56" s="1"/>
      <c r="N56" s="1">
        <v>240</v>
      </c>
      <c r="O56" s="1">
        <v>0</v>
      </c>
      <c r="P56" s="1">
        <f t="shared" si="2"/>
        <v>39</v>
      </c>
      <c r="Q56" s="5">
        <f t="shared" si="20"/>
        <v>194</v>
      </c>
      <c r="R56" s="5"/>
      <c r="S56" s="1"/>
      <c r="T56" s="1">
        <f t="shared" si="4"/>
        <v>14</v>
      </c>
      <c r="U56" s="1">
        <f t="shared" si="5"/>
        <v>9.0256410256410255</v>
      </c>
      <c r="V56" s="1">
        <v>40.6</v>
      </c>
      <c r="W56" s="1">
        <v>17</v>
      </c>
      <c r="X56" s="1">
        <v>45.8</v>
      </c>
      <c r="Y56" s="1">
        <v>24</v>
      </c>
      <c r="Z56" s="1">
        <v>20.8</v>
      </c>
      <c r="AA56" s="1"/>
      <c r="AB56" s="1">
        <f t="shared" si="19"/>
        <v>194</v>
      </c>
      <c r="AC56" s="6">
        <v>5</v>
      </c>
      <c r="AD56" s="10">
        <f t="shared" si="23"/>
        <v>39</v>
      </c>
      <c r="AE56" s="1">
        <f t="shared" si="22"/>
        <v>195</v>
      </c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4" t="s">
        <v>92</v>
      </c>
      <c r="B57" s="14" t="s">
        <v>34</v>
      </c>
      <c r="C57" s="14">
        <v>92</v>
      </c>
      <c r="D57" s="14"/>
      <c r="E57" s="14">
        <v>4</v>
      </c>
      <c r="F57" s="14">
        <v>88</v>
      </c>
      <c r="G57" s="15">
        <v>0</v>
      </c>
      <c r="H57" s="14" t="e">
        <v>#N/A</v>
      </c>
      <c r="I57" s="14" t="s">
        <v>54</v>
      </c>
      <c r="J57" s="14">
        <v>4</v>
      </c>
      <c r="K57" s="14">
        <f t="shared" si="18"/>
        <v>0</v>
      </c>
      <c r="L57" s="14"/>
      <c r="M57" s="14"/>
      <c r="N57" s="14"/>
      <c r="O57" s="14"/>
      <c r="P57" s="14">
        <f t="shared" si="2"/>
        <v>0.8</v>
      </c>
      <c r="Q57" s="16"/>
      <c r="R57" s="16"/>
      <c r="S57" s="14"/>
      <c r="T57" s="14">
        <f t="shared" si="4"/>
        <v>110</v>
      </c>
      <c r="U57" s="14">
        <f t="shared" si="5"/>
        <v>110</v>
      </c>
      <c r="V57" s="14">
        <v>3</v>
      </c>
      <c r="W57" s="14">
        <v>0</v>
      </c>
      <c r="X57" s="14">
        <v>0</v>
      </c>
      <c r="Y57" s="14">
        <v>0</v>
      </c>
      <c r="Z57" s="14">
        <v>0</v>
      </c>
      <c r="AA57" s="18" t="s">
        <v>93</v>
      </c>
      <c r="AB57" s="14">
        <f t="shared" si="19"/>
        <v>0</v>
      </c>
      <c r="AC57" s="15">
        <v>0</v>
      </c>
      <c r="AD57" s="17"/>
      <c r="AE57" s="14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9" t="s">
        <v>94</v>
      </c>
      <c r="B58" s="19" t="s">
        <v>34</v>
      </c>
      <c r="C58" s="19"/>
      <c r="D58" s="19"/>
      <c r="E58" s="19"/>
      <c r="F58" s="19"/>
      <c r="G58" s="20">
        <v>0</v>
      </c>
      <c r="H58" s="19" t="e">
        <v>#N/A</v>
      </c>
      <c r="I58" s="19" t="s">
        <v>36</v>
      </c>
      <c r="J58" s="19"/>
      <c r="K58" s="19">
        <f t="shared" si="18"/>
        <v>0</v>
      </c>
      <c r="L58" s="19"/>
      <c r="M58" s="19"/>
      <c r="N58" s="19"/>
      <c r="O58" s="19"/>
      <c r="P58" s="19">
        <f t="shared" si="2"/>
        <v>0</v>
      </c>
      <c r="Q58" s="21"/>
      <c r="R58" s="21"/>
      <c r="S58" s="19"/>
      <c r="T58" s="19" t="e">
        <f t="shared" si="4"/>
        <v>#DIV/0!</v>
      </c>
      <c r="U58" s="19" t="e">
        <f t="shared" si="5"/>
        <v>#DIV/0!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 t="s">
        <v>46</v>
      </c>
      <c r="AB58" s="19">
        <f t="shared" si="19"/>
        <v>0</v>
      </c>
      <c r="AC58" s="20">
        <v>0</v>
      </c>
      <c r="AD58" s="22"/>
      <c r="AE58" s="1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9" t="s">
        <v>95</v>
      </c>
      <c r="B59" s="19" t="s">
        <v>34</v>
      </c>
      <c r="C59" s="19"/>
      <c r="D59" s="19"/>
      <c r="E59" s="19"/>
      <c r="F59" s="19"/>
      <c r="G59" s="20">
        <v>0</v>
      </c>
      <c r="H59" s="19" t="e">
        <v>#N/A</v>
      </c>
      <c r="I59" s="19" t="s">
        <v>36</v>
      </c>
      <c r="J59" s="19"/>
      <c r="K59" s="19">
        <f t="shared" si="18"/>
        <v>0</v>
      </c>
      <c r="L59" s="19"/>
      <c r="M59" s="19"/>
      <c r="N59" s="19"/>
      <c r="O59" s="19"/>
      <c r="P59" s="19">
        <f t="shared" si="2"/>
        <v>0</v>
      </c>
      <c r="Q59" s="21"/>
      <c r="R59" s="21"/>
      <c r="S59" s="19"/>
      <c r="T59" s="19" t="e">
        <f t="shared" si="4"/>
        <v>#DIV/0!</v>
      </c>
      <c r="U59" s="19" t="e">
        <f t="shared" si="5"/>
        <v>#DIV/0!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 t="s">
        <v>46</v>
      </c>
      <c r="AB59" s="19">
        <f t="shared" si="19"/>
        <v>0</v>
      </c>
      <c r="AC59" s="20">
        <v>0</v>
      </c>
      <c r="AD59" s="22"/>
      <c r="AE59" s="1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9" t="s">
        <v>96</v>
      </c>
      <c r="B60" s="19" t="s">
        <v>34</v>
      </c>
      <c r="C60" s="19"/>
      <c r="D60" s="19"/>
      <c r="E60" s="19"/>
      <c r="F60" s="19"/>
      <c r="G60" s="20">
        <v>0</v>
      </c>
      <c r="H60" s="19" t="e">
        <v>#N/A</v>
      </c>
      <c r="I60" s="19" t="s">
        <v>36</v>
      </c>
      <c r="J60" s="19"/>
      <c r="K60" s="19">
        <f t="shared" si="18"/>
        <v>0</v>
      </c>
      <c r="L60" s="19"/>
      <c r="M60" s="19"/>
      <c r="N60" s="19"/>
      <c r="O60" s="19"/>
      <c r="P60" s="19">
        <f t="shared" si="2"/>
        <v>0</v>
      </c>
      <c r="Q60" s="21"/>
      <c r="R60" s="21"/>
      <c r="S60" s="19"/>
      <c r="T60" s="19" t="e">
        <f t="shared" si="4"/>
        <v>#DIV/0!</v>
      </c>
      <c r="U60" s="19" t="e">
        <f t="shared" si="5"/>
        <v>#DIV/0!</v>
      </c>
      <c r="V60" s="19">
        <v>0</v>
      </c>
      <c r="W60" s="19">
        <v>0</v>
      </c>
      <c r="X60" s="19">
        <v>0</v>
      </c>
      <c r="Y60" s="19">
        <v>0</v>
      </c>
      <c r="Z60" s="19">
        <v>0</v>
      </c>
      <c r="AA60" s="19" t="s">
        <v>46</v>
      </c>
      <c r="AB60" s="19">
        <f t="shared" si="19"/>
        <v>0</v>
      </c>
      <c r="AC60" s="20">
        <v>0</v>
      </c>
      <c r="AD60" s="22"/>
      <c r="AE60" s="1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4" t="s">
        <v>97</v>
      </c>
      <c r="B61" s="14" t="s">
        <v>34</v>
      </c>
      <c r="C61" s="14">
        <v>1</v>
      </c>
      <c r="D61" s="14"/>
      <c r="E61" s="14"/>
      <c r="F61" s="14">
        <v>1</v>
      </c>
      <c r="G61" s="15">
        <v>0</v>
      </c>
      <c r="H61" s="14" t="e">
        <v>#N/A</v>
      </c>
      <c r="I61" s="14" t="s">
        <v>54</v>
      </c>
      <c r="J61" s="14"/>
      <c r="K61" s="14">
        <f t="shared" si="18"/>
        <v>0</v>
      </c>
      <c r="L61" s="14"/>
      <c r="M61" s="14"/>
      <c r="N61" s="14"/>
      <c r="O61" s="14"/>
      <c r="P61" s="14">
        <f t="shared" si="2"/>
        <v>0</v>
      </c>
      <c r="Q61" s="16"/>
      <c r="R61" s="16"/>
      <c r="S61" s="14"/>
      <c r="T61" s="14" t="e">
        <f t="shared" si="4"/>
        <v>#DIV/0!</v>
      </c>
      <c r="U61" s="14" t="e">
        <f t="shared" si="5"/>
        <v>#DIV/0!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/>
      <c r="AB61" s="14">
        <f t="shared" si="19"/>
        <v>0</v>
      </c>
      <c r="AC61" s="15">
        <v>0</v>
      </c>
      <c r="AD61" s="17"/>
      <c r="AE61" s="14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98</v>
      </c>
      <c r="B62" s="14" t="s">
        <v>34</v>
      </c>
      <c r="C62" s="14">
        <v>36</v>
      </c>
      <c r="D62" s="14"/>
      <c r="E62" s="14"/>
      <c r="F62" s="14">
        <v>36</v>
      </c>
      <c r="G62" s="15">
        <v>0</v>
      </c>
      <c r="H62" s="14" t="e">
        <v>#N/A</v>
      </c>
      <c r="I62" s="14" t="s">
        <v>54</v>
      </c>
      <c r="J62" s="14"/>
      <c r="K62" s="14">
        <f t="shared" si="18"/>
        <v>0</v>
      </c>
      <c r="L62" s="14"/>
      <c r="M62" s="14"/>
      <c r="N62" s="14"/>
      <c r="O62" s="14"/>
      <c r="P62" s="14">
        <f t="shared" si="2"/>
        <v>0</v>
      </c>
      <c r="Q62" s="16"/>
      <c r="R62" s="16"/>
      <c r="S62" s="14"/>
      <c r="T62" s="14" t="e">
        <f t="shared" si="4"/>
        <v>#DIV/0!</v>
      </c>
      <c r="U62" s="14" t="e">
        <f t="shared" si="5"/>
        <v>#DIV/0!</v>
      </c>
      <c r="V62" s="14">
        <v>0</v>
      </c>
      <c r="W62" s="14">
        <v>0</v>
      </c>
      <c r="X62" s="14">
        <v>0.4</v>
      </c>
      <c r="Y62" s="14">
        <v>0</v>
      </c>
      <c r="Z62" s="14">
        <v>0.4</v>
      </c>
      <c r="AA62" s="18" t="s">
        <v>51</v>
      </c>
      <c r="AB62" s="14">
        <f t="shared" si="19"/>
        <v>0</v>
      </c>
      <c r="AC62" s="15">
        <v>0</v>
      </c>
      <c r="AD62" s="17"/>
      <c r="AE62" s="14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99</v>
      </c>
      <c r="B63" s="14" t="s">
        <v>34</v>
      </c>
      <c r="C63" s="14">
        <v>10.8</v>
      </c>
      <c r="D63" s="14"/>
      <c r="E63" s="14"/>
      <c r="F63" s="14">
        <v>10.8</v>
      </c>
      <c r="G63" s="15">
        <v>0</v>
      </c>
      <c r="H63" s="14" t="e">
        <v>#N/A</v>
      </c>
      <c r="I63" s="14" t="s">
        <v>54</v>
      </c>
      <c r="J63" s="14"/>
      <c r="K63" s="14">
        <f t="shared" si="18"/>
        <v>0</v>
      </c>
      <c r="L63" s="14"/>
      <c r="M63" s="14"/>
      <c r="N63" s="14"/>
      <c r="O63" s="14"/>
      <c r="P63" s="14">
        <f t="shared" si="2"/>
        <v>0</v>
      </c>
      <c r="Q63" s="16"/>
      <c r="R63" s="16"/>
      <c r="S63" s="14"/>
      <c r="T63" s="14" t="e">
        <f t="shared" si="4"/>
        <v>#DIV/0!</v>
      </c>
      <c r="U63" s="14" t="e">
        <f t="shared" si="5"/>
        <v>#DIV/0!</v>
      </c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8" t="s">
        <v>51</v>
      </c>
      <c r="AB63" s="14">
        <f t="shared" si="19"/>
        <v>0</v>
      </c>
      <c r="AC63" s="15">
        <v>0</v>
      </c>
      <c r="AD63" s="17"/>
      <c r="AE63" s="14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4" t="s">
        <v>100</v>
      </c>
      <c r="B64" s="14" t="s">
        <v>34</v>
      </c>
      <c r="C64" s="14">
        <v>59</v>
      </c>
      <c r="D64" s="14"/>
      <c r="E64" s="14"/>
      <c r="F64" s="14">
        <v>59</v>
      </c>
      <c r="G64" s="15">
        <v>0</v>
      </c>
      <c r="H64" s="14">
        <v>365</v>
      </c>
      <c r="I64" s="14" t="s">
        <v>54</v>
      </c>
      <c r="J64" s="14"/>
      <c r="K64" s="14">
        <f t="shared" si="18"/>
        <v>0</v>
      </c>
      <c r="L64" s="14"/>
      <c r="M64" s="14"/>
      <c r="N64" s="14"/>
      <c r="O64" s="14"/>
      <c r="P64" s="14">
        <f t="shared" si="2"/>
        <v>0</v>
      </c>
      <c r="Q64" s="16"/>
      <c r="R64" s="16"/>
      <c r="S64" s="14"/>
      <c r="T64" s="14" t="e">
        <f t="shared" si="4"/>
        <v>#DIV/0!</v>
      </c>
      <c r="U64" s="14" t="e">
        <f t="shared" si="5"/>
        <v>#DIV/0!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8" t="s">
        <v>51</v>
      </c>
      <c r="AB64" s="14">
        <f t="shared" si="19"/>
        <v>0</v>
      </c>
      <c r="AC64" s="15">
        <v>0</v>
      </c>
      <c r="AD64" s="17"/>
      <c r="AE64" s="14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101</v>
      </c>
      <c r="B65" s="1" t="s">
        <v>44</v>
      </c>
      <c r="C65" s="1">
        <v>27</v>
      </c>
      <c r="D65" s="1">
        <v>9</v>
      </c>
      <c r="E65" s="1">
        <v>15</v>
      </c>
      <c r="F65" s="1">
        <v>15</v>
      </c>
      <c r="G65" s="6">
        <v>1</v>
      </c>
      <c r="H65" s="1">
        <v>180</v>
      </c>
      <c r="I65" s="1" t="s">
        <v>36</v>
      </c>
      <c r="J65" s="1">
        <v>15</v>
      </c>
      <c r="K65" s="1">
        <f t="shared" si="18"/>
        <v>0</v>
      </c>
      <c r="L65" s="1"/>
      <c r="M65" s="1"/>
      <c r="N65" s="1">
        <v>12</v>
      </c>
      <c r="O65" s="1">
        <v>0</v>
      </c>
      <c r="P65" s="1">
        <f t="shared" si="2"/>
        <v>3</v>
      </c>
      <c r="Q65" s="5">
        <f t="shared" ref="Q65:Q77" si="25">14*P65-O65-N65-F65</f>
        <v>15</v>
      </c>
      <c r="R65" s="5"/>
      <c r="S65" s="1"/>
      <c r="T65" s="1">
        <f t="shared" si="4"/>
        <v>14</v>
      </c>
      <c r="U65" s="1">
        <f t="shared" si="5"/>
        <v>9</v>
      </c>
      <c r="V65" s="1">
        <v>3</v>
      </c>
      <c r="W65" s="1">
        <v>3</v>
      </c>
      <c r="X65" s="1">
        <v>4.2</v>
      </c>
      <c r="Y65" s="1">
        <v>4.2</v>
      </c>
      <c r="Z65" s="1">
        <v>2.4</v>
      </c>
      <c r="AA65" s="1"/>
      <c r="AB65" s="1">
        <f t="shared" si="19"/>
        <v>15</v>
      </c>
      <c r="AC65" s="6">
        <v>3</v>
      </c>
      <c r="AD65" s="10">
        <f t="shared" ref="AD65:AD78" si="26">MROUND(Q65,AC65)/AC65</f>
        <v>5</v>
      </c>
      <c r="AE65" s="1">
        <f t="shared" ref="AE65:AE78" si="27">AD65*AC65*G65</f>
        <v>15</v>
      </c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102</v>
      </c>
      <c r="B66" s="1" t="s">
        <v>34</v>
      </c>
      <c r="C66" s="1">
        <v>355</v>
      </c>
      <c r="D66" s="1">
        <v>48</v>
      </c>
      <c r="E66" s="1">
        <v>280</v>
      </c>
      <c r="F66" s="1">
        <v>-54</v>
      </c>
      <c r="G66" s="6">
        <v>0.25</v>
      </c>
      <c r="H66" s="1">
        <v>180</v>
      </c>
      <c r="I66" s="1" t="s">
        <v>36</v>
      </c>
      <c r="J66" s="1">
        <v>321</v>
      </c>
      <c r="K66" s="1">
        <f t="shared" si="18"/>
        <v>-41</v>
      </c>
      <c r="L66" s="1"/>
      <c r="M66" s="1"/>
      <c r="N66" s="1">
        <v>852</v>
      </c>
      <c r="O66" s="1">
        <v>0</v>
      </c>
      <c r="P66" s="1">
        <f t="shared" si="2"/>
        <v>56</v>
      </c>
      <c r="Q66" s="5"/>
      <c r="R66" s="5"/>
      <c r="S66" s="1"/>
      <c r="T66" s="1">
        <f t="shared" si="4"/>
        <v>14.25</v>
      </c>
      <c r="U66" s="1">
        <f t="shared" si="5"/>
        <v>14.25</v>
      </c>
      <c r="V66" s="1">
        <v>83.2</v>
      </c>
      <c r="W66" s="1">
        <v>60.2</v>
      </c>
      <c r="X66" s="1">
        <v>118.4</v>
      </c>
      <c r="Y66" s="1">
        <v>67</v>
      </c>
      <c r="Z66" s="1">
        <v>61.6</v>
      </c>
      <c r="AA66" s="1"/>
      <c r="AB66" s="1">
        <f t="shared" si="19"/>
        <v>0</v>
      </c>
      <c r="AC66" s="6">
        <v>12</v>
      </c>
      <c r="AD66" s="10">
        <f t="shared" si="26"/>
        <v>0</v>
      </c>
      <c r="AE66" s="1">
        <f t="shared" si="27"/>
        <v>0</v>
      </c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103</v>
      </c>
      <c r="B67" s="1" t="s">
        <v>34</v>
      </c>
      <c r="C67" s="1">
        <v>137</v>
      </c>
      <c r="D67" s="1">
        <v>36</v>
      </c>
      <c r="E67" s="1">
        <v>74</v>
      </c>
      <c r="F67" s="1"/>
      <c r="G67" s="6">
        <v>0.3</v>
      </c>
      <c r="H67" s="1">
        <v>180</v>
      </c>
      <c r="I67" s="1" t="s">
        <v>36</v>
      </c>
      <c r="J67" s="1">
        <v>91</v>
      </c>
      <c r="K67" s="1">
        <f t="shared" si="18"/>
        <v>-17</v>
      </c>
      <c r="L67" s="1"/>
      <c r="M67" s="1"/>
      <c r="N67" s="1">
        <v>312</v>
      </c>
      <c r="O67" s="1">
        <v>0</v>
      </c>
      <c r="P67" s="1">
        <f t="shared" si="2"/>
        <v>14.8</v>
      </c>
      <c r="Q67" s="5">
        <v>50</v>
      </c>
      <c r="R67" s="5"/>
      <c r="S67" s="1"/>
      <c r="T67" s="1">
        <f t="shared" si="4"/>
        <v>24.45945945945946</v>
      </c>
      <c r="U67" s="1">
        <f t="shared" si="5"/>
        <v>21.081081081081081</v>
      </c>
      <c r="V67" s="1">
        <v>30.8</v>
      </c>
      <c r="W67" s="1">
        <v>4.8</v>
      </c>
      <c r="X67" s="1">
        <v>17.399999999999999</v>
      </c>
      <c r="Y67" s="1">
        <v>10.4</v>
      </c>
      <c r="Z67" s="1">
        <v>6.4</v>
      </c>
      <c r="AA67" s="1"/>
      <c r="AB67" s="1">
        <f t="shared" si="19"/>
        <v>15</v>
      </c>
      <c r="AC67" s="6">
        <v>12</v>
      </c>
      <c r="AD67" s="10">
        <f t="shared" si="26"/>
        <v>4</v>
      </c>
      <c r="AE67" s="1">
        <f t="shared" si="27"/>
        <v>14.399999999999999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104</v>
      </c>
      <c r="B68" s="1" t="s">
        <v>44</v>
      </c>
      <c r="C68" s="1">
        <v>59.4</v>
      </c>
      <c r="D68" s="1">
        <v>18</v>
      </c>
      <c r="E68" s="1">
        <v>36.4</v>
      </c>
      <c r="F68" s="1">
        <v>35.6</v>
      </c>
      <c r="G68" s="6">
        <v>1</v>
      </c>
      <c r="H68" s="1">
        <v>180</v>
      </c>
      <c r="I68" s="1" t="s">
        <v>36</v>
      </c>
      <c r="J68" s="1">
        <v>44.4</v>
      </c>
      <c r="K68" s="1">
        <f t="shared" si="18"/>
        <v>-8</v>
      </c>
      <c r="L68" s="1"/>
      <c r="M68" s="1"/>
      <c r="N68" s="1">
        <v>25.2</v>
      </c>
      <c r="O68" s="1">
        <v>0</v>
      </c>
      <c r="P68" s="1">
        <f t="shared" si="2"/>
        <v>7.2799999999999994</v>
      </c>
      <c r="Q68" s="5">
        <f t="shared" si="25"/>
        <v>41.119999999999983</v>
      </c>
      <c r="R68" s="5"/>
      <c r="S68" s="1"/>
      <c r="T68" s="1">
        <f t="shared" si="4"/>
        <v>14</v>
      </c>
      <c r="U68" s="1">
        <f t="shared" si="5"/>
        <v>8.3516483516483522</v>
      </c>
      <c r="V68" s="1">
        <v>7.2</v>
      </c>
      <c r="W68" s="1">
        <v>0</v>
      </c>
      <c r="X68" s="1">
        <v>10.08</v>
      </c>
      <c r="Y68" s="1">
        <v>3.6</v>
      </c>
      <c r="Z68" s="1">
        <v>0</v>
      </c>
      <c r="AA68" s="1"/>
      <c r="AB68" s="1">
        <f t="shared" si="19"/>
        <v>41.119999999999983</v>
      </c>
      <c r="AC68" s="6">
        <v>1.8</v>
      </c>
      <c r="AD68" s="10">
        <f t="shared" si="26"/>
        <v>23</v>
      </c>
      <c r="AE68" s="1">
        <f t="shared" si="27"/>
        <v>41.4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105</v>
      </c>
      <c r="B69" s="1" t="s">
        <v>34</v>
      </c>
      <c r="C69" s="1">
        <v>128</v>
      </c>
      <c r="D69" s="1">
        <v>48</v>
      </c>
      <c r="E69" s="1">
        <v>70</v>
      </c>
      <c r="F69" s="1">
        <v>11</v>
      </c>
      <c r="G69" s="6">
        <v>0.3</v>
      </c>
      <c r="H69" s="1">
        <v>180</v>
      </c>
      <c r="I69" s="1" t="s">
        <v>36</v>
      </c>
      <c r="J69" s="1">
        <v>77</v>
      </c>
      <c r="K69" s="1">
        <f t="shared" ref="K69:K78" si="28">E69-J69</f>
        <v>-7</v>
      </c>
      <c r="L69" s="1"/>
      <c r="M69" s="1"/>
      <c r="N69" s="1">
        <v>516</v>
      </c>
      <c r="O69" s="1">
        <v>0</v>
      </c>
      <c r="P69" s="1">
        <f t="shared" si="2"/>
        <v>14</v>
      </c>
      <c r="Q69" s="5"/>
      <c r="R69" s="5"/>
      <c r="S69" s="1"/>
      <c r="T69" s="1">
        <f t="shared" si="4"/>
        <v>37.642857142857146</v>
      </c>
      <c r="U69" s="1">
        <f t="shared" si="5"/>
        <v>37.642857142857146</v>
      </c>
      <c r="V69" s="1">
        <v>49.4</v>
      </c>
      <c r="W69" s="1">
        <v>22</v>
      </c>
      <c r="X69" s="1">
        <v>30</v>
      </c>
      <c r="Y69" s="1">
        <v>9.1999999999999993</v>
      </c>
      <c r="Z69" s="1">
        <v>22.6</v>
      </c>
      <c r="AA69" s="1"/>
      <c r="AB69" s="1">
        <f t="shared" si="19"/>
        <v>0</v>
      </c>
      <c r="AC69" s="6">
        <v>12</v>
      </c>
      <c r="AD69" s="10">
        <f t="shared" si="26"/>
        <v>0</v>
      </c>
      <c r="AE69" s="1">
        <f t="shared" si="27"/>
        <v>0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106</v>
      </c>
      <c r="B70" s="1" t="s">
        <v>34</v>
      </c>
      <c r="C70" s="1">
        <v>84</v>
      </c>
      <c r="D70" s="1">
        <v>12</v>
      </c>
      <c r="E70" s="1">
        <v>46</v>
      </c>
      <c r="F70" s="1">
        <v>46</v>
      </c>
      <c r="G70" s="6">
        <v>0.2</v>
      </c>
      <c r="H70" s="1">
        <v>365</v>
      </c>
      <c r="I70" s="1" t="s">
        <v>36</v>
      </c>
      <c r="J70" s="1">
        <v>46</v>
      </c>
      <c r="K70" s="1">
        <f t="shared" si="28"/>
        <v>0</v>
      </c>
      <c r="L70" s="1"/>
      <c r="M70" s="1"/>
      <c r="N70" s="1">
        <v>0</v>
      </c>
      <c r="O70" s="1">
        <v>0</v>
      </c>
      <c r="P70" s="1">
        <f t="shared" ref="P70:P78" si="29">E70/5</f>
        <v>9.1999999999999993</v>
      </c>
      <c r="Q70" s="5">
        <f t="shared" si="25"/>
        <v>82.799999999999983</v>
      </c>
      <c r="R70" s="5"/>
      <c r="S70" s="1"/>
      <c r="T70" s="1">
        <f t="shared" si="4"/>
        <v>14</v>
      </c>
      <c r="U70" s="1">
        <f t="shared" si="5"/>
        <v>5</v>
      </c>
      <c r="V70" s="1">
        <v>0.8</v>
      </c>
      <c r="W70" s="1">
        <v>0</v>
      </c>
      <c r="X70" s="1">
        <v>8.4</v>
      </c>
      <c r="Y70" s="1">
        <v>3.6</v>
      </c>
      <c r="Z70" s="1">
        <v>1.2</v>
      </c>
      <c r="AA70" s="1"/>
      <c r="AB70" s="1">
        <f t="shared" ref="AB70:AB78" si="30">Q70*G70</f>
        <v>16.559999999999999</v>
      </c>
      <c r="AC70" s="6">
        <v>6</v>
      </c>
      <c r="AD70" s="10">
        <f t="shared" si="26"/>
        <v>14</v>
      </c>
      <c r="AE70" s="1">
        <f t="shared" si="27"/>
        <v>16.8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107</v>
      </c>
      <c r="B71" s="1" t="s">
        <v>34</v>
      </c>
      <c r="C71" s="1">
        <v>47</v>
      </c>
      <c r="D71" s="1">
        <v>18</v>
      </c>
      <c r="E71" s="1">
        <v>46</v>
      </c>
      <c r="F71" s="1">
        <v>15</v>
      </c>
      <c r="G71" s="6">
        <v>0.2</v>
      </c>
      <c r="H71" s="1">
        <v>365</v>
      </c>
      <c r="I71" s="1" t="s">
        <v>36</v>
      </c>
      <c r="J71" s="1">
        <v>46</v>
      </c>
      <c r="K71" s="1">
        <f t="shared" si="28"/>
        <v>0</v>
      </c>
      <c r="L71" s="1"/>
      <c r="M71" s="1"/>
      <c r="N71" s="1">
        <v>0</v>
      </c>
      <c r="O71" s="1">
        <v>0</v>
      </c>
      <c r="P71" s="1">
        <f t="shared" si="29"/>
        <v>9.1999999999999993</v>
      </c>
      <c r="Q71" s="5">
        <f>12*P71-O71-N71-F71</f>
        <v>95.399999999999991</v>
      </c>
      <c r="R71" s="5"/>
      <c r="S71" s="1"/>
      <c r="T71" s="1">
        <f t="shared" ref="T71:T78" si="31">(F71+N71+O71+Q71)/P71</f>
        <v>12</v>
      </c>
      <c r="U71" s="1">
        <f t="shared" ref="U71:U78" si="32">(F71+N71+O71)/P71</f>
        <v>1.6304347826086958</v>
      </c>
      <c r="V71" s="1">
        <v>4</v>
      </c>
      <c r="W71" s="1">
        <v>3</v>
      </c>
      <c r="X71" s="1">
        <v>5.4</v>
      </c>
      <c r="Y71" s="1">
        <v>5</v>
      </c>
      <c r="Z71" s="1">
        <v>1.2</v>
      </c>
      <c r="AA71" s="1"/>
      <c r="AB71" s="1">
        <f t="shared" si="30"/>
        <v>19.079999999999998</v>
      </c>
      <c r="AC71" s="6">
        <v>6</v>
      </c>
      <c r="AD71" s="10">
        <f t="shared" si="26"/>
        <v>16</v>
      </c>
      <c r="AE71" s="1">
        <f t="shared" si="27"/>
        <v>19.200000000000003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108</v>
      </c>
      <c r="B72" s="1" t="s">
        <v>34</v>
      </c>
      <c r="C72" s="1">
        <v>77</v>
      </c>
      <c r="D72" s="1">
        <v>28</v>
      </c>
      <c r="E72" s="1">
        <v>71</v>
      </c>
      <c r="F72" s="1"/>
      <c r="G72" s="6">
        <v>0.3</v>
      </c>
      <c r="H72" s="1">
        <v>180</v>
      </c>
      <c r="I72" s="1" t="s">
        <v>36</v>
      </c>
      <c r="J72" s="1">
        <v>105</v>
      </c>
      <c r="K72" s="1">
        <f t="shared" si="28"/>
        <v>-34</v>
      </c>
      <c r="L72" s="1"/>
      <c r="M72" s="1"/>
      <c r="N72" s="1">
        <v>84</v>
      </c>
      <c r="O72" s="1">
        <v>0</v>
      </c>
      <c r="P72" s="1">
        <f t="shared" si="29"/>
        <v>14.2</v>
      </c>
      <c r="Q72" s="5">
        <f t="shared" si="25"/>
        <v>114.79999999999998</v>
      </c>
      <c r="R72" s="5"/>
      <c r="S72" s="1"/>
      <c r="T72" s="1">
        <f t="shared" si="31"/>
        <v>14</v>
      </c>
      <c r="U72" s="1">
        <f t="shared" si="32"/>
        <v>5.915492957746479</v>
      </c>
      <c r="V72" s="1">
        <v>11</v>
      </c>
      <c r="W72" s="1">
        <v>0</v>
      </c>
      <c r="X72" s="1">
        <v>11.2</v>
      </c>
      <c r="Y72" s="1">
        <v>1.2</v>
      </c>
      <c r="Z72" s="1">
        <v>8</v>
      </c>
      <c r="AA72" s="1"/>
      <c r="AB72" s="1">
        <f t="shared" si="30"/>
        <v>34.439999999999991</v>
      </c>
      <c r="AC72" s="6">
        <v>14</v>
      </c>
      <c r="AD72" s="10">
        <f t="shared" si="26"/>
        <v>8</v>
      </c>
      <c r="AE72" s="1">
        <f t="shared" si="27"/>
        <v>33.6</v>
      </c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109</v>
      </c>
      <c r="B73" s="1" t="s">
        <v>34</v>
      </c>
      <c r="C73" s="1">
        <v>92</v>
      </c>
      <c r="D73" s="1"/>
      <c r="E73" s="1">
        <v>69</v>
      </c>
      <c r="F73" s="1">
        <v>-4</v>
      </c>
      <c r="G73" s="6">
        <v>0.48</v>
      </c>
      <c r="H73" s="1">
        <v>180</v>
      </c>
      <c r="I73" s="1" t="s">
        <v>36</v>
      </c>
      <c r="J73" s="1">
        <v>86</v>
      </c>
      <c r="K73" s="1">
        <f t="shared" si="28"/>
        <v>-17</v>
      </c>
      <c r="L73" s="1"/>
      <c r="M73" s="1"/>
      <c r="N73" s="1">
        <v>264</v>
      </c>
      <c r="O73" s="1">
        <v>0</v>
      </c>
      <c r="P73" s="1">
        <f t="shared" si="29"/>
        <v>13.8</v>
      </c>
      <c r="Q73" s="5"/>
      <c r="R73" s="5"/>
      <c r="S73" s="1"/>
      <c r="T73" s="1">
        <f t="shared" si="31"/>
        <v>18.840579710144926</v>
      </c>
      <c r="U73" s="1">
        <f t="shared" si="32"/>
        <v>18.840579710144926</v>
      </c>
      <c r="V73" s="1">
        <v>46.8</v>
      </c>
      <c r="W73" s="1">
        <v>16</v>
      </c>
      <c r="X73" s="1">
        <v>10.4</v>
      </c>
      <c r="Y73" s="1">
        <v>1.6</v>
      </c>
      <c r="Z73" s="1">
        <v>1.6</v>
      </c>
      <c r="AA73" s="1"/>
      <c r="AB73" s="1">
        <f t="shared" si="30"/>
        <v>0</v>
      </c>
      <c r="AC73" s="6">
        <v>8</v>
      </c>
      <c r="AD73" s="10">
        <f t="shared" si="26"/>
        <v>0</v>
      </c>
      <c r="AE73" s="1">
        <f t="shared" si="27"/>
        <v>0</v>
      </c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110</v>
      </c>
      <c r="B74" s="1" t="s">
        <v>34</v>
      </c>
      <c r="C74" s="1">
        <v>755</v>
      </c>
      <c r="D74" s="1">
        <v>144</v>
      </c>
      <c r="E74" s="1">
        <v>477</v>
      </c>
      <c r="F74" s="1">
        <v>184</v>
      </c>
      <c r="G74" s="6">
        <v>0.25</v>
      </c>
      <c r="H74" s="1">
        <v>180</v>
      </c>
      <c r="I74" s="1" t="s">
        <v>36</v>
      </c>
      <c r="J74" s="1">
        <v>475</v>
      </c>
      <c r="K74" s="1">
        <f t="shared" si="28"/>
        <v>2</v>
      </c>
      <c r="L74" s="1"/>
      <c r="M74" s="1"/>
      <c r="N74" s="1">
        <v>1044</v>
      </c>
      <c r="O74" s="1">
        <v>0</v>
      </c>
      <c r="P74" s="1">
        <f t="shared" si="29"/>
        <v>95.4</v>
      </c>
      <c r="Q74" s="5">
        <f t="shared" si="25"/>
        <v>107.60000000000014</v>
      </c>
      <c r="R74" s="5"/>
      <c r="S74" s="1"/>
      <c r="T74" s="1">
        <f t="shared" si="31"/>
        <v>14</v>
      </c>
      <c r="U74" s="1">
        <f t="shared" si="32"/>
        <v>12.872117400419286</v>
      </c>
      <c r="V74" s="1">
        <v>126.2</v>
      </c>
      <c r="W74" s="1">
        <v>83.8</v>
      </c>
      <c r="X74" s="1">
        <v>115.6</v>
      </c>
      <c r="Y74" s="1">
        <v>78.400000000000006</v>
      </c>
      <c r="Z74" s="1">
        <v>54</v>
      </c>
      <c r="AA74" s="1"/>
      <c r="AB74" s="1">
        <f t="shared" si="30"/>
        <v>26.900000000000034</v>
      </c>
      <c r="AC74" s="6">
        <v>12</v>
      </c>
      <c r="AD74" s="10">
        <f t="shared" si="26"/>
        <v>9</v>
      </c>
      <c r="AE74" s="1">
        <f t="shared" si="27"/>
        <v>27</v>
      </c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111</v>
      </c>
      <c r="B75" s="1" t="s">
        <v>34</v>
      </c>
      <c r="C75" s="1">
        <v>1199</v>
      </c>
      <c r="D75" s="1">
        <v>60</v>
      </c>
      <c r="E75" s="1">
        <v>520</v>
      </c>
      <c r="F75" s="1">
        <v>509</v>
      </c>
      <c r="G75" s="6">
        <v>0.25</v>
      </c>
      <c r="H75" s="1">
        <v>180</v>
      </c>
      <c r="I75" s="1" t="s">
        <v>49</v>
      </c>
      <c r="J75" s="1">
        <v>524</v>
      </c>
      <c r="K75" s="1">
        <f t="shared" si="28"/>
        <v>-4</v>
      </c>
      <c r="L75" s="1"/>
      <c r="M75" s="1"/>
      <c r="N75" s="1">
        <v>672</v>
      </c>
      <c r="O75" s="1">
        <v>0</v>
      </c>
      <c r="P75" s="1">
        <f t="shared" si="29"/>
        <v>104</v>
      </c>
      <c r="Q75" s="5">
        <f t="shared" si="25"/>
        <v>275</v>
      </c>
      <c r="R75" s="5"/>
      <c r="S75" s="1"/>
      <c r="T75" s="1">
        <f t="shared" si="31"/>
        <v>14</v>
      </c>
      <c r="U75" s="1">
        <f t="shared" si="32"/>
        <v>11.35576923076923</v>
      </c>
      <c r="V75" s="1">
        <v>125.8</v>
      </c>
      <c r="W75" s="1">
        <v>28.2</v>
      </c>
      <c r="X75" s="1">
        <v>164</v>
      </c>
      <c r="Y75" s="1">
        <v>73.400000000000006</v>
      </c>
      <c r="Z75" s="1">
        <v>67.599999999999994</v>
      </c>
      <c r="AA75" s="1"/>
      <c r="AB75" s="1">
        <f t="shared" si="30"/>
        <v>68.75</v>
      </c>
      <c r="AC75" s="6">
        <v>12</v>
      </c>
      <c r="AD75" s="10">
        <f>MROUND(Q75,AC75*AF75)/AC75</f>
        <v>28</v>
      </c>
      <c r="AE75" s="1">
        <f t="shared" si="27"/>
        <v>84</v>
      </c>
      <c r="AF75" s="1">
        <v>14</v>
      </c>
      <c r="AG75" s="1"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112</v>
      </c>
      <c r="B76" s="1" t="s">
        <v>44</v>
      </c>
      <c r="C76" s="1">
        <v>175.5</v>
      </c>
      <c r="D76" s="1"/>
      <c r="E76" s="1">
        <v>8.1</v>
      </c>
      <c r="F76" s="1">
        <v>167.4</v>
      </c>
      <c r="G76" s="6">
        <v>1</v>
      </c>
      <c r="H76" s="1">
        <v>180</v>
      </c>
      <c r="I76" s="1" t="s">
        <v>36</v>
      </c>
      <c r="J76" s="1">
        <v>8.1</v>
      </c>
      <c r="K76" s="1">
        <f t="shared" si="28"/>
        <v>0</v>
      </c>
      <c r="L76" s="1"/>
      <c r="M76" s="1"/>
      <c r="N76" s="1">
        <v>0</v>
      </c>
      <c r="O76" s="1">
        <v>0</v>
      </c>
      <c r="P76" s="1">
        <f t="shared" si="29"/>
        <v>1.6199999999999999</v>
      </c>
      <c r="Q76" s="5"/>
      <c r="R76" s="5"/>
      <c r="S76" s="1"/>
      <c r="T76" s="1">
        <f t="shared" si="31"/>
        <v>103.33333333333334</v>
      </c>
      <c r="U76" s="1">
        <f t="shared" si="32"/>
        <v>103.33333333333334</v>
      </c>
      <c r="V76" s="1">
        <v>13.88</v>
      </c>
      <c r="W76" s="1">
        <v>11.34</v>
      </c>
      <c r="X76" s="1">
        <v>2.16</v>
      </c>
      <c r="Y76" s="1">
        <v>1.62</v>
      </c>
      <c r="Z76" s="1">
        <v>1.08</v>
      </c>
      <c r="AA76" s="18" t="s">
        <v>113</v>
      </c>
      <c r="AB76" s="1">
        <f t="shared" si="30"/>
        <v>0</v>
      </c>
      <c r="AC76" s="6">
        <v>2.7</v>
      </c>
      <c r="AD76" s="10">
        <f t="shared" si="26"/>
        <v>0</v>
      </c>
      <c r="AE76" s="1">
        <f t="shared" si="27"/>
        <v>0</v>
      </c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114</v>
      </c>
      <c r="B77" s="1" t="s">
        <v>44</v>
      </c>
      <c r="C77" s="1">
        <v>817</v>
      </c>
      <c r="D77" s="1">
        <v>215</v>
      </c>
      <c r="E77" s="1">
        <v>535</v>
      </c>
      <c r="F77" s="1">
        <v>342</v>
      </c>
      <c r="G77" s="6">
        <v>1</v>
      </c>
      <c r="H77" s="1">
        <v>180</v>
      </c>
      <c r="I77" s="1" t="s">
        <v>49</v>
      </c>
      <c r="J77" s="1">
        <v>535</v>
      </c>
      <c r="K77" s="1">
        <f t="shared" si="28"/>
        <v>0</v>
      </c>
      <c r="L77" s="1"/>
      <c r="M77" s="1"/>
      <c r="N77" s="1">
        <v>440</v>
      </c>
      <c r="O77" s="1">
        <v>0</v>
      </c>
      <c r="P77" s="1">
        <f t="shared" si="29"/>
        <v>107</v>
      </c>
      <c r="Q77" s="5">
        <f t="shared" si="25"/>
        <v>716</v>
      </c>
      <c r="R77" s="5"/>
      <c r="S77" s="1"/>
      <c r="T77" s="1">
        <f t="shared" si="31"/>
        <v>14</v>
      </c>
      <c r="U77" s="1">
        <f t="shared" si="32"/>
        <v>7.3084112149532707</v>
      </c>
      <c r="V77" s="1">
        <v>97.6</v>
      </c>
      <c r="W77" s="1">
        <v>86</v>
      </c>
      <c r="X77" s="1">
        <v>122</v>
      </c>
      <c r="Y77" s="1">
        <v>80.099999999999994</v>
      </c>
      <c r="Z77" s="1">
        <v>76</v>
      </c>
      <c r="AA77" s="1"/>
      <c r="AB77" s="1">
        <f t="shared" si="30"/>
        <v>716</v>
      </c>
      <c r="AC77" s="6">
        <v>5</v>
      </c>
      <c r="AD77" s="10">
        <f>MROUND(Q77,AC77*AF77)/AC77</f>
        <v>144</v>
      </c>
      <c r="AE77" s="1">
        <f t="shared" si="27"/>
        <v>720</v>
      </c>
      <c r="AF77" s="1">
        <v>12</v>
      </c>
      <c r="AG77" s="1">
        <v>84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115</v>
      </c>
      <c r="B78" s="1" t="s">
        <v>34</v>
      </c>
      <c r="C78" s="1"/>
      <c r="D78" s="1">
        <v>110</v>
      </c>
      <c r="E78" s="1">
        <v>36</v>
      </c>
      <c r="F78" s="1">
        <v>74</v>
      </c>
      <c r="G78" s="6">
        <v>0.14000000000000001</v>
      </c>
      <c r="H78" s="1">
        <v>180</v>
      </c>
      <c r="I78" s="1" t="s">
        <v>36</v>
      </c>
      <c r="J78" s="1">
        <v>36</v>
      </c>
      <c r="K78" s="1">
        <f t="shared" si="28"/>
        <v>0</v>
      </c>
      <c r="L78" s="1"/>
      <c r="M78" s="1"/>
      <c r="N78" s="1">
        <v>88</v>
      </c>
      <c r="O78" s="1">
        <v>0</v>
      </c>
      <c r="P78" s="1">
        <f t="shared" si="29"/>
        <v>7.2</v>
      </c>
      <c r="Q78" s="5">
        <v>50</v>
      </c>
      <c r="R78" s="5"/>
      <c r="S78" s="1"/>
      <c r="T78" s="1">
        <f t="shared" si="31"/>
        <v>29.444444444444443</v>
      </c>
      <c r="U78" s="1">
        <f t="shared" si="32"/>
        <v>22.5</v>
      </c>
      <c r="V78" s="1">
        <v>14</v>
      </c>
      <c r="W78" s="1">
        <v>14.6</v>
      </c>
      <c r="X78" s="1">
        <v>9</v>
      </c>
      <c r="Y78" s="1">
        <v>5.6</v>
      </c>
      <c r="Z78" s="1">
        <v>9.6</v>
      </c>
      <c r="AA78" s="1"/>
      <c r="AB78" s="1">
        <f t="shared" si="30"/>
        <v>7.0000000000000009</v>
      </c>
      <c r="AC78" s="6">
        <v>22</v>
      </c>
      <c r="AD78" s="10">
        <f t="shared" si="26"/>
        <v>2</v>
      </c>
      <c r="AE78" s="1">
        <f t="shared" si="27"/>
        <v>6.16</v>
      </c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6"/>
      <c r="AD79" s="1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6"/>
      <c r="AD80" s="1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6"/>
      <c r="AD81" s="1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6"/>
      <c r="AD82" s="1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6"/>
      <c r="AD83" s="1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6"/>
      <c r="AD84" s="1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6"/>
      <c r="AD85" s="1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6"/>
      <c r="AD86" s="1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6"/>
      <c r="AD87" s="1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6"/>
      <c r="AD88" s="1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6"/>
      <c r="AD89" s="1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6"/>
      <c r="AD90" s="1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6"/>
      <c r="AD91" s="1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6"/>
      <c r="AD92" s="1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6"/>
      <c r="AD93" s="1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6"/>
      <c r="AD94" s="1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6"/>
      <c r="AD95" s="1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6"/>
      <c r="AD96" s="1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6"/>
      <c r="AD97" s="1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6"/>
      <c r="AD98" s="1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6"/>
      <c r="AD99" s="1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6"/>
      <c r="AD100" s="1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6"/>
      <c r="AD101" s="1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6"/>
      <c r="AD102" s="1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6"/>
      <c r="AD103" s="1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6"/>
      <c r="AD104" s="1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6"/>
      <c r="AD105" s="1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6"/>
      <c r="AD106" s="1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6"/>
      <c r="AD107" s="1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6"/>
      <c r="AD108" s="1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6"/>
      <c r="AD109" s="1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6"/>
      <c r="AD110" s="1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6"/>
      <c r="AD111" s="1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6"/>
      <c r="AD112" s="1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6"/>
      <c r="AD113" s="1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6"/>
      <c r="AD114" s="1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6"/>
      <c r="AD115" s="1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6"/>
      <c r="AD116" s="1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6"/>
      <c r="AD117" s="1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6"/>
      <c r="AD118" s="1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6"/>
      <c r="AD119" s="1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6"/>
      <c r="AD120" s="1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6"/>
      <c r="AD121" s="1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6"/>
      <c r="AD122" s="1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6"/>
      <c r="AD123" s="1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6"/>
      <c r="AD124" s="1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6"/>
      <c r="AD125" s="1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6"/>
      <c r="AD126" s="1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6"/>
      <c r="AD127" s="1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6"/>
      <c r="AD128" s="1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6"/>
      <c r="AD129" s="1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6"/>
      <c r="AD130" s="1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6"/>
      <c r="AD131" s="1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6"/>
      <c r="AD132" s="1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6"/>
      <c r="AD133" s="1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6"/>
      <c r="AD134" s="1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6"/>
      <c r="AD135" s="1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6"/>
      <c r="AD136" s="1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6"/>
      <c r="AD137" s="1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6"/>
      <c r="AD138" s="1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6"/>
      <c r="AD139" s="1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6"/>
      <c r="AD140" s="1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6"/>
      <c r="AD141" s="10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6"/>
      <c r="AD142" s="10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6"/>
      <c r="AD143" s="10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6"/>
      <c r="AD144" s="10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6"/>
      <c r="AD145" s="10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6"/>
      <c r="AD146" s="10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6"/>
      <c r="AD147" s="10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6"/>
      <c r="AD148" s="10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6"/>
      <c r="AD149" s="10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6"/>
      <c r="AD150" s="10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6"/>
      <c r="AD151" s="10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6"/>
      <c r="AD152" s="10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6"/>
      <c r="AD153" s="10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6"/>
      <c r="AD154" s="10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6"/>
      <c r="AD155" s="10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6"/>
      <c r="AD156" s="10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6"/>
      <c r="AD157" s="10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6"/>
      <c r="AD158" s="10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6"/>
      <c r="AD159" s="10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6"/>
      <c r="AD160" s="10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6"/>
      <c r="AD161" s="10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6"/>
      <c r="AD162" s="10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6"/>
      <c r="AD163" s="10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6"/>
      <c r="AD164" s="10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6"/>
      <c r="AD165" s="10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6"/>
      <c r="AD166" s="10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6"/>
      <c r="AD167" s="10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6"/>
      <c r="AD168" s="10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6"/>
      <c r="AD169" s="10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6"/>
      <c r="AD170" s="10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6"/>
      <c r="AD171" s="10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6"/>
      <c r="AD172" s="10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6"/>
      <c r="AD173" s="10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6"/>
      <c r="AD174" s="10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6"/>
      <c r="AD175" s="10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6"/>
      <c r="AD176" s="10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6"/>
      <c r="AD177" s="10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6"/>
      <c r="AD178" s="10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6"/>
      <c r="AD179" s="10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6"/>
      <c r="AD180" s="10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6"/>
      <c r="AD181" s="10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6"/>
      <c r="AD182" s="10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6"/>
      <c r="AD183" s="10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6"/>
      <c r="AD184" s="10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6"/>
      <c r="AD185" s="10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6"/>
      <c r="AD186" s="10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6"/>
      <c r="AD187" s="10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6"/>
      <c r="AD188" s="10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6"/>
      <c r="AD189" s="10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6"/>
      <c r="AD190" s="10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6"/>
      <c r="AD191" s="10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6"/>
      <c r="AD192" s="10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6"/>
      <c r="AD193" s="10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6"/>
      <c r="AD194" s="10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6"/>
      <c r="AD195" s="10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6"/>
      <c r="AD196" s="10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6"/>
      <c r="AD197" s="10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6"/>
      <c r="AD198" s="10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6"/>
      <c r="AD199" s="10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6"/>
      <c r="AD200" s="10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6"/>
      <c r="AD201" s="10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6"/>
      <c r="AD202" s="10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6"/>
      <c r="AD203" s="10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6"/>
      <c r="AD204" s="10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6"/>
      <c r="AD205" s="10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6"/>
      <c r="AD206" s="10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6"/>
      <c r="AD207" s="10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6"/>
      <c r="AD208" s="10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6"/>
      <c r="AD209" s="10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6"/>
      <c r="AD210" s="10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6"/>
      <c r="AD211" s="10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6"/>
      <c r="AD212" s="10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6"/>
      <c r="AD213" s="10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6"/>
      <c r="AD214" s="10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6"/>
      <c r="AD215" s="10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6"/>
      <c r="AD216" s="10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6"/>
      <c r="AD217" s="10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6"/>
      <c r="AD218" s="10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6"/>
      <c r="AD219" s="10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6"/>
      <c r="AD220" s="10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6"/>
      <c r="AD221" s="10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6"/>
      <c r="AD222" s="10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6"/>
      <c r="AD223" s="10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6"/>
      <c r="AD224" s="10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6"/>
      <c r="AD225" s="10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6"/>
      <c r="AD226" s="10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6"/>
      <c r="AD227" s="10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6"/>
      <c r="AD228" s="10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6"/>
      <c r="AD229" s="10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6"/>
      <c r="AD230" s="10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6"/>
      <c r="AD231" s="10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6"/>
      <c r="AD232" s="10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6"/>
      <c r="AD233" s="10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6"/>
      <c r="AD234" s="10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6"/>
      <c r="AD235" s="10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6"/>
      <c r="AD236" s="10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6"/>
      <c r="AD237" s="10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6"/>
      <c r="AD238" s="10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6"/>
      <c r="AD239" s="10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6"/>
      <c r="AD240" s="10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6"/>
      <c r="AD241" s="10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6"/>
      <c r="AD242" s="10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6"/>
      <c r="AD243" s="10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6"/>
      <c r="AD244" s="10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6"/>
      <c r="AD245" s="10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6"/>
      <c r="AD246" s="10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6"/>
      <c r="AD247" s="10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6"/>
      <c r="AD248" s="10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6"/>
      <c r="AD249" s="10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6"/>
      <c r="AD250" s="10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6"/>
      <c r="AD251" s="10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6"/>
      <c r="AD252" s="10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6"/>
      <c r="AD253" s="10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6"/>
      <c r="AD254" s="10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6"/>
      <c r="AD255" s="10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6"/>
      <c r="AD256" s="10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6"/>
      <c r="AD257" s="10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6"/>
      <c r="AD258" s="10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6"/>
      <c r="AD259" s="10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6"/>
      <c r="AD260" s="10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6"/>
      <c r="AD261" s="10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6"/>
      <c r="AD262" s="10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6"/>
      <c r="AD263" s="10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6"/>
      <c r="AD264" s="10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6"/>
      <c r="AD265" s="10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6"/>
      <c r="AD266" s="10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6"/>
      <c r="AD267" s="10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6"/>
      <c r="AD268" s="10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6"/>
      <c r="AD269" s="10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6"/>
      <c r="AD270" s="10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6"/>
      <c r="AD271" s="10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6"/>
      <c r="AD272" s="10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6"/>
      <c r="AD273" s="10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6"/>
      <c r="AD274" s="10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6"/>
      <c r="AD275" s="10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6"/>
      <c r="AD276" s="10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6"/>
      <c r="AD277" s="10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6"/>
      <c r="AD278" s="10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6"/>
      <c r="AD279" s="10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6"/>
      <c r="AD280" s="10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6"/>
      <c r="AD281" s="10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6"/>
      <c r="AD282" s="10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6"/>
      <c r="AD283" s="10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6"/>
      <c r="AD284" s="10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6"/>
      <c r="AD285" s="10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6"/>
      <c r="AD286" s="10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6"/>
      <c r="AD287" s="10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6"/>
      <c r="AD288" s="10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6"/>
      <c r="AD289" s="10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6"/>
      <c r="AD290" s="10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6"/>
      <c r="AD291" s="10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6"/>
      <c r="AD292" s="10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6"/>
      <c r="AD293" s="10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6"/>
      <c r="AD294" s="10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6"/>
      <c r="AD295" s="10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6"/>
      <c r="AD296" s="10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6"/>
      <c r="AD297" s="10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6"/>
      <c r="AD298" s="10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6"/>
      <c r="AD299" s="10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6"/>
      <c r="AD300" s="10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6"/>
      <c r="AD301" s="10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6"/>
      <c r="AD302" s="10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6"/>
      <c r="AD303" s="10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6"/>
      <c r="AD304" s="10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6"/>
      <c r="AD305" s="10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6"/>
      <c r="AD306" s="10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6"/>
      <c r="AD307" s="10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6"/>
      <c r="AD308" s="10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6"/>
      <c r="AD309" s="10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6"/>
      <c r="AD310" s="10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6"/>
      <c r="AD311" s="10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6"/>
      <c r="AD312" s="10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6"/>
      <c r="AD313" s="10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6"/>
      <c r="AD314" s="10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6"/>
      <c r="AD315" s="10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6"/>
      <c r="AD316" s="10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6"/>
      <c r="AD317" s="10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6"/>
      <c r="AD318" s="10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6"/>
      <c r="AD319" s="10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6"/>
      <c r="AD320" s="10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6"/>
      <c r="AD321" s="10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6"/>
      <c r="AD322" s="10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6"/>
      <c r="AD323" s="10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6"/>
      <c r="AD324" s="10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6"/>
      <c r="AD325" s="10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6"/>
      <c r="AD326" s="10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6"/>
      <c r="AD327" s="10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6"/>
      <c r="AD328" s="10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6"/>
      <c r="AD329" s="10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6"/>
      <c r="AD330" s="10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6"/>
      <c r="AD331" s="10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6"/>
      <c r="AD332" s="10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6"/>
      <c r="AD333" s="10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6"/>
      <c r="AD334" s="10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6"/>
      <c r="AD335" s="10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6"/>
      <c r="AD336" s="10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6"/>
      <c r="AD337" s="10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6"/>
      <c r="AD338" s="10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6"/>
      <c r="AD339" s="10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6"/>
      <c r="AD340" s="10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6"/>
      <c r="AD341" s="10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6"/>
      <c r="AD342" s="10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6"/>
      <c r="AD343" s="10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6"/>
      <c r="AD344" s="10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6"/>
      <c r="AD345" s="10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6"/>
      <c r="AD346" s="10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6"/>
      <c r="AD347" s="10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6"/>
      <c r="AD348" s="10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6"/>
      <c r="AD349" s="10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6"/>
      <c r="AD350" s="10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6"/>
      <c r="AD351" s="10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6"/>
      <c r="AD352" s="10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6"/>
      <c r="AD353" s="10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6"/>
      <c r="AD354" s="10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6"/>
      <c r="AD355" s="10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6"/>
      <c r="AD356" s="10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6"/>
      <c r="AD357" s="10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6"/>
      <c r="AD358" s="10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6"/>
      <c r="AD359" s="10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6"/>
      <c r="AD360" s="10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6"/>
      <c r="AD361" s="10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6"/>
      <c r="AD362" s="10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6"/>
      <c r="AD363" s="10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6"/>
      <c r="AD364" s="10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6"/>
      <c r="AD365" s="10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6"/>
      <c r="AD366" s="10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6"/>
      <c r="AD367" s="10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6"/>
      <c r="AD368" s="10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6"/>
      <c r="AD369" s="10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6"/>
      <c r="AD370" s="10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6"/>
      <c r="AD371" s="10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6"/>
      <c r="AD372" s="10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6"/>
      <c r="AD373" s="10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6"/>
      <c r="AD374" s="10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6"/>
      <c r="AD375" s="10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6"/>
      <c r="AD376" s="10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6"/>
      <c r="AD377" s="10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6"/>
      <c r="AD378" s="10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6"/>
      <c r="AD379" s="10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6"/>
      <c r="AD380" s="10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6"/>
      <c r="AD381" s="10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6"/>
      <c r="AD382" s="10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6"/>
      <c r="AD383" s="10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6"/>
      <c r="AD384" s="10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6"/>
      <c r="AD385" s="10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6"/>
      <c r="AD386" s="10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6"/>
      <c r="AD387" s="10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6"/>
      <c r="AD388" s="10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6"/>
      <c r="AD389" s="10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6"/>
      <c r="AD390" s="10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6"/>
      <c r="AD391" s="10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6"/>
      <c r="AD392" s="10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6"/>
      <c r="AD393" s="10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6"/>
      <c r="AD394" s="10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6"/>
      <c r="AD395" s="10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6"/>
      <c r="AD396" s="10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6"/>
      <c r="AD397" s="10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6"/>
      <c r="AD398" s="10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6"/>
      <c r="AD399" s="10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6"/>
      <c r="AD400" s="10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6"/>
      <c r="AD401" s="10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6"/>
      <c r="AD402" s="10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6"/>
      <c r="AD403" s="10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6"/>
      <c r="AD404" s="10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6"/>
      <c r="AD405" s="10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6"/>
      <c r="AD406" s="10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6"/>
      <c r="AD407" s="10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6"/>
      <c r="AD408" s="10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6"/>
      <c r="AD409" s="10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6"/>
      <c r="AD410" s="10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6"/>
      <c r="AD411" s="10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6"/>
      <c r="AD412" s="10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6"/>
      <c r="AD413" s="10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6"/>
      <c r="AD414" s="10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6"/>
      <c r="AD415" s="10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6"/>
      <c r="AD416" s="10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6"/>
      <c r="AD417" s="10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6"/>
      <c r="AD418" s="10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6"/>
      <c r="AD419" s="10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6"/>
      <c r="AD420" s="10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6"/>
      <c r="AD421" s="10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6"/>
      <c r="AD422" s="10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6"/>
      <c r="AD423" s="10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6"/>
      <c r="AD424" s="10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6"/>
      <c r="AD425" s="10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6"/>
      <c r="AD426" s="10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6"/>
      <c r="AD427" s="10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6"/>
      <c r="AD428" s="10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6"/>
      <c r="AD429" s="10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6"/>
      <c r="AD430" s="10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6"/>
      <c r="AD431" s="10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6"/>
      <c r="AD432" s="10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6"/>
      <c r="AD433" s="10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6"/>
      <c r="AD434" s="10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6"/>
      <c r="AD435" s="10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6"/>
      <c r="AD436" s="10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6"/>
      <c r="AD437" s="10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6"/>
      <c r="AD438" s="10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6"/>
      <c r="AD439" s="10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6"/>
      <c r="AD440" s="10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6"/>
      <c r="AD441" s="10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6"/>
      <c r="AD442" s="10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6"/>
      <c r="AD443" s="10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6"/>
      <c r="AD444" s="10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6"/>
      <c r="AD445" s="10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6"/>
      <c r="AD446" s="10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6"/>
      <c r="AD447" s="10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6"/>
      <c r="AD448" s="10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6"/>
      <c r="AD449" s="10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6"/>
      <c r="AD450" s="10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6"/>
      <c r="AD451" s="10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6"/>
      <c r="AD452" s="10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6"/>
      <c r="AD453" s="10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6"/>
      <c r="AD454" s="10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6"/>
      <c r="AD455" s="10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6"/>
      <c r="AD456" s="10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6"/>
      <c r="AD457" s="10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6"/>
      <c r="AD458" s="10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6"/>
      <c r="AD459" s="10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6"/>
      <c r="AD460" s="10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6"/>
      <c r="AD461" s="10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6"/>
      <c r="AD462" s="10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6"/>
      <c r="AD463" s="10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6"/>
      <c r="AD464" s="10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6"/>
      <c r="AD465" s="10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6"/>
      <c r="AD466" s="10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6"/>
      <c r="AD467" s="10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6"/>
      <c r="AD468" s="10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6"/>
      <c r="AD469" s="10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6"/>
      <c r="AD470" s="10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6"/>
      <c r="AD471" s="10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6"/>
      <c r="AD472" s="10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6"/>
      <c r="AD473" s="10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6"/>
      <c r="AD474" s="10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6"/>
      <c r="AD475" s="10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6"/>
      <c r="AD476" s="10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6"/>
      <c r="AD477" s="10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6"/>
      <c r="AD478" s="10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6"/>
      <c r="AD479" s="10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6"/>
      <c r="AD480" s="10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6"/>
      <c r="AD481" s="10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6"/>
      <c r="AD482" s="10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6"/>
      <c r="AD483" s="10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6"/>
      <c r="AD484" s="10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6"/>
      <c r="AD485" s="10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6"/>
      <c r="AD486" s="10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6"/>
      <c r="AD487" s="10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6"/>
      <c r="AD488" s="10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6"/>
      <c r="AD489" s="10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6"/>
      <c r="AD490" s="10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6"/>
      <c r="AD491" s="10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6"/>
      <c r="AD492" s="10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6"/>
      <c r="AD493" s="10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6"/>
      <c r="AD494" s="10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6"/>
      <c r="AD495" s="10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6"/>
      <c r="AD496" s="10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6"/>
      <c r="AD497" s="10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6"/>
      <c r="AD498" s="10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E78" xr:uid="{DC9DF89A-6448-4C44-B36F-089A767885A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2024-06-13T11:37:34Z</dcterms:created>
  <dcterms:modified xsi:type="dcterms:W3CDTF">2024-06-14T08:33:19Z</dcterms:modified>
</cp:coreProperties>
</file>