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B07883E-3F84-4FEE-844F-4093BE2DA0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X488" i="1" s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X437" i="1" s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BO409" i="1"/>
  <c r="BN409" i="1"/>
  <c r="BM409" i="1"/>
  <c r="BL409" i="1"/>
  <c r="Y409" i="1"/>
  <c r="X409" i="1"/>
  <c r="X413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X407" i="1" s="1"/>
  <c r="O393" i="1"/>
  <c r="W391" i="1"/>
  <c r="W390" i="1"/>
  <c r="BO389" i="1"/>
  <c r="BN389" i="1"/>
  <c r="BM389" i="1"/>
  <c r="BL389" i="1"/>
  <c r="Y389" i="1"/>
  <c r="X389" i="1"/>
  <c r="O389" i="1"/>
  <c r="BN388" i="1"/>
  <c r="BL388" i="1"/>
  <c r="X388" i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X379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W368" i="1"/>
  <c r="W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O347" i="1"/>
  <c r="BN347" i="1"/>
  <c r="BM347" i="1"/>
  <c r="BL347" i="1"/>
  <c r="Y347" i="1"/>
  <c r="X347" i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O314" i="1"/>
  <c r="BN314" i="1"/>
  <c r="BM314" i="1"/>
  <c r="BL314" i="1"/>
  <c r="Y314" i="1"/>
  <c r="X314" i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X306" i="1"/>
  <c r="W306" i="1"/>
  <c r="BO305" i="1"/>
  <c r="BN305" i="1"/>
  <c r="BM305" i="1"/>
  <c r="BL305" i="1"/>
  <c r="Y305" i="1"/>
  <c r="X305" i="1"/>
  <c r="O305" i="1"/>
  <c r="BN304" i="1"/>
  <c r="BL304" i="1"/>
  <c r="X304" i="1"/>
  <c r="O304" i="1"/>
  <c r="W302" i="1"/>
  <c r="W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M264" i="1"/>
  <c r="BL264" i="1"/>
  <c r="Y264" i="1"/>
  <c r="X264" i="1"/>
  <c r="BO264" i="1" s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BN222" i="1"/>
  <c r="BL222" i="1"/>
  <c r="X222" i="1"/>
  <c r="O222" i="1"/>
  <c r="W220" i="1"/>
  <c r="W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W209" i="1"/>
  <c r="W208" i="1"/>
  <c r="BN207" i="1"/>
  <c r="BL207" i="1"/>
  <c r="X207" i="1"/>
  <c r="BN206" i="1"/>
  <c r="BL206" i="1"/>
  <c r="X206" i="1"/>
  <c r="BN205" i="1"/>
  <c r="BL205" i="1"/>
  <c r="X205" i="1"/>
  <c r="O205" i="1"/>
  <c r="BO204" i="1"/>
  <c r="BN204" i="1"/>
  <c r="BM204" i="1"/>
  <c r="BL204" i="1"/>
  <c r="Y204" i="1"/>
  <c r="X204" i="1"/>
  <c r="X208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5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W99" i="1"/>
  <c r="W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X99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X89" i="1" s="1"/>
  <c r="O84" i="1"/>
  <c r="W82" i="1"/>
  <c r="W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5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9" i="1"/>
  <c r="X57" i="1"/>
  <c r="X82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Y179" i="1" s="1"/>
  <c r="BO178" i="1"/>
  <c r="BM178" i="1"/>
  <c r="Y178" i="1"/>
  <c r="X180" i="1"/>
  <c r="X202" i="1"/>
  <c r="BO182" i="1"/>
  <c r="BM182" i="1"/>
  <c r="Y182" i="1"/>
  <c r="BO187" i="1"/>
  <c r="BM187" i="1"/>
  <c r="Y187" i="1"/>
  <c r="BO192" i="1"/>
  <c r="BM192" i="1"/>
  <c r="Y192" i="1"/>
  <c r="BO197" i="1"/>
  <c r="BM197" i="1"/>
  <c r="Y197" i="1"/>
  <c r="BO199" i="1"/>
  <c r="BM199" i="1"/>
  <c r="Y199" i="1"/>
  <c r="BO206" i="1"/>
  <c r="BM206" i="1"/>
  <c r="Y206" i="1"/>
  <c r="BO214" i="1"/>
  <c r="BM214" i="1"/>
  <c r="Y214" i="1"/>
  <c r="BO218" i="1"/>
  <c r="BM218" i="1"/>
  <c r="Y218" i="1"/>
  <c r="X220" i="1"/>
  <c r="X226" i="1"/>
  <c r="BO222" i="1"/>
  <c r="BM222" i="1"/>
  <c r="Y222" i="1"/>
  <c r="X225" i="1"/>
  <c r="BO230" i="1"/>
  <c r="BM230" i="1"/>
  <c r="Y230" i="1"/>
  <c r="Y235" i="1" s="1"/>
  <c r="BO234" i="1"/>
  <c r="BM234" i="1"/>
  <c r="Y234" i="1"/>
  <c r="X236" i="1"/>
  <c r="N565" i="1"/>
  <c r="L565" i="1"/>
  <c r="X252" i="1"/>
  <c r="BO239" i="1"/>
  <c r="BM239" i="1"/>
  <c r="Y239" i="1"/>
  <c r="BO243" i="1"/>
  <c r="BM243" i="1"/>
  <c r="Y243" i="1"/>
  <c r="BO247" i="1"/>
  <c r="BM247" i="1"/>
  <c r="Y247" i="1"/>
  <c r="BO251" i="1"/>
  <c r="BM251" i="1"/>
  <c r="Y251" i="1"/>
  <c r="X253" i="1"/>
  <c r="X260" i="1"/>
  <c r="BO255" i="1"/>
  <c r="BM255" i="1"/>
  <c r="Y255" i="1"/>
  <c r="X259" i="1"/>
  <c r="BO263" i="1"/>
  <c r="BM263" i="1"/>
  <c r="Y263" i="1"/>
  <c r="Y271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X372" i="1"/>
  <c r="BO396" i="1"/>
  <c r="BM396" i="1"/>
  <c r="Y396" i="1"/>
  <c r="BO400" i="1"/>
  <c r="BM400" i="1"/>
  <c r="Y400" i="1"/>
  <c r="BO404" i="1"/>
  <c r="BM404" i="1"/>
  <c r="Y404" i="1"/>
  <c r="H9" i="1"/>
  <c r="B565" i="1"/>
  <c r="W556" i="1"/>
  <c r="W557" i="1"/>
  <c r="Y23" i="1"/>
  <c r="Y24" i="1" s="1"/>
  <c r="BM23" i="1"/>
  <c r="X556" i="1" s="1"/>
  <c r="X558" i="1" s="1"/>
  <c r="X24" i="1"/>
  <c r="W555" i="1"/>
  <c r="Y27" i="1"/>
  <c r="BM27" i="1"/>
  <c r="BO27" i="1"/>
  <c r="X55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Y57" i="1" s="1"/>
  <c r="BM54" i="1"/>
  <c r="X58" i="1"/>
  <c r="E565" i="1"/>
  <c r="Y62" i="1"/>
  <c r="Y81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Y98" i="1" s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X179" i="1"/>
  <c r="BO175" i="1"/>
  <c r="BM175" i="1"/>
  <c r="Y175" i="1"/>
  <c r="BO184" i="1"/>
  <c r="BM184" i="1"/>
  <c r="Y184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08" i="1" s="1"/>
  <c r="BO207" i="1"/>
  <c r="BM207" i="1"/>
  <c r="Y207" i="1"/>
  <c r="X209" i="1"/>
  <c r="J565" i="1"/>
  <c r="X219" i="1"/>
  <c r="BO212" i="1"/>
  <c r="BM212" i="1"/>
  <c r="Y212" i="1"/>
  <c r="Y219" i="1" s="1"/>
  <c r="BO216" i="1"/>
  <c r="BM216" i="1"/>
  <c r="Y216" i="1"/>
  <c r="BO223" i="1"/>
  <c r="BM223" i="1"/>
  <c r="Y223" i="1"/>
  <c r="X235" i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BO257" i="1"/>
  <c r="BM257" i="1"/>
  <c r="Y257" i="1"/>
  <c r="BO266" i="1"/>
  <c r="BM266" i="1"/>
  <c r="Y266" i="1"/>
  <c r="BO270" i="1"/>
  <c r="BM270" i="1"/>
  <c r="Y270" i="1"/>
  <c r="X272" i="1"/>
  <c r="BO275" i="1"/>
  <c r="BM275" i="1"/>
  <c r="Y275" i="1"/>
  <c r="X279" i="1"/>
  <c r="BO289" i="1"/>
  <c r="BM289" i="1"/>
  <c r="Y289" i="1"/>
  <c r="X291" i="1"/>
  <c r="O565" i="1"/>
  <c r="X301" i="1"/>
  <c r="BO294" i="1"/>
  <c r="BM294" i="1"/>
  <c r="Y294" i="1"/>
  <c r="X302" i="1"/>
  <c r="BO298" i="1"/>
  <c r="BM298" i="1"/>
  <c r="Y298" i="1"/>
  <c r="Y317" i="1"/>
  <c r="BO315" i="1"/>
  <c r="BM315" i="1"/>
  <c r="Y315" i="1"/>
  <c r="X317" i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X390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X271" i="1"/>
  <c r="BO268" i="1"/>
  <c r="BM268" i="1"/>
  <c r="Y268" i="1"/>
  <c r="X278" i="1"/>
  <c r="BO277" i="1"/>
  <c r="BM277" i="1"/>
  <c r="Y277" i="1"/>
  <c r="Y278" i="1" s="1"/>
  <c r="BO283" i="1"/>
  <c r="BM283" i="1"/>
  <c r="Y283" i="1"/>
  <c r="Y284" i="1" s="1"/>
  <c r="X285" i="1"/>
  <c r="X290" i="1"/>
  <c r="BO287" i="1"/>
  <c r="BM287" i="1"/>
  <c r="Y287" i="1"/>
  <c r="Y290" i="1" s="1"/>
  <c r="BO296" i="1"/>
  <c r="BM296" i="1"/>
  <c r="Y296" i="1"/>
  <c r="BO300" i="1"/>
  <c r="BM300" i="1"/>
  <c r="Y300" i="1"/>
  <c r="X307" i="1"/>
  <c r="BO304" i="1"/>
  <c r="BM304" i="1"/>
  <c r="Y304" i="1"/>
  <c r="Y306" i="1" s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Y379" i="1" s="1"/>
  <c r="BO394" i="1"/>
  <c r="BM394" i="1"/>
  <c r="Y394" i="1"/>
  <c r="Y406" i="1" s="1"/>
  <c r="BO398" i="1"/>
  <c r="BM398" i="1"/>
  <c r="Y398" i="1"/>
  <c r="BO402" i="1"/>
  <c r="BM402" i="1"/>
  <c r="Y402" i="1"/>
  <c r="X406" i="1"/>
  <c r="Y412" i="1"/>
  <c r="BO410" i="1"/>
  <c r="BM410" i="1"/>
  <c r="Y410" i="1"/>
  <c r="BO434" i="1"/>
  <c r="BM434" i="1"/>
  <c r="Y434" i="1"/>
  <c r="BO455" i="1"/>
  <c r="BM455" i="1"/>
  <c r="Y455" i="1"/>
  <c r="Y457" i="1" s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P565" i="1"/>
  <c r="X312" i="1"/>
  <c r="X422" i="1"/>
  <c r="BO419" i="1"/>
  <c r="BM419" i="1"/>
  <c r="Y419" i="1"/>
  <c r="Y422" i="1" s="1"/>
  <c r="BO432" i="1"/>
  <c r="BM432" i="1"/>
  <c r="Y432" i="1"/>
  <c r="Y437" i="1" s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Y488" i="1" s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157" i="1" l="1"/>
  <c r="Y367" i="1"/>
  <c r="Y259" i="1"/>
  <c r="Y252" i="1"/>
  <c r="Y225" i="1"/>
  <c r="Y201" i="1"/>
  <c r="X555" i="1"/>
  <c r="Y521" i="1"/>
  <c r="Y341" i="1"/>
  <c r="Y546" i="1"/>
  <c r="Y497" i="1"/>
  <c r="Y483" i="1"/>
  <c r="Y301" i="1"/>
  <c r="Y144" i="1"/>
  <c r="Y135" i="1"/>
  <c r="Y116" i="1"/>
  <c r="Y34" i="1"/>
  <c r="Y560" i="1" s="1"/>
  <c r="X559" i="1"/>
  <c r="W558" i="1"/>
  <c r="Y348" i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<sst xmlns="http://schemas.openxmlformats.org/spreadsheetml/2006/main" count="2433" uniqueCount="808">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</sst>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45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17</v>
      </c>
      <c r="X63" s="388">
        <f t="shared" si="6"/>
        <v>22.4</v>
      </c>
      <c r="Y63" s="36">
        <f t="shared" si="7"/>
        <v>4.3499999999999997E-2</v>
      </c>
      <c r="Z63" s="56"/>
      <c r="AA63" s="57"/>
      <c r="AE63" s="64"/>
      <c r="BB63" s="84" t="s">
        <v>1</v>
      </c>
      <c r="BL63" s="64">
        <f t="shared" si="8"/>
        <v>17.728571428571431</v>
      </c>
      <c r="BM63" s="64">
        <f t="shared" si="9"/>
        <v>23.360000000000003</v>
      </c>
      <c r="BN63" s="64">
        <f t="shared" si="10"/>
        <v>2.7104591836734696E-2</v>
      </c>
      <c r="BO63" s="64">
        <f t="shared" si="11"/>
        <v>3.5714285714285712E-2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63</v>
      </c>
      <c r="X65" s="388">
        <f t="shared" si="6"/>
        <v>64.800000000000011</v>
      </c>
      <c r="Y65" s="36">
        <f t="shared" si="7"/>
        <v>0.1305</v>
      </c>
      <c r="Z65" s="56"/>
      <c r="AA65" s="57"/>
      <c r="AE65" s="64"/>
      <c r="BB65" s="86" t="s">
        <v>1</v>
      </c>
      <c r="BL65" s="64">
        <f t="shared" si="8"/>
        <v>65.8</v>
      </c>
      <c r="BM65" s="64">
        <f t="shared" si="9"/>
        <v>67.680000000000007</v>
      </c>
      <c r="BN65" s="64">
        <f t="shared" si="10"/>
        <v>0.10416666666666666</v>
      </c>
      <c r="BO65" s="64">
        <f t="shared" si="11"/>
        <v>0.10714285714285715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24</v>
      </c>
      <c r="X67" s="388">
        <f t="shared" si="6"/>
        <v>33.599999999999994</v>
      </c>
      <c r="Y67" s="36">
        <f t="shared" si="7"/>
        <v>6.5250000000000002E-2</v>
      </c>
      <c r="Z67" s="56"/>
      <c r="AA67" s="57"/>
      <c r="AE67" s="64"/>
      <c r="BB67" s="88" t="s">
        <v>1</v>
      </c>
      <c r="BL67" s="64">
        <f t="shared" si="8"/>
        <v>25.028571428571428</v>
      </c>
      <c r="BM67" s="64">
        <f t="shared" si="9"/>
        <v>35.039999999999992</v>
      </c>
      <c r="BN67" s="64">
        <f t="shared" si="10"/>
        <v>3.8265306122448974E-2</v>
      </c>
      <c r="BO67" s="64">
        <f t="shared" si="11"/>
        <v>5.3571428571428562E-2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9.4940476190476186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11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0.23924999999999999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104</v>
      </c>
      <c r="X82" s="389">
        <f>IFERROR(SUM(X61:X80),"0")</f>
        <v>120.80000000000001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159</v>
      </c>
      <c r="X103" s="388">
        <f t="shared" si="18"/>
        <v>159.6</v>
      </c>
      <c r="Y103" s="36">
        <f>IFERROR(IF(X103=0,"",ROUNDUP(X103/H103,0)*0.02175),"")</f>
        <v>0.41324999999999995</v>
      </c>
      <c r="Z103" s="56"/>
      <c r="AA103" s="57"/>
      <c r="AE103" s="64"/>
      <c r="BB103" s="115" t="s">
        <v>1</v>
      </c>
      <c r="BL103" s="64">
        <f t="shared" si="19"/>
        <v>169.67571428571429</v>
      </c>
      <c r="BM103" s="64">
        <f t="shared" si="20"/>
        <v>170.316</v>
      </c>
      <c r="BN103" s="64">
        <f t="shared" si="21"/>
        <v>0.33801020408163263</v>
      </c>
      <c r="BO103" s="64">
        <f t="shared" si="22"/>
        <v>0.33928571428571425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35</v>
      </c>
      <c r="X104" s="388">
        <f t="shared" si="18"/>
        <v>42</v>
      </c>
      <c r="Y104" s="36">
        <f>IFERROR(IF(X104=0,"",ROUNDUP(X104/H104,0)*0.02175),"")</f>
        <v>0.10874999999999999</v>
      </c>
      <c r="Z104" s="56"/>
      <c r="AA104" s="57"/>
      <c r="AE104" s="64"/>
      <c r="BB104" s="116" t="s">
        <v>1</v>
      </c>
      <c r="BL104" s="64">
        <f t="shared" si="19"/>
        <v>37.35</v>
      </c>
      <c r="BM104" s="64">
        <f t="shared" si="20"/>
        <v>44.82</v>
      </c>
      <c r="BN104" s="64">
        <f t="shared" si="21"/>
        <v>7.440476190476189E-2</v>
      </c>
      <c r="BO104" s="64">
        <f t="shared" si="22"/>
        <v>8.9285714285714274E-2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10</v>
      </c>
      <c r="X111" s="388">
        <f t="shared" si="18"/>
        <v>10.8</v>
      </c>
      <c r="Y111" s="36">
        <f t="shared" si="23"/>
        <v>4.5179999999999998E-2</v>
      </c>
      <c r="Z111" s="56"/>
      <c r="AA111" s="57"/>
      <c r="AE111" s="64"/>
      <c r="BB111" s="123" t="s">
        <v>1</v>
      </c>
      <c r="BL111" s="64">
        <f t="shared" si="19"/>
        <v>11.111111111111111</v>
      </c>
      <c r="BM111" s="64">
        <f t="shared" si="20"/>
        <v>12</v>
      </c>
      <c r="BN111" s="64">
        <f t="shared" si="21"/>
        <v>3.5612535612535613E-2</v>
      </c>
      <c r="BO111" s="64">
        <f t="shared" si="22"/>
        <v>3.8461538461538464E-2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7</v>
      </c>
      <c r="X114" s="388">
        <f t="shared" si="18"/>
        <v>7.2</v>
      </c>
      <c r="Y114" s="36">
        <f t="shared" si="23"/>
        <v>3.0120000000000001E-2</v>
      </c>
      <c r="Z114" s="56"/>
      <c r="AA114" s="57"/>
      <c r="AE114" s="64"/>
      <c r="BB114" s="126" t="s">
        <v>1</v>
      </c>
      <c r="BL114" s="64">
        <f t="shared" si="19"/>
        <v>8.0344444444444445</v>
      </c>
      <c r="BM114" s="64">
        <f t="shared" si="20"/>
        <v>8.2639999999999993</v>
      </c>
      <c r="BN114" s="64">
        <f t="shared" si="21"/>
        <v>2.4928774928774929E-2</v>
      </c>
      <c r="BO114" s="64">
        <f t="shared" si="22"/>
        <v>2.564102564102564E-2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32.539682539682538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34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0.59729999999999994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211</v>
      </c>
      <c r="X117" s="389">
        <f>IFERROR(SUM(X101:X115),"0")</f>
        <v>219.6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14</v>
      </c>
      <c r="X122" s="388">
        <f t="shared" si="24"/>
        <v>16.8</v>
      </c>
      <c r="Y122" s="36">
        <f>IFERROR(IF(X122=0,"",ROUNDUP(X122/H122,0)*0.02175),"")</f>
        <v>4.3499999999999997E-2</v>
      </c>
      <c r="Z122" s="56"/>
      <c r="AA122" s="57"/>
      <c r="AE122" s="64"/>
      <c r="BB122" s="131" t="s">
        <v>1</v>
      </c>
      <c r="BL122" s="64">
        <f t="shared" si="25"/>
        <v>14.940000000000001</v>
      </c>
      <c r="BM122" s="64">
        <f t="shared" si="26"/>
        <v>17.928000000000001</v>
      </c>
      <c r="BN122" s="64">
        <f t="shared" si="27"/>
        <v>2.9761904761904757E-2</v>
      </c>
      <c r="BO122" s="64">
        <f t="shared" si="28"/>
        <v>3.5714285714285712E-2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1.6666666666666665</v>
      </c>
      <c r="X126" s="389">
        <f>IFERROR(X119/H119,"0")+IFERROR(X120/H120,"0")+IFERROR(X121/H121,"0")+IFERROR(X122/H122,"0")+IFERROR(X123/H123,"0")+IFERROR(X124/H124,"0")+IFERROR(X125/H125,"0")</f>
        <v>2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4.3499999999999997E-2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14</v>
      </c>
      <c r="X127" s="389">
        <f>IFERROR(SUM(X119:X125),"0")</f>
        <v>16.8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298</v>
      </c>
      <c r="X131" s="388">
        <f>IFERROR(IF(W131="",0,CEILING((W131/$H131),1)*$H131),"")</f>
        <v>302.40000000000003</v>
      </c>
      <c r="Y131" s="36">
        <f>IFERROR(IF(X131=0,"",ROUNDUP(X131/H131,0)*0.02175),"")</f>
        <v>0.78299999999999992</v>
      </c>
      <c r="Z131" s="56"/>
      <c r="AA131" s="57"/>
      <c r="AE131" s="64"/>
      <c r="BB131" s="136" t="s">
        <v>1</v>
      </c>
      <c r="BL131" s="64">
        <f>IFERROR(W131*I131/H131,"0")</f>
        <v>317.79571428571427</v>
      </c>
      <c r="BM131" s="64">
        <f>IFERROR(X131*I131/H131,"0")</f>
        <v>322.488</v>
      </c>
      <c r="BN131" s="64">
        <f>IFERROR(1/J131*(W131/H131),"0")</f>
        <v>0.63350340136054417</v>
      </c>
      <c r="BO131" s="64">
        <f>IFERROR(1/J131*(X131/H131),"0")</f>
        <v>0.64285714285714279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35.476190476190474</v>
      </c>
      <c r="X135" s="389">
        <f>IFERROR(X130/H130,"0")+IFERROR(X131/H131,"0")+IFERROR(X132/H132,"0")+IFERROR(X133/H133,"0")+IFERROR(X134/H134,"0")</f>
        <v>36</v>
      </c>
      <c r="Y135" s="389">
        <f>IFERROR(IF(Y130="",0,Y130),"0")+IFERROR(IF(Y131="",0,Y131),"0")+IFERROR(IF(Y132="",0,Y132),"0")+IFERROR(IF(Y133="",0,Y133),"0")+IFERROR(IF(Y134="",0,Y134),"0")</f>
        <v>0.78299999999999992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298</v>
      </c>
      <c r="X136" s="389">
        <f>IFERROR(SUM(X130:X134),"0")</f>
        <v>302.40000000000003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54</v>
      </c>
      <c r="X148" s="388">
        <f t="shared" ref="X148:X156" si="29">IFERROR(IF(W148="",0,CEILING((W148/$H148),1)*$H148),"")</f>
        <v>54.6</v>
      </c>
      <c r="Y148" s="36">
        <f>IFERROR(IF(X148=0,"",ROUNDUP(X148/H148,0)*0.00753),"")</f>
        <v>9.7890000000000005E-2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57.342857142857142</v>
      </c>
      <c r="BM148" s="64">
        <f t="shared" ref="BM148:BM156" si="31">IFERROR(X148*I148/H148,"0")</f>
        <v>57.98</v>
      </c>
      <c r="BN148" s="64">
        <f t="shared" ref="BN148:BN156" si="32">IFERROR(1/J148*(W148/H148),"0")</f>
        <v>8.2417582417582402E-2</v>
      </c>
      <c r="BO148" s="64">
        <f t="shared" ref="BO148:BO156" si="33">IFERROR(1/J148*(X148/H148),"0")</f>
        <v>8.3333333333333329E-2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12.857142857142856</v>
      </c>
      <c r="X157" s="389">
        <f>IFERROR(X148/H148,"0")+IFERROR(X149/H149,"0")+IFERROR(X150/H150,"0")+IFERROR(X151/H151,"0")+IFERROR(X152/H152,"0")+IFERROR(X153/H153,"0")+IFERROR(X154/H154,"0")+IFERROR(X155/H155,"0")+IFERROR(X156/H156,"0")</f>
        <v>13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9.7890000000000005E-2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54</v>
      </c>
      <c r="X158" s="389">
        <f>IFERROR(SUM(X148:X156),"0")</f>
        <v>54.6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92</v>
      </c>
      <c r="X173" s="388">
        <f t="shared" si="34"/>
        <v>97.2</v>
      </c>
      <c r="Y173" s="36">
        <f>IFERROR(IF(X173=0,"",ROUNDUP(X173/H173,0)*0.00937),"")</f>
        <v>0.16866</v>
      </c>
      <c r="Z173" s="56"/>
      <c r="AA173" s="57"/>
      <c r="AE173" s="64"/>
      <c r="BB173" s="159" t="s">
        <v>1</v>
      </c>
      <c r="BL173" s="64">
        <f t="shared" si="35"/>
        <v>95.577777777777769</v>
      </c>
      <c r="BM173" s="64">
        <f t="shared" si="36"/>
        <v>100.98</v>
      </c>
      <c r="BN173" s="64">
        <f t="shared" si="37"/>
        <v>0.14197530864197527</v>
      </c>
      <c r="BO173" s="64">
        <f t="shared" si="38"/>
        <v>0.15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69</v>
      </c>
      <c r="X174" s="388">
        <f t="shared" si="34"/>
        <v>70.2</v>
      </c>
      <c r="Y174" s="36">
        <f>IFERROR(IF(X174=0,"",ROUNDUP(X174/H174,0)*0.00937),"")</f>
        <v>0.12181</v>
      </c>
      <c r="Z174" s="56"/>
      <c r="AA174" s="57"/>
      <c r="AE174" s="64"/>
      <c r="BB174" s="160" t="s">
        <v>1</v>
      </c>
      <c r="BL174" s="64">
        <f t="shared" si="35"/>
        <v>71.683333333333337</v>
      </c>
      <c r="BM174" s="64">
        <f t="shared" si="36"/>
        <v>72.930000000000007</v>
      </c>
      <c r="BN174" s="64">
        <f t="shared" si="37"/>
        <v>0.10648148148148147</v>
      </c>
      <c r="BO174" s="64">
        <f t="shared" si="38"/>
        <v>0.10833333333333334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29.81481481481481</v>
      </c>
      <c r="X179" s="389">
        <f>IFERROR(X171/H171,"0")+IFERROR(X172/H172,"0")+IFERROR(X173/H173,"0")+IFERROR(X174/H174,"0")+IFERROR(X175/H175,"0")+IFERROR(X176/H176,"0")+IFERROR(X177/H177,"0")+IFERROR(X178/H178,"0")</f>
        <v>31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0.29047000000000001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161</v>
      </c>
      <c r="X180" s="389">
        <f>IFERROR(SUM(X171:X178),"0")</f>
        <v>167.4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88</v>
      </c>
      <c r="X185" s="388">
        <f t="shared" si="39"/>
        <v>93.6</v>
      </c>
      <c r="Y185" s="36">
        <f>IFERROR(IF(X185=0,"",ROUNDUP(X185/H185,0)*0.02175),"")</f>
        <v>0.26100000000000001</v>
      </c>
      <c r="Z185" s="56"/>
      <c r="AA185" s="57"/>
      <c r="AE185" s="64"/>
      <c r="BB185" s="168" t="s">
        <v>1</v>
      </c>
      <c r="BL185" s="64">
        <f t="shared" si="40"/>
        <v>94.363076923076932</v>
      </c>
      <c r="BM185" s="64">
        <f t="shared" si="41"/>
        <v>100.36800000000001</v>
      </c>
      <c r="BN185" s="64">
        <f t="shared" si="42"/>
        <v>0.20146520146520147</v>
      </c>
      <c r="BO185" s="64">
        <f t="shared" si="43"/>
        <v>0.21428571428571427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59</v>
      </c>
      <c r="X190" s="388">
        <f t="shared" si="39"/>
        <v>60</v>
      </c>
      <c r="Y190" s="36">
        <f>IFERROR(IF(X190=0,"",ROUNDUP(X190/H190,0)*0.00753),"")</f>
        <v>0.18825</v>
      </c>
      <c r="Z190" s="56"/>
      <c r="AA190" s="57"/>
      <c r="AE190" s="64"/>
      <c r="BB190" s="173" t="s">
        <v>1</v>
      </c>
      <c r="BL190" s="64">
        <f t="shared" si="40"/>
        <v>65.686666666666667</v>
      </c>
      <c r="BM190" s="64">
        <f t="shared" si="41"/>
        <v>66.800000000000011</v>
      </c>
      <c r="BN190" s="64">
        <f t="shared" si="42"/>
        <v>0.15758547008547011</v>
      </c>
      <c r="BO190" s="64">
        <f t="shared" si="43"/>
        <v>0.16025641025641024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161</v>
      </c>
      <c r="X192" s="388">
        <f t="shared" si="39"/>
        <v>163.19999999999999</v>
      </c>
      <c r="Y192" s="36">
        <f>IFERROR(IF(X192=0,"",ROUNDUP(X192/H192,0)*0.00753),"")</f>
        <v>0.51204000000000005</v>
      </c>
      <c r="Z192" s="56"/>
      <c r="AA192" s="57"/>
      <c r="AE192" s="64"/>
      <c r="BB192" s="175" t="s">
        <v>1</v>
      </c>
      <c r="BL192" s="64">
        <f t="shared" si="40"/>
        <v>174.41666666666669</v>
      </c>
      <c r="BM192" s="64">
        <f t="shared" si="41"/>
        <v>176.8</v>
      </c>
      <c r="BN192" s="64">
        <f t="shared" si="42"/>
        <v>0.43002136752136755</v>
      </c>
      <c r="BO192" s="64">
        <f t="shared" si="43"/>
        <v>0.4358974358974359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126</v>
      </c>
      <c r="X194" s="388">
        <f t="shared" si="39"/>
        <v>127.19999999999999</v>
      </c>
      <c r="Y194" s="36">
        <f t="shared" ref="Y194:Y200" si="44">IFERROR(IF(X194=0,"",ROUNDUP(X194/H194,0)*0.00753),"")</f>
        <v>0.39909</v>
      </c>
      <c r="Z194" s="56"/>
      <c r="AA194" s="57"/>
      <c r="AE194" s="64"/>
      <c r="BB194" s="177" t="s">
        <v>1</v>
      </c>
      <c r="BL194" s="64">
        <f t="shared" si="40"/>
        <v>141.22499999999999</v>
      </c>
      <c r="BM194" s="64">
        <f t="shared" si="41"/>
        <v>142.57</v>
      </c>
      <c r="BN194" s="64">
        <f t="shared" si="42"/>
        <v>0.33653846153846151</v>
      </c>
      <c r="BO194" s="64">
        <f t="shared" si="43"/>
        <v>0.33974358974358976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51</v>
      </c>
      <c r="X195" s="388">
        <f t="shared" si="39"/>
        <v>52.8</v>
      </c>
      <c r="Y195" s="36">
        <f t="shared" si="44"/>
        <v>0.16566</v>
      </c>
      <c r="Z195" s="56"/>
      <c r="AA195" s="57"/>
      <c r="AE195" s="64"/>
      <c r="BB195" s="178" t="s">
        <v>1</v>
      </c>
      <c r="BL195" s="64">
        <f t="shared" si="40"/>
        <v>56.780000000000008</v>
      </c>
      <c r="BM195" s="64">
        <f t="shared" si="41"/>
        <v>58.784000000000006</v>
      </c>
      <c r="BN195" s="64">
        <f t="shared" si="42"/>
        <v>0.13621794871794871</v>
      </c>
      <c r="BO195" s="64">
        <f t="shared" si="43"/>
        <v>0.14102564102564102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82</v>
      </c>
      <c r="X197" s="388">
        <f t="shared" si="39"/>
        <v>84</v>
      </c>
      <c r="Y197" s="36">
        <f t="shared" si="44"/>
        <v>0.26355000000000001</v>
      </c>
      <c r="Z197" s="56"/>
      <c r="AA197" s="57"/>
      <c r="AE197" s="64"/>
      <c r="BB197" s="180" t="s">
        <v>1</v>
      </c>
      <c r="BL197" s="64">
        <f t="shared" si="40"/>
        <v>91.293333333333337</v>
      </c>
      <c r="BM197" s="64">
        <f t="shared" si="41"/>
        <v>93.52000000000001</v>
      </c>
      <c r="BN197" s="64">
        <f t="shared" si="42"/>
        <v>0.21901709401709404</v>
      </c>
      <c r="BO197" s="64">
        <f t="shared" si="43"/>
        <v>0.22435897435897434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84</v>
      </c>
      <c r="X199" s="388">
        <f t="shared" si="39"/>
        <v>84</v>
      </c>
      <c r="Y199" s="36">
        <f t="shared" si="44"/>
        <v>0.26355000000000001</v>
      </c>
      <c r="Z199" s="56"/>
      <c r="AA199" s="57"/>
      <c r="AE199" s="64"/>
      <c r="BB199" s="182" t="s">
        <v>1</v>
      </c>
      <c r="BL199" s="64">
        <f t="shared" si="40"/>
        <v>93.52000000000001</v>
      </c>
      <c r="BM199" s="64">
        <f t="shared" si="41"/>
        <v>93.52000000000001</v>
      </c>
      <c r="BN199" s="64">
        <f t="shared" si="42"/>
        <v>0.22435897435897434</v>
      </c>
      <c r="BO199" s="64">
        <f t="shared" si="43"/>
        <v>0.22435897435897434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97</v>
      </c>
      <c r="X200" s="388">
        <f t="shared" si="39"/>
        <v>98.399999999999991</v>
      </c>
      <c r="Y200" s="36">
        <f t="shared" si="44"/>
        <v>0.30873</v>
      </c>
      <c r="Z200" s="56"/>
      <c r="AA200" s="57"/>
      <c r="AE200" s="64"/>
      <c r="BB200" s="183" t="s">
        <v>1</v>
      </c>
      <c r="BL200" s="64">
        <f t="shared" si="40"/>
        <v>108.23583333333335</v>
      </c>
      <c r="BM200" s="64">
        <f t="shared" si="41"/>
        <v>109.798</v>
      </c>
      <c r="BN200" s="64">
        <f t="shared" si="42"/>
        <v>0.2590811965811966</v>
      </c>
      <c r="BO200" s="64">
        <f t="shared" si="43"/>
        <v>0.26282051282051283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286.28205128205133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291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2.3618700000000001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748</v>
      </c>
      <c r="X202" s="389">
        <f>IFERROR(SUM(X182:X200),"0")</f>
        <v>763.19999999999993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77</v>
      </c>
      <c r="X207" s="388">
        <f>IFERROR(IF(W207="",0,CEILING((W207/$H207),1)*$H207),"")</f>
        <v>79.2</v>
      </c>
      <c r="Y207" s="36">
        <f>IFERROR(IF(X207=0,"",ROUNDUP(X207/H207,0)*0.00753),"")</f>
        <v>0.24849000000000002</v>
      </c>
      <c r="Z207" s="56"/>
      <c r="AA207" s="57"/>
      <c r="AE207" s="64"/>
      <c r="BB207" s="187" t="s">
        <v>1</v>
      </c>
      <c r="BL207" s="64">
        <f>IFERROR(W207*I207/H207,"0")</f>
        <v>85.726666666666674</v>
      </c>
      <c r="BM207" s="64">
        <f>IFERROR(X207*I207/H207,"0")</f>
        <v>88.176000000000016</v>
      </c>
      <c r="BN207" s="64">
        <f>IFERROR(1/J207*(W207/H207),"0")</f>
        <v>0.20566239316239318</v>
      </c>
      <c r="BO207" s="64">
        <f>IFERROR(1/J207*(X207/H207),"0")</f>
        <v>0.21153846153846154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32.083333333333336</v>
      </c>
      <c r="X208" s="389">
        <f>IFERROR(X204/H204,"0")+IFERROR(X205/H205,"0")+IFERROR(X206/H206,"0")+IFERROR(X207/H207,"0")</f>
        <v>33</v>
      </c>
      <c r="Y208" s="389">
        <f>IFERROR(IF(Y204="",0,Y204),"0")+IFERROR(IF(Y205="",0,Y205),"0")+IFERROR(IF(Y206="",0,Y206),"0")+IFERROR(IF(Y207="",0,Y207),"0")</f>
        <v>0.24849000000000002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77</v>
      </c>
      <c r="X209" s="389">
        <f>IFERROR(SUM(X204:X207),"0")</f>
        <v>79.2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55</v>
      </c>
      <c r="X214" s="388">
        <f t="shared" si="45"/>
        <v>58</v>
      </c>
      <c r="Y214" s="36">
        <f>IFERROR(IF(X214=0,"",ROUNDUP(X214/H214,0)*0.02175),"")</f>
        <v>0.10874999999999999</v>
      </c>
      <c r="Z214" s="56"/>
      <c r="AA214" s="57"/>
      <c r="AE214" s="64"/>
      <c r="BB214" s="190" t="s">
        <v>1</v>
      </c>
      <c r="BL214" s="64">
        <f t="shared" si="46"/>
        <v>57.275862068965516</v>
      </c>
      <c r="BM214" s="64">
        <f t="shared" si="47"/>
        <v>60.4</v>
      </c>
      <c r="BN214" s="64">
        <f t="shared" si="48"/>
        <v>8.4667487684729051E-2</v>
      </c>
      <c r="BO214" s="64">
        <f t="shared" si="49"/>
        <v>8.9285714285714274E-2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8</v>
      </c>
      <c r="X217" s="388">
        <f t="shared" si="45"/>
        <v>8</v>
      </c>
      <c r="Y217" s="36">
        <f>IFERROR(IF(X217=0,"",ROUNDUP(X217/H217,0)*0.00937),"")</f>
        <v>1.874E-2</v>
      </c>
      <c r="Z217" s="56"/>
      <c r="AA217" s="57"/>
      <c r="AE217" s="64"/>
      <c r="BB217" s="193" t="s">
        <v>1</v>
      </c>
      <c r="BL217" s="64">
        <f t="shared" si="46"/>
        <v>8.48</v>
      </c>
      <c r="BM217" s="64">
        <f t="shared" si="47"/>
        <v>8.48</v>
      </c>
      <c r="BN217" s="64">
        <f t="shared" si="48"/>
        <v>1.6666666666666666E-2</v>
      </c>
      <c r="BO217" s="64">
        <f t="shared" si="49"/>
        <v>1.6666666666666666E-2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6.7413793103448274</v>
      </c>
      <c r="X219" s="389">
        <f>IFERROR(X212/H212,"0")+IFERROR(X213/H213,"0")+IFERROR(X214/H214,"0")+IFERROR(X215/H215,"0")+IFERROR(X216/H216,"0")+IFERROR(X217/H217,"0")+IFERROR(X218/H218,"0")</f>
        <v>7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0.12748999999999999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63</v>
      </c>
      <c r="X220" s="389">
        <f>IFERROR(SUM(X212:X218),"0")</f>
        <v>66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35</v>
      </c>
      <c r="X229" s="388">
        <f t="shared" ref="X229:X234" si="50">IFERROR(IF(W229="",0,CEILING((W229/$H229),1)*$H229),"")</f>
        <v>46.4</v>
      </c>
      <c r="Y229" s="36">
        <f>IFERROR(IF(X229=0,"",ROUNDUP(X229/H229,0)*0.02175),"")</f>
        <v>8.6999999999999994E-2</v>
      </c>
      <c r="Z229" s="56"/>
      <c r="AA229" s="57"/>
      <c r="AE229" s="64"/>
      <c r="BB229" s="198" t="s">
        <v>1</v>
      </c>
      <c r="BL229" s="64">
        <f t="shared" ref="BL229:BL234" si="51">IFERROR(W229*I229/H229,"0")</f>
        <v>36.448275862068968</v>
      </c>
      <c r="BM229" s="64">
        <f t="shared" ref="BM229:BM234" si="52">IFERROR(X229*I229/H229,"0")</f>
        <v>48.319999999999993</v>
      </c>
      <c r="BN229" s="64">
        <f t="shared" ref="BN229:BN234" si="53">IFERROR(1/J229*(W229/H229),"0")</f>
        <v>5.3879310344827583E-2</v>
      </c>
      <c r="BO229" s="64">
        <f t="shared" ref="BO229:BO234" si="54">IFERROR(1/J229*(X229/H229),"0")</f>
        <v>7.1428571428571425E-2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3.0172413793103448</v>
      </c>
      <c r="X235" s="389">
        <f>IFERROR(X229/H229,"0")+IFERROR(X230/H230,"0")+IFERROR(X231/H231,"0")+IFERROR(X232/H232,"0")+IFERROR(X233/H233,"0")+IFERROR(X234/H234,"0")</f>
        <v>4</v>
      </c>
      <c r="Y235" s="389">
        <f>IFERROR(IF(Y229="",0,Y229),"0")+IFERROR(IF(Y230="",0,Y230),"0")+IFERROR(IF(Y231="",0,Y231),"0")+IFERROR(IF(Y232="",0,Y232),"0")+IFERROR(IF(Y233="",0,Y233),"0")+IFERROR(IF(Y234="",0,Y234),"0")</f>
        <v>8.6999999999999994E-2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35</v>
      </c>
      <c r="X236" s="389">
        <f>IFERROR(SUM(X229:X234),"0")</f>
        <v>46.4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11</v>
      </c>
      <c r="X255" s="388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64"/>
      <c r="BB255" s="217" t="s">
        <v>1</v>
      </c>
      <c r="BL255" s="64">
        <f>IFERROR(W255*I255/H255,"0")</f>
        <v>11.68095238095238</v>
      </c>
      <c r="BM255" s="64">
        <f>IFERROR(X255*I255/H255,"0")</f>
        <v>13.38</v>
      </c>
      <c r="BN255" s="64">
        <f>IFERROR(1/J255*(W255/H255),"0")</f>
        <v>1.6788766788766788E-2</v>
      </c>
      <c r="BO255" s="64">
        <f>IFERROR(1/J255*(X255/H255),"0")</f>
        <v>1.9230769230769232E-2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2.6190476190476191</v>
      </c>
      <c r="X259" s="389">
        <f>IFERROR(X255/H255,"0")+IFERROR(X256/H256,"0")+IFERROR(X257/H257,"0")+IFERROR(X258/H258,"0")</f>
        <v>3</v>
      </c>
      <c r="Y259" s="389">
        <f>IFERROR(IF(Y255="",0,Y255),"0")+IFERROR(IF(Y256="",0,Y256),"0")+IFERROR(IF(Y257="",0,Y257),"0")+IFERROR(IF(Y258="",0,Y258),"0")</f>
        <v>2.2589999999999999E-2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11</v>
      </c>
      <c r="X260" s="389">
        <f>IFERROR(SUM(X255:X258),"0")</f>
        <v>12.600000000000001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66</v>
      </c>
      <c r="X275" s="388">
        <f>IFERROR(IF(W275="",0,CEILING((W275/$H275),1)*$H275),"")</f>
        <v>67.2</v>
      </c>
      <c r="Y275" s="36">
        <f>IFERROR(IF(X275=0,"",ROUNDUP(X275/H275,0)*0.02175),"")</f>
        <v>0.17399999999999999</v>
      </c>
      <c r="Z275" s="56"/>
      <c r="AA275" s="57"/>
      <c r="AE275" s="64"/>
      <c r="BB275" s="231" t="s">
        <v>1</v>
      </c>
      <c r="BL275" s="64">
        <f>IFERROR(W275*I275/H275,"0")</f>
        <v>70.431428571428569</v>
      </c>
      <c r="BM275" s="64">
        <f>IFERROR(X275*I275/H275,"0")</f>
        <v>71.712000000000003</v>
      </c>
      <c r="BN275" s="64">
        <f>IFERROR(1/J275*(W275/H275),"0")</f>
        <v>0.14030612244897958</v>
      </c>
      <c r="BO275" s="64">
        <f>IFERROR(1/J275*(X275/H275),"0")</f>
        <v>0.14285714285714285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183</v>
      </c>
      <c r="X276" s="388">
        <f>IFERROR(IF(W276="",0,CEILING((W276/$H276),1)*$H276),"")</f>
        <v>187.2</v>
      </c>
      <c r="Y276" s="36">
        <f>IFERROR(IF(X276=0,"",ROUNDUP(X276/H276,0)*0.02175),"")</f>
        <v>0.52200000000000002</v>
      </c>
      <c r="Z276" s="56"/>
      <c r="AA276" s="57"/>
      <c r="AE276" s="64"/>
      <c r="BB276" s="232" t="s">
        <v>1</v>
      </c>
      <c r="BL276" s="64">
        <f>IFERROR(W276*I276/H276,"0")</f>
        <v>196.2323076923077</v>
      </c>
      <c r="BM276" s="64">
        <f>IFERROR(X276*I276/H276,"0")</f>
        <v>200.73600000000002</v>
      </c>
      <c r="BN276" s="64">
        <f>IFERROR(1/J276*(W276/H276),"0")</f>
        <v>0.41895604395604397</v>
      </c>
      <c r="BO276" s="64">
        <f>IFERROR(1/J276*(X276/H276),"0")</f>
        <v>0.42857142857142855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39</v>
      </c>
      <c r="X277" s="388">
        <f>IFERROR(IF(W277="",0,CEILING((W277/$H277),1)*$H277),"")</f>
        <v>42</v>
      </c>
      <c r="Y277" s="36">
        <f>IFERROR(IF(X277=0,"",ROUNDUP(X277/H277,0)*0.02175),"")</f>
        <v>0.10874999999999999</v>
      </c>
      <c r="Z277" s="56"/>
      <c r="AA277" s="57"/>
      <c r="AE277" s="64"/>
      <c r="BB277" s="233" t="s">
        <v>1</v>
      </c>
      <c r="BL277" s="64">
        <f>IFERROR(W277*I277/H277,"0")</f>
        <v>41.618571428571428</v>
      </c>
      <c r="BM277" s="64">
        <f>IFERROR(X277*I277/H277,"0")</f>
        <v>44.82</v>
      </c>
      <c r="BN277" s="64">
        <f>IFERROR(1/J277*(W277/H277),"0")</f>
        <v>8.2908163265306103E-2</v>
      </c>
      <c r="BO277" s="64">
        <f>IFERROR(1/J277*(X277/H277),"0")</f>
        <v>8.9285714285714274E-2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35.961538461538467</v>
      </c>
      <c r="X278" s="389">
        <f>IFERROR(X274/H274,"0")+IFERROR(X275/H275,"0")+IFERROR(X276/H276,"0")+IFERROR(X277/H277,"0")</f>
        <v>37</v>
      </c>
      <c r="Y278" s="389">
        <f>IFERROR(IF(Y274="",0,Y274),"0")+IFERROR(IF(Y275="",0,Y275),"0")+IFERROR(IF(Y276="",0,Y276),"0")+IFERROR(IF(Y277="",0,Y277),"0")</f>
        <v>0.80474999999999997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288</v>
      </c>
      <c r="X279" s="389">
        <f>IFERROR(SUM(X274:X277),"0")</f>
        <v>296.39999999999998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24</v>
      </c>
      <c r="X283" s="388">
        <f>IFERROR(IF(W283="",0,CEILING((W283/$H283),1)*$H283),"")</f>
        <v>25.5</v>
      </c>
      <c r="Y283" s="36">
        <f>IFERROR(IF(X283=0,"",ROUNDUP(X283/H283,0)*0.00753),"")</f>
        <v>7.5300000000000006E-2</v>
      </c>
      <c r="Z283" s="56"/>
      <c r="AA283" s="57"/>
      <c r="AE283" s="64"/>
      <c r="BB283" s="236" t="s">
        <v>1</v>
      </c>
      <c r="BL283" s="64">
        <f>IFERROR(W283*I283/H283,"0")</f>
        <v>27.294117647058822</v>
      </c>
      <c r="BM283" s="64">
        <f>IFERROR(X283*I283/H283,"0")</f>
        <v>29.000000000000004</v>
      </c>
      <c r="BN283" s="64">
        <f>IFERROR(1/J283*(W283/H283),"0")</f>
        <v>6.0331825037707391E-2</v>
      </c>
      <c r="BO283" s="64">
        <f>IFERROR(1/J283*(X283/H283),"0")</f>
        <v>6.4102564102564097E-2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9.4117647058823533</v>
      </c>
      <c r="X284" s="389">
        <f>IFERROR(X281/H281,"0")+IFERROR(X282/H282,"0")+IFERROR(X283/H283,"0")</f>
        <v>10</v>
      </c>
      <c r="Y284" s="389">
        <f>IFERROR(IF(Y281="",0,Y281),"0")+IFERROR(IF(Y282="",0,Y282),"0")+IFERROR(IF(Y283="",0,Y283),"0")</f>
        <v>7.5300000000000006E-2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24</v>
      </c>
      <c r="X285" s="389">
        <f>IFERROR(SUM(X281:X283),"0")</f>
        <v>25.5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1080</v>
      </c>
      <c r="X333" s="388">
        <f t="shared" si="71"/>
        <v>1080</v>
      </c>
      <c r="Y333" s="36">
        <f>IFERROR(IF(X333=0,"",ROUNDUP(X333/H333,0)*0.02175),"")</f>
        <v>1.5659999999999998</v>
      </c>
      <c r="Z333" s="56"/>
      <c r="AA333" s="57"/>
      <c r="AE333" s="64"/>
      <c r="BB333" s="258" t="s">
        <v>1</v>
      </c>
      <c r="BL333" s="64">
        <f t="shared" si="72"/>
        <v>1114.5600000000002</v>
      </c>
      <c r="BM333" s="64">
        <f t="shared" si="73"/>
        <v>1114.5600000000002</v>
      </c>
      <c r="BN333" s="64">
        <f t="shared" si="74"/>
        <v>1.5</v>
      </c>
      <c r="BO333" s="64">
        <f t="shared" si="75"/>
        <v>1.5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850</v>
      </c>
      <c r="X335" s="388">
        <f t="shared" si="71"/>
        <v>855</v>
      </c>
      <c r="Y335" s="36">
        <f>IFERROR(IF(X335=0,"",ROUNDUP(X335/H335,0)*0.02175),"")</f>
        <v>1.2397499999999999</v>
      </c>
      <c r="Z335" s="56"/>
      <c r="AA335" s="57"/>
      <c r="AE335" s="64"/>
      <c r="BB335" s="260" t="s">
        <v>1</v>
      </c>
      <c r="BL335" s="64">
        <f t="shared" si="72"/>
        <v>877.2</v>
      </c>
      <c r="BM335" s="64">
        <f t="shared" si="73"/>
        <v>882.36</v>
      </c>
      <c r="BN335" s="64">
        <f t="shared" si="74"/>
        <v>1.1805555555555554</v>
      </c>
      <c r="BO335" s="64">
        <f t="shared" si="75"/>
        <v>1.1875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550</v>
      </c>
      <c r="X337" s="388">
        <f t="shared" si="71"/>
        <v>555</v>
      </c>
      <c r="Y337" s="36">
        <f>IFERROR(IF(X337=0,"",ROUNDUP(X337/H337,0)*0.02175),"")</f>
        <v>0.80474999999999997</v>
      </c>
      <c r="Z337" s="56"/>
      <c r="AA337" s="57"/>
      <c r="AE337" s="64"/>
      <c r="BB337" s="262" t="s">
        <v>1</v>
      </c>
      <c r="BL337" s="64">
        <f t="shared" si="72"/>
        <v>567.6</v>
      </c>
      <c r="BM337" s="64">
        <f t="shared" si="73"/>
        <v>572.76</v>
      </c>
      <c r="BN337" s="64">
        <f t="shared" si="74"/>
        <v>0.76388888888888884</v>
      </c>
      <c r="BO337" s="64">
        <f t="shared" si="75"/>
        <v>0.77083333333333326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165.33333333333331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166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3.6104999999999996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2480</v>
      </c>
      <c r="X342" s="389">
        <f>IFERROR(SUM(X330:X340),"0")</f>
        <v>2490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800</v>
      </c>
      <c r="X344" s="388">
        <f>IFERROR(IF(W344="",0,CEILING((W344/$H344),1)*$H344),"")</f>
        <v>810</v>
      </c>
      <c r="Y344" s="36">
        <f>IFERROR(IF(X344=0,"",ROUNDUP(X344/H344,0)*0.02175),"")</f>
        <v>1.1744999999999999</v>
      </c>
      <c r="Z344" s="56"/>
      <c r="AA344" s="57"/>
      <c r="AE344" s="64"/>
      <c r="BB344" s="266" t="s">
        <v>1</v>
      </c>
      <c r="BL344" s="64">
        <f>IFERROR(W344*I344/H344,"0")</f>
        <v>825.6</v>
      </c>
      <c r="BM344" s="64">
        <f>IFERROR(X344*I344/H344,"0")</f>
        <v>835.92000000000007</v>
      </c>
      <c r="BN344" s="64">
        <f>IFERROR(1/J344*(W344/H344),"0")</f>
        <v>1.1111111111111112</v>
      </c>
      <c r="BO344" s="64">
        <f>IFERROR(1/J344*(X344/H344),"0")</f>
        <v>1.125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53.333333333333336</v>
      </c>
      <c r="X348" s="389">
        <f>IFERROR(X344/H344,"0")+IFERROR(X345/H345,"0")+IFERROR(X346/H346,"0")+IFERROR(X347/H347,"0")</f>
        <v>54</v>
      </c>
      <c r="Y348" s="389">
        <f>IFERROR(IF(Y344="",0,Y344),"0")+IFERROR(IF(Y345="",0,Y345),"0")+IFERROR(IF(Y346="",0,Y346),"0")+IFERROR(IF(Y347="",0,Y347),"0")</f>
        <v>1.1744999999999999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800</v>
      </c>
      <c r="X349" s="389">
        <f>IFERROR(SUM(X344:X347),"0")</f>
        <v>810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81</v>
      </c>
      <c r="X353" s="388">
        <f>IFERROR(IF(W353="",0,CEILING((W353/$H353),1)*$H353),"")</f>
        <v>85.8</v>
      </c>
      <c r="Y353" s="36">
        <f>IFERROR(IF(X353=0,"",ROUNDUP(X353/H353,0)*0.02175),"")</f>
        <v>0.23924999999999999</v>
      </c>
      <c r="Z353" s="56"/>
      <c r="AA353" s="57"/>
      <c r="AE353" s="64"/>
      <c r="BB353" s="272" t="s">
        <v>1</v>
      </c>
      <c r="BL353" s="64">
        <f>IFERROR(W353*I353/H353,"0")</f>
        <v>86.856923076923081</v>
      </c>
      <c r="BM353" s="64">
        <f>IFERROR(X353*I353/H353,"0")</f>
        <v>92.004000000000005</v>
      </c>
      <c r="BN353" s="64">
        <f>IFERROR(1/J353*(W353/H353),"0")</f>
        <v>0.18543956043956045</v>
      </c>
      <c r="BO353" s="64">
        <f>IFERROR(1/J353*(X353/H353),"0")</f>
        <v>0.19642857142857142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10.384615384615385</v>
      </c>
      <c r="X354" s="389">
        <f>IFERROR(X351/H351,"0")+IFERROR(X352/H352,"0")+IFERROR(X353/H353,"0")</f>
        <v>11</v>
      </c>
      <c r="Y354" s="389">
        <f>IFERROR(IF(Y351="",0,Y351),"0")+IFERROR(IF(Y352="",0,Y352),"0")+IFERROR(IF(Y353="",0,Y353),"0")</f>
        <v>0.23924999999999999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81</v>
      </c>
      <c r="X355" s="389">
        <f>IFERROR(SUM(X351:X353),"0")</f>
        <v>85.8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118</v>
      </c>
      <c r="X357" s="388">
        <f>IFERROR(IF(W357="",0,CEILING((W357/$H357),1)*$H357),"")</f>
        <v>124.8</v>
      </c>
      <c r="Y357" s="36">
        <f>IFERROR(IF(X357=0,"",ROUNDUP(X357/H357,0)*0.02175),"")</f>
        <v>0.34799999999999998</v>
      </c>
      <c r="Z357" s="56"/>
      <c r="AA357" s="57"/>
      <c r="AE357" s="64"/>
      <c r="BB357" s="273" t="s">
        <v>1</v>
      </c>
      <c r="BL357" s="64">
        <f>IFERROR(W357*I357/H357,"0")</f>
        <v>126.53230769230771</v>
      </c>
      <c r="BM357" s="64">
        <f>IFERROR(X357*I357/H357,"0")</f>
        <v>133.82400000000001</v>
      </c>
      <c r="BN357" s="64">
        <f>IFERROR(1/J357*(W357/H357),"0")</f>
        <v>0.27014652014652013</v>
      </c>
      <c r="BO357" s="64">
        <f>IFERROR(1/J357*(X357/H357),"0")</f>
        <v>0.2857142857142857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15.128205128205128</v>
      </c>
      <c r="X358" s="389">
        <f>IFERROR(X357/H357,"0")</f>
        <v>16</v>
      </c>
      <c r="Y358" s="389">
        <f>IFERROR(IF(Y357="",0,Y357),"0")</f>
        <v>0.34799999999999998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118</v>
      </c>
      <c r="X359" s="389">
        <f>IFERROR(SUM(X357:X357),"0")</f>
        <v>124.8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272</v>
      </c>
      <c r="X375" s="388">
        <f>IFERROR(IF(W375="",0,CEILING((W375/$H375),1)*$H375),"")</f>
        <v>273</v>
      </c>
      <c r="Y375" s="36">
        <f>IFERROR(IF(X375=0,"",ROUNDUP(X375/H375,0)*0.02175),"")</f>
        <v>0.76124999999999998</v>
      </c>
      <c r="Z375" s="56"/>
      <c r="AA375" s="57"/>
      <c r="AE375" s="64"/>
      <c r="BB375" s="281" t="s">
        <v>1</v>
      </c>
      <c r="BL375" s="64">
        <f>IFERROR(W375*I375/H375,"0")</f>
        <v>291.66769230769233</v>
      </c>
      <c r="BM375" s="64">
        <f>IFERROR(X375*I375/H375,"0")</f>
        <v>292.74000000000007</v>
      </c>
      <c r="BN375" s="64">
        <f>IFERROR(1/J375*(W375/H375),"0")</f>
        <v>0.62271062271062272</v>
      </c>
      <c r="BO375" s="64">
        <f>IFERROR(1/J375*(X375/H375),"0")</f>
        <v>0.625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34.871794871794876</v>
      </c>
      <c r="X379" s="389">
        <f>IFERROR(X375/H375,"0")+IFERROR(X376/H376,"0")+IFERROR(X377/H377,"0")+IFERROR(X378/H378,"0")</f>
        <v>35</v>
      </c>
      <c r="Y379" s="389">
        <f>IFERROR(IF(Y375="",0,Y375),"0")+IFERROR(IF(Y376="",0,Y376),"0")+IFERROR(IF(Y377="",0,Y377),"0")+IFERROR(IF(Y378="",0,Y378),"0")</f>
        <v>0.76124999999999998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272</v>
      </c>
      <c r="X380" s="389">
        <f>IFERROR(SUM(X375:X378),"0")</f>
        <v>273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76</v>
      </c>
      <c r="X393" s="388">
        <f t="shared" ref="X393:X405" si="76">IFERROR(IF(W393="",0,CEILING((W393/$H393),1)*$H393),"")</f>
        <v>79.8</v>
      </c>
      <c r="Y393" s="36">
        <f>IFERROR(IF(X393=0,"",ROUNDUP(X393/H393,0)*0.00753),"")</f>
        <v>0.14307</v>
      </c>
      <c r="Z393" s="56"/>
      <c r="AA393" s="57"/>
      <c r="AE393" s="64"/>
      <c r="BB393" s="288" t="s">
        <v>1</v>
      </c>
      <c r="BL393" s="64">
        <f t="shared" ref="BL393:BL405" si="77">IFERROR(W393*I393/H393,"0")</f>
        <v>80.161904761904751</v>
      </c>
      <c r="BM393" s="64">
        <f t="shared" ref="BM393:BM405" si="78">IFERROR(X393*I393/H393,"0")</f>
        <v>84.169999999999987</v>
      </c>
      <c r="BN393" s="64">
        <f t="shared" ref="BN393:BN405" si="79">IFERROR(1/J393*(W393/H393),"0")</f>
        <v>0.11599511599511599</v>
      </c>
      <c r="BO393" s="64">
        <f t="shared" ref="BO393:BO405" si="80">IFERROR(1/J393*(X393/H393),"0")</f>
        <v>0.12179487179487179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172</v>
      </c>
      <c r="X395" s="388">
        <f t="shared" si="76"/>
        <v>172.20000000000002</v>
      </c>
      <c r="Y395" s="36">
        <f>IFERROR(IF(X395=0,"",ROUNDUP(X395/H395,0)*0.00753),"")</f>
        <v>0.30873</v>
      </c>
      <c r="Z395" s="56"/>
      <c r="AA395" s="57"/>
      <c r="AE395" s="64"/>
      <c r="BB395" s="290" t="s">
        <v>1</v>
      </c>
      <c r="BL395" s="64">
        <f t="shared" si="77"/>
        <v>181.4190476190476</v>
      </c>
      <c r="BM395" s="64">
        <f t="shared" si="78"/>
        <v>181.63</v>
      </c>
      <c r="BN395" s="64">
        <f t="shared" si="79"/>
        <v>0.26251526251526247</v>
      </c>
      <c r="BO395" s="64">
        <f t="shared" si="80"/>
        <v>0.26282051282051283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59.047619047619044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60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0.45179999999999998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248</v>
      </c>
      <c r="X407" s="389">
        <f>IFERROR(SUM(X393:X405),"0")</f>
        <v>252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2</v>
      </c>
      <c r="X419" s="388">
        <f>IFERROR(IF(W419="",0,CEILING((W419/$H419),1)*$H419),"")</f>
        <v>2.4</v>
      </c>
      <c r="Y419" s="36">
        <f>IFERROR(IF(X419=0,"",ROUNDUP(X419/H419,0)*0.00627),"")</f>
        <v>1.2540000000000001E-2</v>
      </c>
      <c r="Z419" s="56"/>
      <c r="AA419" s="57"/>
      <c r="AE419" s="64"/>
      <c r="BB419" s="305" t="s">
        <v>1</v>
      </c>
      <c r="BL419" s="64">
        <f>IFERROR(W419*I419/H419,"0")</f>
        <v>3</v>
      </c>
      <c r="BM419" s="64">
        <f>IFERROR(X419*I419/H419,"0")</f>
        <v>3.6000000000000005</v>
      </c>
      <c r="BN419" s="64">
        <f>IFERROR(1/J419*(W419/H419),"0")</f>
        <v>8.3333333333333332E-3</v>
      </c>
      <c r="BO419" s="64">
        <f>IFERROR(1/J419*(X419/H419),"0")</f>
        <v>0.01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1.6666666666666667</v>
      </c>
      <c r="X422" s="389">
        <f>IFERROR(X419/H419,"0")+IFERROR(X420/H420,"0")+IFERROR(X421/H421,"0")</f>
        <v>2</v>
      </c>
      <c r="Y422" s="389">
        <f>IFERROR(IF(Y419="",0,Y419),"0")+IFERROR(IF(Y420="",0,Y420),"0")+IFERROR(IF(Y421="",0,Y421),"0")</f>
        <v>1.2540000000000001E-2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2</v>
      </c>
      <c r="X423" s="389">
        <f>IFERROR(SUM(X419:X421),"0")</f>
        <v>2.4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113</v>
      </c>
      <c r="X431" s="388">
        <f t="shared" ref="X431:X436" si="82">IFERROR(IF(W431="",0,CEILING((W431/$H431),1)*$H431),"")</f>
        <v>113.4</v>
      </c>
      <c r="Y431" s="36">
        <f>IFERROR(IF(X431=0,"",ROUNDUP(X431/H431,0)*0.00753),"")</f>
        <v>0.20331000000000002</v>
      </c>
      <c r="Z431" s="56"/>
      <c r="AA431" s="57"/>
      <c r="AE431" s="64"/>
      <c r="BB431" s="310" t="s">
        <v>1</v>
      </c>
      <c r="BL431" s="64">
        <f t="shared" ref="BL431:BL436" si="83">IFERROR(W431*I431/H431,"0")</f>
        <v>119.18809523809523</v>
      </c>
      <c r="BM431" s="64">
        <f t="shared" ref="BM431:BM436" si="84">IFERROR(X431*I431/H431,"0")</f>
        <v>119.60999999999999</v>
      </c>
      <c r="BN431" s="64">
        <f t="shared" ref="BN431:BN436" si="85">IFERROR(1/J431*(W431/H431),"0")</f>
        <v>0.17246642246642246</v>
      </c>
      <c r="BO431" s="64">
        <f t="shared" ref="BO431:BO436" si="86">IFERROR(1/J431*(X431/H431),"0")</f>
        <v>0.17307692307692307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26.904761904761905</v>
      </c>
      <c r="X437" s="389">
        <f>IFERROR(X431/H431,"0")+IFERROR(X432/H432,"0")+IFERROR(X433/H433,"0")+IFERROR(X434/H434,"0")+IFERROR(X435/H435,"0")+IFERROR(X436/H436,"0")</f>
        <v>27</v>
      </c>
      <c r="Y437" s="389">
        <f>IFERROR(IF(Y431="",0,Y431),"0")+IFERROR(IF(Y432="",0,Y432),"0")+IFERROR(IF(Y433="",0,Y433),"0")+IFERROR(IF(Y434="",0,Y434),"0")+IFERROR(IF(Y435="",0,Y435),"0")+IFERROR(IF(Y436="",0,Y436),"0")</f>
        <v>0.20331000000000002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113</v>
      </c>
      <c r="X438" s="389">
        <f>IFERROR(SUM(X431:X436),"0")</f>
        <v>113.4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4</v>
      </c>
      <c r="X441" s="388">
        <f>IFERROR(IF(W441="",0,CEILING((W441/$H441),1)*$H441),"")</f>
        <v>4</v>
      </c>
      <c r="Y441" s="36">
        <f>IFERROR(IF(X441=0,"",ROUNDUP(X441/H441,0)*0.00627),"")</f>
        <v>1.2540000000000001E-2</v>
      </c>
      <c r="Z441" s="56"/>
      <c r="AA441" s="57"/>
      <c r="AE441" s="64"/>
      <c r="BB441" s="317" t="s">
        <v>1</v>
      </c>
      <c r="BL441" s="64">
        <f>IFERROR(W441*I441/H441,"0")</f>
        <v>5.2</v>
      </c>
      <c r="BM441" s="64">
        <f>IFERROR(X441*I441/H441,"0")</f>
        <v>5.2</v>
      </c>
      <c r="BN441" s="64">
        <f>IFERROR(1/J441*(W441/H441),"0")</f>
        <v>0.01</v>
      </c>
      <c r="BO441" s="64">
        <f>IFERROR(1/J441*(X441/H441),"0")</f>
        <v>0.01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2</v>
      </c>
      <c r="X442" s="389">
        <f>IFERROR(X440/H440,"0")+IFERROR(X441/H441,"0")</f>
        <v>2</v>
      </c>
      <c r="Y442" s="389">
        <f>IFERROR(IF(Y440="",0,Y440),"0")+IFERROR(IF(Y441="",0,Y441),"0")</f>
        <v>1.2540000000000001E-2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4</v>
      </c>
      <c r="X443" s="389">
        <f>IFERROR(SUM(X440:X441),"0")</f>
        <v>4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3</v>
      </c>
      <c r="X449" s="388">
        <f>IFERROR(IF(W449="",0,CEILING((W449/$H449),1)*$H449),"")</f>
        <v>3</v>
      </c>
      <c r="Y449" s="36">
        <f>IFERROR(IF(X449=0,"",ROUNDUP(X449/H449,0)*0.00627),"")</f>
        <v>6.2700000000000004E-3</v>
      </c>
      <c r="Z449" s="56"/>
      <c r="AA449" s="57"/>
      <c r="AE449" s="64"/>
      <c r="BB449" s="319" t="s">
        <v>1</v>
      </c>
      <c r="BL449" s="64">
        <f>IFERROR(W449*I449/H449,"0")</f>
        <v>3.6</v>
      </c>
      <c r="BM449" s="64">
        <f>IFERROR(X449*I449/H449,"0")</f>
        <v>3.6</v>
      </c>
      <c r="BN449" s="64">
        <f>IFERROR(1/J449*(W449/H449),"0")</f>
        <v>5.0000000000000001E-3</v>
      </c>
      <c r="BO449" s="64">
        <f>IFERROR(1/J449*(X449/H449),"0")</f>
        <v>5.0000000000000001E-3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1</v>
      </c>
      <c r="X450" s="389">
        <f>IFERROR(X449/H449,"0")</f>
        <v>1</v>
      </c>
      <c r="Y450" s="389">
        <f>IFERROR(IF(Y449="",0,Y449),"0")</f>
        <v>6.2700000000000004E-3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3</v>
      </c>
      <c r="X451" s="389">
        <f>IFERROR(SUM(X449:X449),"0")</f>
        <v>3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300</v>
      </c>
      <c r="X473" s="388">
        <f t="shared" si="87"/>
        <v>300.96000000000004</v>
      </c>
      <c r="Y473" s="36">
        <f t="shared" si="88"/>
        <v>0.68171999999999999</v>
      </c>
      <c r="Z473" s="56"/>
      <c r="AA473" s="57"/>
      <c r="AE473" s="64"/>
      <c r="BB473" s="327" t="s">
        <v>1</v>
      </c>
      <c r="BL473" s="64">
        <f t="shared" si="89"/>
        <v>320.45454545454544</v>
      </c>
      <c r="BM473" s="64">
        <f t="shared" si="90"/>
        <v>321.48</v>
      </c>
      <c r="BN473" s="64">
        <f t="shared" si="91"/>
        <v>0.54632867132867136</v>
      </c>
      <c r="BO473" s="64">
        <f t="shared" si="92"/>
        <v>0.54807692307692313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256</v>
      </c>
      <c r="X476" s="388">
        <f t="shared" si="87"/>
        <v>258.72000000000003</v>
      </c>
      <c r="Y476" s="36">
        <f t="shared" si="88"/>
        <v>0.58604000000000001</v>
      </c>
      <c r="Z476" s="56"/>
      <c r="AA476" s="57"/>
      <c r="AE476" s="64"/>
      <c r="BB476" s="330" t="s">
        <v>1</v>
      </c>
      <c r="BL476" s="64">
        <f t="shared" si="89"/>
        <v>273.45454545454544</v>
      </c>
      <c r="BM476" s="64">
        <f t="shared" si="90"/>
        <v>276.36</v>
      </c>
      <c r="BN476" s="64">
        <f t="shared" si="91"/>
        <v>0.46620046620046623</v>
      </c>
      <c r="BO476" s="64">
        <f t="shared" si="92"/>
        <v>0.4711538461538462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105.3030303030303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106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1.26776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556</v>
      </c>
      <c r="X484" s="389">
        <f>IFERROR(SUM(X471:X482),"0")</f>
        <v>559.68000000000006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192</v>
      </c>
      <c r="X486" s="388">
        <f>IFERROR(IF(W486="",0,CEILING((W486/$H486),1)*$H486),"")</f>
        <v>195.36</v>
      </c>
      <c r="Y486" s="36">
        <f>IFERROR(IF(X486=0,"",ROUNDUP(X486/H486,0)*0.01196),"")</f>
        <v>0.44252000000000002</v>
      </c>
      <c r="Z486" s="56"/>
      <c r="AA486" s="57"/>
      <c r="AE486" s="64"/>
      <c r="BB486" s="337" t="s">
        <v>1</v>
      </c>
      <c r="BL486" s="64">
        <f>IFERROR(W486*I486/H486,"0")</f>
        <v>205.09090909090907</v>
      </c>
      <c r="BM486" s="64">
        <f>IFERROR(X486*I486/H486,"0")</f>
        <v>208.68</v>
      </c>
      <c r="BN486" s="64">
        <f>IFERROR(1/J486*(W486/H486),"0")</f>
        <v>0.34965034965034963</v>
      </c>
      <c r="BO486" s="64">
        <f>IFERROR(1/J486*(X486/H486),"0")</f>
        <v>0.35576923076923078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36.36363636363636</v>
      </c>
      <c r="X488" s="389">
        <f>IFERROR(X486/H486,"0")+IFERROR(X487/H487,"0")</f>
        <v>37</v>
      </c>
      <c r="Y488" s="389">
        <f>IFERROR(IF(Y486="",0,Y486),"0")+IFERROR(IF(Y487="",0,Y487),"0")</f>
        <v>0.44252000000000002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192</v>
      </c>
      <c r="X489" s="389">
        <f>IFERROR(SUM(X486:X487),"0")</f>
        <v>195.36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23</v>
      </c>
      <c r="X491" s="388">
        <f t="shared" ref="X491:X496" si="93">IFERROR(IF(W491="",0,CEILING((W491/$H491),1)*$H491),"")</f>
        <v>26.400000000000002</v>
      </c>
      <c r="Y491" s="36">
        <f>IFERROR(IF(X491=0,"",ROUNDUP(X491/H491,0)*0.01196),"")</f>
        <v>5.9799999999999999E-2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24.568181818181817</v>
      </c>
      <c r="BM491" s="64">
        <f t="shared" ref="BM491:BM496" si="95">IFERROR(X491*I491/H491,"0")</f>
        <v>28.200000000000003</v>
      </c>
      <c r="BN491" s="64">
        <f t="shared" ref="BN491:BN496" si="96">IFERROR(1/J491*(W491/H491),"0")</f>
        <v>4.1885198135198129E-2</v>
      </c>
      <c r="BO491" s="64">
        <f t="shared" ref="BO491:BO496" si="97">IFERROR(1/J491*(X491/H491),"0")</f>
        <v>4.807692307692308E-2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44</v>
      </c>
      <c r="X492" s="388">
        <f t="shared" si="93"/>
        <v>47.52</v>
      </c>
      <c r="Y492" s="36">
        <f>IFERROR(IF(X492=0,"",ROUNDUP(X492/H492,0)*0.01196),"")</f>
        <v>0.10764</v>
      </c>
      <c r="Z492" s="56"/>
      <c r="AA492" s="57"/>
      <c r="AE492" s="64"/>
      <c r="BB492" s="340" t="s">
        <v>1</v>
      </c>
      <c r="BL492" s="64">
        <f t="shared" si="94"/>
        <v>47</v>
      </c>
      <c r="BM492" s="64">
        <f t="shared" si="95"/>
        <v>50.760000000000005</v>
      </c>
      <c r="BN492" s="64">
        <f t="shared" si="96"/>
        <v>8.0128205128205121E-2</v>
      </c>
      <c r="BO492" s="64">
        <f t="shared" si="97"/>
        <v>8.6538461538461536E-2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75</v>
      </c>
      <c r="X493" s="388">
        <f t="shared" si="93"/>
        <v>79.2</v>
      </c>
      <c r="Y493" s="36">
        <f>IFERROR(IF(X493=0,"",ROUNDUP(X493/H493,0)*0.01196),"")</f>
        <v>0.1794</v>
      </c>
      <c r="Z493" s="56"/>
      <c r="AA493" s="57"/>
      <c r="AE493" s="64"/>
      <c r="BB493" s="341" t="s">
        <v>1</v>
      </c>
      <c r="BL493" s="64">
        <f t="shared" si="94"/>
        <v>80.11363636363636</v>
      </c>
      <c r="BM493" s="64">
        <f t="shared" si="95"/>
        <v>84.6</v>
      </c>
      <c r="BN493" s="64">
        <f t="shared" si="96"/>
        <v>0.13658216783216784</v>
      </c>
      <c r="BO493" s="64">
        <f t="shared" si="97"/>
        <v>0.14423076923076925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26.893939393939391</v>
      </c>
      <c r="X497" s="389">
        <f>IFERROR(X491/H491,"0")+IFERROR(X492/H492,"0")+IFERROR(X493/H493,"0")+IFERROR(X494/H494,"0")+IFERROR(X495/H495,"0")+IFERROR(X496/H496,"0")</f>
        <v>29</v>
      </c>
      <c r="Y497" s="389">
        <f>IFERROR(IF(Y491="",0,Y491),"0")+IFERROR(IF(Y492="",0,Y492),"0")+IFERROR(IF(Y493="",0,Y493),"0")+IFERROR(IF(Y494="",0,Y494),"0")+IFERROR(IF(Y495="",0,Y495),"0")+IFERROR(IF(Y496="",0,Y496),"0")</f>
        <v>0.34684000000000004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142</v>
      </c>
      <c r="X498" s="389">
        <f>IFERROR(SUM(X491:X496),"0")</f>
        <v>153.12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135</v>
      </c>
      <c r="X501" s="388">
        <f>IFERROR(IF(W501="",0,CEILING((W501/$H501),1)*$H501),"")</f>
        <v>140.4</v>
      </c>
      <c r="Y501" s="36">
        <f>IFERROR(IF(X501=0,"",ROUNDUP(X501/H501,0)*0.02175),"")</f>
        <v>0.39149999999999996</v>
      </c>
      <c r="Z501" s="56"/>
      <c r="AA501" s="57"/>
      <c r="AE501" s="64"/>
      <c r="BB501" s="346" t="s">
        <v>1</v>
      </c>
      <c r="BL501" s="64">
        <f>IFERROR(W501*I501/H501,"0")</f>
        <v>144.45000000000002</v>
      </c>
      <c r="BM501" s="64">
        <f>IFERROR(X501*I501/H501,"0")</f>
        <v>150.22800000000001</v>
      </c>
      <c r="BN501" s="64">
        <f>IFERROR(1/J501*(W501/H501),"0")</f>
        <v>0.30906593406593402</v>
      </c>
      <c r="BO501" s="64">
        <f>IFERROR(1/J501*(X501/H501),"0")</f>
        <v>0.3214285714285714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17.307692307692307</v>
      </c>
      <c r="X503" s="389">
        <f>IFERROR(X500/H500,"0")+IFERROR(X501/H501,"0")+IFERROR(X502/H502,"0")</f>
        <v>18</v>
      </c>
      <c r="Y503" s="389">
        <f>IFERROR(IF(Y500="",0,Y500),"0")+IFERROR(IF(Y501="",0,Y501),"0")+IFERROR(IF(Y502="",0,Y502),"0")</f>
        <v>0.39149999999999996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135</v>
      </c>
      <c r="X504" s="389">
        <f>IFERROR(SUM(X500:X502),"0")</f>
        <v>140.4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16</v>
      </c>
      <c r="X532" s="388">
        <f t="shared" ref="X532:X537" si="104">IFERROR(IF(W532="",0,CEILING((W532/$H532),1)*$H532),"")</f>
        <v>16.8</v>
      </c>
      <c r="Y532" s="36">
        <f>IFERROR(IF(X532=0,"",ROUNDUP(X532/H532,0)*0.00753),"")</f>
        <v>3.0120000000000001E-2</v>
      </c>
      <c r="Z532" s="56"/>
      <c r="AA532" s="57"/>
      <c r="AE532" s="64"/>
      <c r="BB532" s="363" t="s">
        <v>1</v>
      </c>
      <c r="BL532" s="64">
        <f t="shared" ref="BL532:BL537" si="105">IFERROR(W532*I532/H532,"0")</f>
        <v>16.990476190476191</v>
      </c>
      <c r="BM532" s="64">
        <f t="shared" ref="BM532:BM537" si="106">IFERROR(X532*I532/H532,"0")</f>
        <v>17.84</v>
      </c>
      <c r="BN532" s="64">
        <f t="shared" ref="BN532:BN537" si="107">IFERROR(1/J532*(W532/H532),"0")</f>
        <v>2.4420024420024417E-2</v>
      </c>
      <c r="BO532" s="64">
        <f t="shared" ref="BO532:BO537" si="108">IFERROR(1/J532*(X532/H532),"0")</f>
        <v>2.564102564102564E-2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3.8095238095238093</v>
      </c>
      <c r="X538" s="389">
        <f>IFERROR(X532/H532,"0")+IFERROR(X533/H533,"0")+IFERROR(X534/H534,"0")+IFERROR(X535/H535,"0")+IFERROR(X536/H536,"0")+IFERROR(X537/H537,"0")</f>
        <v>4</v>
      </c>
      <c r="Y538" s="389">
        <f>IFERROR(IF(Y532="",0,Y532),"0")+IFERROR(IF(Y533="",0,Y533),"0")+IFERROR(IF(Y534="",0,Y534),"0")+IFERROR(IF(Y535="",0,Y535),"0")+IFERROR(IF(Y536="",0,Y536),"0")+IFERROR(IF(Y537="",0,Y537),"0")</f>
        <v>3.0120000000000001E-2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16</v>
      </c>
      <c r="X539" s="389">
        <f>IFERROR(SUM(X532:X537),"0")</f>
        <v>16.8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250</v>
      </c>
      <c r="X541" s="388">
        <f>IFERROR(IF(W541="",0,CEILING((W541/$H541),1)*$H541),"")</f>
        <v>257.39999999999998</v>
      </c>
      <c r="Y541" s="36">
        <f>IFERROR(IF(X541=0,"",ROUNDUP(X541/H541,0)*0.02175),"")</f>
        <v>0.71775</v>
      </c>
      <c r="Z541" s="56"/>
      <c r="AA541" s="57"/>
      <c r="AE541" s="64"/>
      <c r="BB541" s="369" t="s">
        <v>1</v>
      </c>
      <c r="BL541" s="64">
        <f>IFERROR(W541*I541/H541,"0")</f>
        <v>268.07692307692309</v>
      </c>
      <c r="BM541" s="64">
        <f>IFERROR(X541*I541/H541,"0")</f>
        <v>276.012</v>
      </c>
      <c r="BN541" s="64">
        <f>IFERROR(1/J541*(W541/H541),"0")</f>
        <v>0.57234432234432231</v>
      </c>
      <c r="BO541" s="64">
        <f>IFERROR(1/J541*(X541/H541),"0")</f>
        <v>0.5892857142857143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32.051282051282051</v>
      </c>
      <c r="X546" s="389">
        <f>IFERROR(X541/H541,"0")+IFERROR(X542/H542,"0")+IFERROR(X543/H543,"0")+IFERROR(X544/H544,"0")+IFERROR(X545/H545,"0")</f>
        <v>33</v>
      </c>
      <c r="Y546" s="389">
        <f>IFERROR(IF(Y541="",0,Y541),"0")+IFERROR(IF(Y542="",0,Y542),"0")+IFERROR(IF(Y543="",0,Y543),"0")+IFERROR(IF(Y544="",0,Y544),"0")+IFERROR(IF(Y545="",0,Y545),"0")</f>
        <v>0.71775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250</v>
      </c>
      <c r="X547" s="389">
        <f>IFERROR(SUM(X541:X545),"0")</f>
        <v>257.39999999999998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7500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7652.0599999999986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7915.5620426243813</v>
      </c>
      <c r="X556" s="389">
        <f>IFERROR(SUM(BM22:BM552),"0")</f>
        <v>8077.1080000000002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14</v>
      </c>
      <c r="X557" s="38">
        <f>ROUNDUP(SUM(BO22:BO552),0)</f>
        <v>14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8265.5620426243804</v>
      </c>
      <c r="X558" s="389">
        <f>GrossWeightTotalR+PalletQtyTotalR*25</f>
        <v>8427.1080000000002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1089.3643349644872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1113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15.795350000000003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357.2</v>
      </c>
      <c r="F565" s="46">
        <f>IFERROR(X130*1,"0")+IFERROR(X131*1,"0")+IFERROR(X132*1,"0")+IFERROR(X133*1,"0")+IFERROR(X134*1,"0")</f>
        <v>302.40000000000003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54.6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1009.8</v>
      </c>
      <c r="J565" s="46">
        <f>IFERROR(X212*1,"0")+IFERROR(X213*1,"0")+IFERROR(X214*1,"0")+IFERROR(X215*1,"0")+IFERROR(X216*1,"0")+IFERROR(X217*1,"0")+IFERROR(X218*1,"0")+IFERROR(X222*1,"0")+IFERROR(X223*1,"0")+IFERROR(X224*1,"0")</f>
        <v>66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334.5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334.5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3510.6000000000004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273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254.4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120.4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1048.5600000000002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274.2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2024-06-14T07:30:35Z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