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FEB08B0-CA0F-4BE3-A471-ADA7967F82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W391" i="1"/>
  <c r="X390" i="1"/>
  <c r="W390" i="1"/>
  <c r="BO389" i="1"/>
  <c r="BN389" i="1"/>
  <c r="BM389" i="1"/>
  <c r="BL389" i="1"/>
  <c r="Y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X354" i="1" s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X317" i="1" s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2" i="1" s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X279" i="1" s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X272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X252" i="1" s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X236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O223" i="1" s="1"/>
  <c r="BN222" i="1"/>
  <c r="BL222" i="1"/>
  <c r="X222" i="1"/>
  <c r="X225" i="1" s="1"/>
  <c r="O222" i="1"/>
  <c r="W220" i="1"/>
  <c r="W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J565" i="1" s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X209" i="1" s="1"/>
  <c r="O205" i="1"/>
  <c r="BO204" i="1"/>
  <c r="BN204" i="1"/>
  <c r="BM204" i="1"/>
  <c r="BL204" i="1"/>
  <c r="Y204" i="1"/>
  <c r="X204" i="1"/>
  <c r="X208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X201" i="1" s="1"/>
  <c r="O182" i="1"/>
  <c r="W180" i="1"/>
  <c r="W179" i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80" i="1" s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X179" i="1" s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X145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7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7" i="1" s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8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8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5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24" i="1"/>
  <c r="W559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5" i="1"/>
  <c r="W556" i="1"/>
  <c r="W557" i="1"/>
  <c r="Y23" i="1"/>
  <c r="Y24" i="1" s="1"/>
  <c r="BM23" i="1"/>
  <c r="BO23" i="1"/>
  <c r="X24" i="1"/>
  <c r="W555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X555" i="1" s="1"/>
  <c r="D565" i="1"/>
  <c r="Y54" i="1"/>
  <c r="Y57" i="1" s="1"/>
  <c r="BM54" i="1"/>
  <c r="BO54" i="1"/>
  <c r="X58" i="1"/>
  <c r="E565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X89" i="1"/>
  <c r="Y92" i="1"/>
  <c r="Y98" i="1" s="1"/>
  <c r="BM92" i="1"/>
  <c r="BO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X116" i="1"/>
  <c r="Y119" i="1"/>
  <c r="BM119" i="1"/>
  <c r="BO119" i="1"/>
  <c r="Y121" i="1"/>
  <c r="BM121" i="1"/>
  <c r="Y123" i="1"/>
  <c r="BM123" i="1"/>
  <c r="Y125" i="1"/>
  <c r="BM125" i="1"/>
  <c r="X126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BO143" i="1"/>
  <c r="BM143" i="1"/>
  <c r="Y143" i="1"/>
  <c r="H565" i="1"/>
  <c r="X157" i="1"/>
  <c r="BO148" i="1"/>
  <c r="BM148" i="1"/>
  <c r="X556" i="1" s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F9" i="1"/>
  <c r="J9" i="1"/>
  <c r="X49" i="1"/>
  <c r="X82" i="1"/>
  <c r="X136" i="1"/>
  <c r="G565" i="1"/>
  <c r="X144" i="1"/>
  <c r="BO150" i="1"/>
  <c r="X557" i="1" s="1"/>
  <c r="BM150" i="1"/>
  <c r="Y150" i="1"/>
  <c r="BO154" i="1"/>
  <c r="BM154" i="1"/>
  <c r="Y154" i="1"/>
  <c r="BO167" i="1"/>
  <c r="BM167" i="1"/>
  <c r="Y167" i="1"/>
  <c r="Y168" i="1" s="1"/>
  <c r="X169" i="1"/>
  <c r="Y173" i="1"/>
  <c r="Y179" i="1" s="1"/>
  <c r="BM173" i="1"/>
  <c r="BO173" i="1"/>
  <c r="Y175" i="1"/>
  <c r="BM175" i="1"/>
  <c r="Y178" i="1"/>
  <c r="BM178" i="1"/>
  <c r="Y182" i="1"/>
  <c r="BM182" i="1"/>
  <c r="BO182" i="1"/>
  <c r="Y184" i="1"/>
  <c r="BM184" i="1"/>
  <c r="Y187" i="1"/>
  <c r="BM187" i="1"/>
  <c r="Y190" i="1"/>
  <c r="BM190" i="1"/>
  <c r="Y192" i="1"/>
  <c r="BM192" i="1"/>
  <c r="Y194" i="1"/>
  <c r="BM194" i="1"/>
  <c r="Y197" i="1"/>
  <c r="BM197" i="1"/>
  <c r="Y198" i="1"/>
  <c r="BM198" i="1"/>
  <c r="Y199" i="1"/>
  <c r="BM199" i="1"/>
  <c r="X202" i="1"/>
  <c r="Y205" i="1"/>
  <c r="Y208" i="1" s="1"/>
  <c r="BM205" i="1"/>
  <c r="BO205" i="1"/>
  <c r="Y206" i="1"/>
  <c r="BM206" i="1"/>
  <c r="Y207" i="1"/>
  <c r="BM207" i="1"/>
  <c r="Y212" i="1"/>
  <c r="Y219" i="1" s="1"/>
  <c r="BM212" i="1"/>
  <c r="BO212" i="1"/>
  <c r="Y214" i="1"/>
  <c r="BM214" i="1"/>
  <c r="Y216" i="1"/>
  <c r="BM216" i="1"/>
  <c r="Y218" i="1"/>
  <c r="BM218" i="1"/>
  <c r="X219" i="1"/>
  <c r="Y222" i="1"/>
  <c r="Y225" i="1" s="1"/>
  <c r="BM222" i="1"/>
  <c r="BO222" i="1"/>
  <c r="Y223" i="1"/>
  <c r="BM223" i="1"/>
  <c r="X226" i="1"/>
  <c r="Y230" i="1"/>
  <c r="Y235" i="1" s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Y259" i="1" s="1"/>
  <c r="BM255" i="1"/>
  <c r="BO255" i="1"/>
  <c r="Y257" i="1"/>
  <c r="BM257" i="1"/>
  <c r="X260" i="1"/>
  <c r="X271" i="1"/>
  <c r="Y263" i="1"/>
  <c r="Y271" i="1" s="1"/>
  <c r="BM263" i="1"/>
  <c r="BO263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BO364" i="1"/>
  <c r="BM364" i="1"/>
  <c r="Y364" i="1"/>
  <c r="BO376" i="1"/>
  <c r="BM376" i="1"/>
  <c r="Y376" i="1"/>
  <c r="Y379" i="1" s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Y457" i="1"/>
  <c r="BO455" i="1"/>
  <c r="BM455" i="1"/>
  <c r="Y455" i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X220" i="1"/>
  <c r="N565" i="1"/>
  <c r="L565" i="1"/>
  <c r="X253" i="1"/>
  <c r="BO266" i="1"/>
  <c r="BM266" i="1"/>
  <c r="Y266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BO298" i="1"/>
  <c r="BM298" i="1"/>
  <c r="Y298" i="1"/>
  <c r="BO315" i="1"/>
  <c r="BM315" i="1"/>
  <c r="Y315" i="1"/>
  <c r="Y317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X407" i="1"/>
  <c r="BO396" i="1"/>
  <c r="BM396" i="1"/>
  <c r="Y396" i="1"/>
  <c r="Y406" i="1" s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Y422" i="1" s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Y50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X558" i="1" l="1"/>
  <c r="Y341" i="1"/>
  <c r="Y290" i="1"/>
  <c r="W558" i="1"/>
  <c r="Y546" i="1"/>
  <c r="Y497" i="1"/>
  <c r="Y483" i="1"/>
  <c r="Y367" i="1"/>
  <c r="Y301" i="1"/>
  <c r="Y521" i="1"/>
  <c r="Y252" i="1"/>
  <c r="Y201" i="1"/>
  <c r="Y157" i="1"/>
  <c r="Y144" i="1"/>
  <c r="Y135" i="1"/>
  <c r="Y126" i="1"/>
  <c r="Y116" i="1"/>
  <c r="Y34" i="1"/>
  <c r="Y560" i="1" s="1"/>
  <c r="X559" i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<sst xmlns="http://schemas.openxmlformats.org/spreadsheetml/2006/main" count="2433" uniqueCount="808">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</sst>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51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0</v>
      </c>
      <c r="X117" s="389">
        <f>IFERROR(SUM(X101:X115),"0")</f>
        <v>0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0</v>
      </c>
      <c r="X135" s="389">
        <f>IFERROR(X130/H130,"0")+IFERROR(X131/H131,"0")+IFERROR(X132/H132,"0")+IFERROR(X133/H133,"0")+IFERROR(X134/H134,"0")</f>
        <v>0</v>
      </c>
      <c r="Y135" s="389">
        <f>IFERROR(IF(Y130="",0,Y130),"0")+IFERROR(IF(Y131="",0,Y131),"0")+IFERROR(IF(Y132="",0,Y132),"0")+IFERROR(IF(Y133="",0,Y133),"0")+IFERROR(IF(Y134="",0,Y134),"0")</f>
        <v>0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0</v>
      </c>
      <c r="X136" s="389">
        <f>IFERROR(SUM(X130:X134),"0")</f>
        <v>0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0</v>
      </c>
      <c r="X195" s="388">
        <f t="shared" si="39"/>
        <v>0</v>
      </c>
      <c r="Y195" s="36" t="str">
        <f t="shared" si="44"/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0</v>
      </c>
      <c r="X197" s="388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0</v>
      </c>
      <c r="X202" s="389">
        <f>IFERROR(SUM(X182:X200),"0")</f>
        <v>0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0</v>
      </c>
      <c r="X278" s="389">
        <f>IFERROR(X274/H274,"0")+IFERROR(X275/H275,"0")+IFERROR(X276/H276,"0")+IFERROR(X277/H277,"0")</f>
        <v>0</v>
      </c>
      <c r="Y278" s="389">
        <f>IFERROR(IF(Y274="",0,Y274),"0")+IFERROR(IF(Y275="",0,Y275),"0")+IFERROR(IF(Y276="",0,Y276),"0")+IFERROR(IF(Y277="",0,Y277),"0")</f>
        <v>0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0</v>
      </c>
      <c r="X279" s="389">
        <f>IFERROR(SUM(X274:X277),"0")</f>
        <v>0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2300</v>
      </c>
      <c r="X333" s="388">
        <f t="shared" si="71"/>
        <v>2310</v>
      </c>
      <c r="Y333" s="36">
        <f>IFERROR(IF(X333=0,"",ROUNDUP(X333/H333,0)*0.02175),"")</f>
        <v>3.3494999999999999</v>
      </c>
      <c r="Z333" s="56"/>
      <c r="AA333" s="57"/>
      <c r="AE333" s="64"/>
      <c r="BB333" s="258" t="s">
        <v>1</v>
      </c>
      <c r="BL333" s="64">
        <f t="shared" si="72"/>
        <v>2373.6</v>
      </c>
      <c r="BM333" s="64">
        <f t="shared" si="73"/>
        <v>2383.92</v>
      </c>
      <c r="BN333" s="64">
        <f t="shared" si="74"/>
        <v>3.1944444444444446</v>
      </c>
      <c r="BO333" s="64">
        <f t="shared" si="75"/>
        <v>3.208333333333333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3000</v>
      </c>
      <c r="X335" s="388">
        <f t="shared" si="71"/>
        <v>3000</v>
      </c>
      <c r="Y335" s="36">
        <f>IFERROR(IF(X335=0,"",ROUNDUP(X335/H335,0)*0.02175),"")</f>
        <v>4.3499999999999996</v>
      </c>
      <c r="Z335" s="56"/>
      <c r="AA335" s="57"/>
      <c r="AE335" s="64"/>
      <c r="BB335" s="260" t="s">
        <v>1</v>
      </c>
      <c r="BL335" s="64">
        <f t="shared" si="72"/>
        <v>3096</v>
      </c>
      <c r="BM335" s="64">
        <f t="shared" si="73"/>
        <v>3096</v>
      </c>
      <c r="BN335" s="64">
        <f t="shared" si="74"/>
        <v>4.1666666666666661</v>
      </c>
      <c r="BO335" s="64">
        <f t="shared" si="75"/>
        <v>4.1666666666666661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2000</v>
      </c>
      <c r="X337" s="388">
        <f t="shared" si="71"/>
        <v>2010</v>
      </c>
      <c r="Y337" s="36">
        <f>IFERROR(IF(X337=0,"",ROUNDUP(X337/H337,0)*0.02175),"")</f>
        <v>2.9144999999999999</v>
      </c>
      <c r="Z337" s="56"/>
      <c r="AA337" s="57"/>
      <c r="AE337" s="64"/>
      <c r="BB337" s="262" t="s">
        <v>1</v>
      </c>
      <c r="BL337" s="64">
        <f t="shared" si="72"/>
        <v>2064</v>
      </c>
      <c r="BM337" s="64">
        <f t="shared" si="73"/>
        <v>2074.3200000000002</v>
      </c>
      <c r="BN337" s="64">
        <f t="shared" si="74"/>
        <v>2.7777777777777777</v>
      </c>
      <c r="BO337" s="64">
        <f t="shared" si="75"/>
        <v>2.7916666666666665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486.66666666666674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488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10.613999999999999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7300</v>
      </c>
      <c r="X342" s="389">
        <f>IFERROR(SUM(X330:X340),"0")</f>
        <v>7320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1300</v>
      </c>
      <c r="X344" s="388">
        <f>IFERROR(IF(W344="",0,CEILING((W344/$H344),1)*$H344),"")</f>
        <v>1305</v>
      </c>
      <c r="Y344" s="36">
        <f>IFERROR(IF(X344=0,"",ROUNDUP(X344/H344,0)*0.02175),"")</f>
        <v>1.8922499999999998</v>
      </c>
      <c r="Z344" s="56"/>
      <c r="AA344" s="57"/>
      <c r="AE344" s="64"/>
      <c r="BB344" s="266" t="s">
        <v>1</v>
      </c>
      <c r="BL344" s="64">
        <f>IFERROR(W344*I344/H344,"0")</f>
        <v>1341.6</v>
      </c>
      <c r="BM344" s="64">
        <f>IFERROR(X344*I344/H344,"0")</f>
        <v>1346.76</v>
      </c>
      <c r="BN344" s="64">
        <f>IFERROR(1/J344*(W344/H344),"0")</f>
        <v>1.8055555555555556</v>
      </c>
      <c r="BO344" s="64">
        <f>IFERROR(1/J344*(X344/H344),"0")</f>
        <v>1.8125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86.666666666666671</v>
      </c>
      <c r="X348" s="389">
        <f>IFERROR(X344/H344,"0")+IFERROR(X345/H345,"0")+IFERROR(X346/H346,"0")+IFERROR(X347/H347,"0")</f>
        <v>87</v>
      </c>
      <c r="Y348" s="389">
        <f>IFERROR(IF(Y344="",0,Y344),"0")+IFERROR(IF(Y345="",0,Y345),"0")+IFERROR(IF(Y346="",0,Y346),"0")+IFERROR(IF(Y347="",0,Y347),"0")</f>
        <v>1.8922499999999998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1300</v>
      </c>
      <c r="X349" s="389">
        <f>IFERROR(SUM(X344:X347),"0")</f>
        <v>1305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0</v>
      </c>
      <c r="X375" s="388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0</v>
      </c>
      <c r="X379" s="389">
        <f>IFERROR(X375/H375,"0")+IFERROR(X376/H376,"0")+IFERROR(X377/H377,"0")+IFERROR(X378/H378,"0")</f>
        <v>0</v>
      </c>
      <c r="Y379" s="389">
        <f>IFERROR(IF(Y375="",0,Y375),"0")+IFERROR(IF(Y376="",0,Y376),"0")+IFERROR(IF(Y377="",0,Y377),"0")+IFERROR(IF(Y378="",0,Y378),"0")</f>
        <v>0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0</v>
      </c>
      <c r="X380" s="389">
        <f>IFERROR(SUM(X375:X378),"0")</f>
        <v>0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0</v>
      </c>
      <c r="X473" s="388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0</v>
      </c>
      <c r="X476" s="388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0</v>
      </c>
      <c r="X484" s="389">
        <f>IFERROR(SUM(X471:X482),"0")</f>
        <v>0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0</v>
      </c>
      <c r="X486" s="388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0</v>
      </c>
      <c r="X488" s="389">
        <f>IFERROR(X486/H486,"0")+IFERROR(X487/H487,"0")</f>
        <v>0</v>
      </c>
      <c r="Y488" s="389">
        <f>IFERROR(IF(Y486="",0,Y486),"0")+IFERROR(IF(Y487="",0,Y487),"0")</f>
        <v>0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0</v>
      </c>
      <c r="X489" s="389">
        <f>IFERROR(SUM(X486:X487),"0")</f>
        <v>0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0</v>
      </c>
      <c r="X492" s="388">
        <f t="shared" si="93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4"/>
        <v>0</v>
      </c>
      <c r="BM492" s="64">
        <f t="shared" si="95"/>
        <v>0</v>
      </c>
      <c r="BN492" s="64">
        <f t="shared" si="96"/>
        <v>0</v>
      </c>
      <c r="BO492" s="64">
        <f t="shared" si="97"/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0</v>
      </c>
      <c r="X493" s="388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0</v>
      </c>
      <c r="X497" s="389">
        <f>IFERROR(X491/H491,"0")+IFERROR(X492/H492,"0")+IFERROR(X493/H493,"0")+IFERROR(X494/H494,"0")+IFERROR(X495/H495,"0")+IFERROR(X496/H496,"0")</f>
        <v>0</v>
      </c>
      <c r="Y497" s="389">
        <f>IFERROR(IF(Y491="",0,Y491),"0")+IFERROR(IF(Y492="",0,Y492),"0")+IFERROR(IF(Y493="",0,Y493),"0")+IFERROR(IF(Y494="",0,Y494),"0")+IFERROR(IF(Y495="",0,Y495),"0")+IFERROR(IF(Y496="",0,Y496),"0")</f>
        <v>0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0</v>
      </c>
      <c r="X498" s="389">
        <f>IFERROR(SUM(X491:X496),"0")</f>
        <v>0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8600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8625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8875.2000000000007</v>
      </c>
      <c r="X556" s="389">
        <f>IFERROR(SUM(BM22:BM552),"0")</f>
        <v>8901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12</v>
      </c>
      <c r="X557" s="38">
        <f>ROUNDUP(SUM(BO22:BO552),0)</f>
        <v>12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9175.2000000000007</v>
      </c>
      <c r="X558" s="389">
        <f>GrossWeightTotalR+PalletQtyTotalR*25</f>
        <v>9201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573.33333333333337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575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12.506249999999998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5" s="46">
        <f>IFERROR(X130*1,"0")+IFERROR(X131*1,"0")+IFERROR(X132*1,"0")+IFERROR(X133*1,"0")+IFERROR(X134*1,"0")</f>
        <v>0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0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8625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0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2024-06-13T08:52:38Z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