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W37" i="1" l="1"/>
  <c r="Y11" i="1"/>
  <c r="Y15" i="1"/>
  <c r="AJ23" i="1"/>
  <c r="AK23" i="1" s="1"/>
  <c r="Y27" i="1"/>
  <c r="AJ31" i="1"/>
  <c r="AK31" i="1" s="1"/>
  <c r="AJ35" i="1"/>
  <c r="AK35" i="1" s="1"/>
  <c r="AJ43" i="1"/>
  <c r="AK43" i="1" s="1"/>
  <c r="Y47" i="1"/>
  <c r="AJ51" i="1"/>
  <c r="AK51" i="1" s="1"/>
  <c r="Y55" i="1"/>
  <c r="AJ59" i="1"/>
  <c r="AK59" i="1" s="1"/>
  <c r="AJ67" i="1"/>
  <c r="AK67" i="1" s="1"/>
  <c r="Y71" i="1"/>
  <c r="Y83" i="1"/>
  <c r="Y91" i="1"/>
  <c r="Y95" i="1"/>
  <c r="Y99" i="1"/>
  <c r="Y103" i="1"/>
  <c r="Y107" i="1"/>
  <c r="Y111" i="1"/>
  <c r="Y115" i="1"/>
  <c r="AJ8" i="1"/>
  <c r="AK8" i="1" s="1"/>
  <c r="AJ16" i="1"/>
  <c r="AK16" i="1" s="1"/>
  <c r="Y19" i="1"/>
  <c r="AJ20" i="1"/>
  <c r="AK20" i="1" s="1"/>
  <c r="Y31" i="1"/>
  <c r="AJ32" i="1"/>
  <c r="AK32" i="1" s="1"/>
  <c r="AJ36" i="1"/>
  <c r="AK36" i="1" s="1"/>
  <c r="AJ39" i="1"/>
  <c r="AK39" i="1" s="1"/>
  <c r="AJ48" i="1"/>
  <c r="AK48" i="1" s="1"/>
  <c r="Y51" i="1"/>
  <c r="AJ52" i="1"/>
  <c r="AK52" i="1" s="1"/>
  <c r="AJ63" i="1"/>
  <c r="AK63" i="1" s="1"/>
  <c r="AJ64" i="1"/>
  <c r="AK64" i="1" s="1"/>
  <c r="AJ68" i="1"/>
  <c r="AK68" i="1" s="1"/>
  <c r="Y79" i="1"/>
  <c r="AJ80" i="1"/>
  <c r="AK80" i="1" s="1"/>
  <c r="AJ84" i="1"/>
  <c r="AK84" i="1" s="1"/>
  <c r="Y87" i="1"/>
  <c r="AJ96" i="1"/>
  <c r="AK96" i="1" s="1"/>
  <c r="AJ100" i="1"/>
  <c r="AK100" i="1" s="1"/>
  <c r="AJ112" i="1"/>
  <c r="AK112" i="1" s="1"/>
  <c r="AJ116" i="1"/>
  <c r="AK116" i="1" s="1"/>
  <c r="Y7" i="1"/>
  <c r="AJ7" i="1"/>
  <c r="AK7" i="1" s="1"/>
  <c r="AJ9" i="1"/>
  <c r="AK9" i="1" s="1"/>
  <c r="Y75" i="1"/>
  <c r="AJ10" i="1"/>
  <c r="AK10" i="1" s="1"/>
  <c r="AJ12" i="1"/>
  <c r="AK12" i="1" s="1"/>
  <c r="AJ13" i="1"/>
  <c r="AK13" i="1" s="1"/>
  <c r="AJ14" i="1"/>
  <c r="AK14" i="1" s="1"/>
  <c r="AJ17" i="1"/>
  <c r="AK17" i="1" s="1"/>
  <c r="AJ18" i="1"/>
  <c r="AK18" i="1" s="1"/>
  <c r="AJ21" i="1"/>
  <c r="AK21" i="1" s="1"/>
  <c r="AJ22" i="1"/>
  <c r="AK22" i="1" s="1"/>
  <c r="AJ24" i="1"/>
  <c r="AK24" i="1" s="1"/>
  <c r="AJ25" i="1"/>
  <c r="AK25" i="1" s="1"/>
  <c r="AJ26" i="1"/>
  <c r="AK26" i="1" s="1"/>
  <c r="AJ28" i="1"/>
  <c r="AK28" i="1" s="1"/>
  <c r="AJ29" i="1"/>
  <c r="AK29" i="1" s="1"/>
  <c r="AJ30" i="1"/>
  <c r="AK30" i="1" s="1"/>
  <c r="AJ33" i="1"/>
  <c r="AK33" i="1" s="1"/>
  <c r="AJ34" i="1"/>
  <c r="AK34" i="1" s="1"/>
  <c r="AJ37" i="1"/>
  <c r="AK37" i="1" s="1"/>
  <c r="AJ38" i="1"/>
  <c r="AK38" i="1" s="1"/>
  <c r="AJ40" i="1"/>
  <c r="AK40" i="1" s="1"/>
  <c r="AJ41" i="1"/>
  <c r="AK41" i="1" s="1"/>
  <c r="AJ42" i="1"/>
  <c r="AK42" i="1" s="1"/>
  <c r="AJ44" i="1"/>
  <c r="AK44" i="1" s="1"/>
  <c r="AJ45" i="1"/>
  <c r="AK45" i="1" s="1"/>
  <c r="AJ46" i="1"/>
  <c r="AK46" i="1" s="1"/>
  <c r="AJ49" i="1"/>
  <c r="AK49" i="1" s="1"/>
  <c r="AJ50" i="1"/>
  <c r="AK50" i="1" s="1"/>
  <c r="AJ53" i="1"/>
  <c r="AK53" i="1" s="1"/>
  <c r="AJ54" i="1"/>
  <c r="AK54" i="1" s="1"/>
  <c r="AJ56" i="1"/>
  <c r="AK56" i="1" s="1"/>
  <c r="AJ57" i="1"/>
  <c r="AK57" i="1" s="1"/>
  <c r="AJ58" i="1"/>
  <c r="AK58" i="1" s="1"/>
  <c r="AJ60" i="1"/>
  <c r="AK60" i="1" s="1"/>
  <c r="AJ61" i="1"/>
  <c r="AK61" i="1" s="1"/>
  <c r="AJ62" i="1"/>
  <c r="AK62" i="1" s="1"/>
  <c r="AJ65" i="1"/>
  <c r="AK65" i="1" s="1"/>
  <c r="AJ66" i="1"/>
  <c r="AK66" i="1" s="1"/>
  <c r="AJ69" i="1"/>
  <c r="AK69" i="1" s="1"/>
  <c r="AJ70" i="1"/>
  <c r="AK70" i="1" s="1"/>
  <c r="AJ72" i="1"/>
  <c r="AK72" i="1" s="1"/>
  <c r="AJ73" i="1"/>
  <c r="AK73" i="1" s="1"/>
  <c r="AJ74" i="1"/>
  <c r="AK74" i="1" s="1"/>
  <c r="AJ76" i="1"/>
  <c r="AK76" i="1" s="1"/>
  <c r="AJ77" i="1"/>
  <c r="AK77" i="1" s="1"/>
  <c r="AJ78" i="1"/>
  <c r="AK78" i="1" s="1"/>
  <c r="AJ81" i="1"/>
  <c r="AK81" i="1" s="1"/>
  <c r="AJ82" i="1"/>
  <c r="AK82" i="1" s="1"/>
  <c r="AJ85" i="1"/>
  <c r="AK85" i="1" s="1"/>
  <c r="AJ86" i="1"/>
  <c r="AK86" i="1" s="1"/>
  <c r="AJ88" i="1"/>
  <c r="AK88" i="1" s="1"/>
  <c r="AJ89" i="1"/>
  <c r="AK89" i="1" s="1"/>
  <c r="AJ90" i="1"/>
  <c r="AK90" i="1" s="1"/>
  <c r="AJ92" i="1"/>
  <c r="AK92" i="1" s="1"/>
  <c r="AJ93" i="1"/>
  <c r="AK93" i="1" s="1"/>
  <c r="AJ94" i="1"/>
  <c r="AK94" i="1" s="1"/>
  <c r="AJ97" i="1"/>
  <c r="AK97" i="1" s="1"/>
  <c r="AJ98" i="1"/>
  <c r="AK98" i="1" s="1"/>
  <c r="AJ101" i="1"/>
  <c r="AK101" i="1" s="1"/>
  <c r="AJ102" i="1"/>
  <c r="AK102" i="1" s="1"/>
  <c r="AJ104" i="1"/>
  <c r="AK104" i="1" s="1"/>
  <c r="AJ105" i="1"/>
  <c r="AK105" i="1" s="1"/>
  <c r="AJ106" i="1"/>
  <c r="AK106" i="1" s="1"/>
  <c r="AJ108" i="1"/>
  <c r="AK108" i="1" s="1"/>
  <c r="AJ109" i="1"/>
  <c r="AK109" i="1" s="1"/>
  <c r="AJ110" i="1"/>
  <c r="AK110" i="1" s="1"/>
  <c r="AJ113" i="1"/>
  <c r="AK113" i="1" s="1"/>
  <c r="AJ114" i="1"/>
  <c r="AK114" i="1" s="1"/>
  <c r="AJ117" i="1"/>
  <c r="AK117" i="1" s="1"/>
  <c r="AJ118" i="1"/>
  <c r="AK118" i="1" s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4" i="1"/>
  <c r="AG115" i="1"/>
  <c r="AG116" i="1"/>
  <c r="AG117" i="1"/>
  <c r="AG118" i="1"/>
  <c r="AG7" i="1"/>
  <c r="AG6" i="1" s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4" i="1"/>
  <c r="AE115" i="1"/>
  <c r="AE116" i="1"/>
  <c r="AE117" i="1"/>
  <c r="AE118" i="1"/>
  <c r="AE7" i="1"/>
  <c r="AE6" i="1" s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8" i="1"/>
  <c r="Z59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7" i="1"/>
  <c r="Y8" i="1"/>
  <c r="Y10" i="1"/>
  <c r="Y12" i="1"/>
  <c r="Y13" i="1"/>
  <c r="Y14" i="1"/>
  <c r="Y16" i="1"/>
  <c r="Y17" i="1"/>
  <c r="Y18" i="1"/>
  <c r="Y20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49" i="1"/>
  <c r="Y50" i="1"/>
  <c r="Y52" i="1"/>
  <c r="Y53" i="1"/>
  <c r="Y54" i="1"/>
  <c r="Y56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Y21" i="1" s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Z57" i="1" s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7" i="1"/>
  <c r="AD14" i="1"/>
  <c r="AD15" i="1"/>
  <c r="AD16" i="1"/>
  <c r="AD28" i="1"/>
  <c r="AD29" i="1"/>
  <c r="AD57" i="1"/>
  <c r="AD58" i="1"/>
  <c r="AD75" i="1"/>
  <c r="AD76" i="1"/>
  <c r="AD84" i="1"/>
  <c r="AD6" i="1"/>
  <c r="AC8" i="1"/>
  <c r="AC10" i="1"/>
  <c r="AC11" i="1"/>
  <c r="AC12" i="1"/>
  <c r="AC13" i="1"/>
  <c r="AC14" i="1"/>
  <c r="AC15" i="1"/>
  <c r="AC16" i="1"/>
  <c r="AC17" i="1"/>
  <c r="AC18" i="1"/>
  <c r="AC21" i="1"/>
  <c r="AC22" i="1"/>
  <c r="AC23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1" i="1"/>
  <c r="AC52" i="1"/>
  <c r="AC53" i="1"/>
  <c r="AC54" i="1"/>
  <c r="AC55" i="1"/>
  <c r="AC56" i="1"/>
  <c r="AC57" i="1"/>
  <c r="AC58" i="1"/>
  <c r="AC59" i="1"/>
  <c r="AC62" i="1"/>
  <c r="AC64" i="1"/>
  <c r="AC65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3" i="1"/>
  <c r="AC84" i="1"/>
  <c r="AC85" i="1"/>
  <c r="AC86" i="1"/>
  <c r="AC87" i="1"/>
  <c r="AC88" i="1"/>
  <c r="AC89" i="1"/>
  <c r="AC90" i="1"/>
  <c r="AC91" i="1"/>
  <c r="AC92" i="1"/>
  <c r="AC93" i="1"/>
  <c r="AC96" i="1"/>
  <c r="AC97" i="1"/>
  <c r="AC98" i="1"/>
  <c r="AC100" i="1"/>
  <c r="AC103" i="1"/>
  <c r="AC10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4" i="1"/>
  <c r="M115" i="1"/>
  <c r="M116" i="1"/>
  <c r="M117" i="1"/>
  <c r="M118" i="1"/>
  <c r="M7" i="1"/>
  <c r="M6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4" i="1"/>
  <c r="L115" i="1"/>
  <c r="L116" i="1"/>
  <c r="L117" i="1"/>
  <c r="L118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7" i="1"/>
  <c r="J8" i="1"/>
  <c r="J9" i="1"/>
  <c r="J10" i="1"/>
  <c r="J11" i="1"/>
  <c r="J6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7" i="1"/>
  <c r="AB6" i="1"/>
  <c r="AC6" i="1"/>
  <c r="AF6" i="1"/>
  <c r="AH6" i="1"/>
  <c r="AA6" i="1"/>
  <c r="N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4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4" i="1"/>
  <c r="G115" i="1"/>
  <c r="G116" i="1"/>
  <c r="G117" i="1"/>
  <c r="G118" i="1"/>
  <c r="G7" i="1"/>
  <c r="E6" i="1"/>
  <c r="F6" i="1"/>
  <c r="AJ55" i="1" l="1"/>
  <c r="AK55" i="1" s="1"/>
  <c r="AJ47" i="1"/>
  <c r="AK47" i="1" s="1"/>
  <c r="AJ27" i="1"/>
  <c r="AK27" i="1" s="1"/>
  <c r="Y43" i="1"/>
  <c r="Y39" i="1"/>
  <c r="Y35" i="1"/>
  <c r="Y23" i="1"/>
  <c r="Y9" i="1"/>
  <c r="X6" i="1"/>
  <c r="Y63" i="1"/>
  <c r="AJ115" i="1"/>
  <c r="AK115" i="1" s="1"/>
  <c r="AJ111" i="1"/>
  <c r="AK111" i="1" s="1"/>
  <c r="AJ107" i="1"/>
  <c r="AK107" i="1" s="1"/>
  <c r="AJ103" i="1"/>
  <c r="AK103" i="1" s="1"/>
  <c r="AJ99" i="1"/>
  <c r="AK99" i="1" s="1"/>
  <c r="AJ95" i="1"/>
  <c r="AK95" i="1" s="1"/>
  <c r="AJ91" i="1"/>
  <c r="AK91" i="1" s="1"/>
  <c r="AJ87" i="1"/>
  <c r="AK87" i="1" s="1"/>
  <c r="AJ83" i="1"/>
  <c r="AK83" i="1" s="1"/>
  <c r="AJ79" i="1"/>
  <c r="AK79" i="1" s="1"/>
  <c r="AJ75" i="1"/>
  <c r="AK75" i="1" s="1"/>
  <c r="AJ71" i="1"/>
  <c r="AK71" i="1" s="1"/>
  <c r="AJ19" i="1"/>
  <c r="AK19" i="1" s="1"/>
  <c r="AJ15" i="1"/>
  <c r="AK15" i="1" s="1"/>
  <c r="AJ11" i="1"/>
  <c r="AK11" i="1" s="1"/>
  <c r="Y67" i="1"/>
  <c r="Y59" i="1"/>
  <c r="Z21" i="1"/>
  <c r="Z67" i="1"/>
  <c r="Y57" i="1"/>
  <c r="W6" i="1"/>
  <c r="L6" i="1"/>
  <c r="K6" i="1"/>
  <c r="AK6" i="1" l="1"/>
  <c r="AJ6" i="1"/>
</calcChain>
</file>

<file path=xl/sharedStrings.xml><?xml version="1.0" encoding="utf-8"?>
<sst xmlns="http://schemas.openxmlformats.org/spreadsheetml/2006/main" count="273" uniqueCount="147">
  <si>
    <t>Период: 31.01.2024 - 07.02.2024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</si>
  <si>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</si>
  <si>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</si>
  <si>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</si>
  <si>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</si>
  <si>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</si>
  <si>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</si>
  <si>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</si>
  <si>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</si>
  <si>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</si>
  <si>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</si>
  <si>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</si>
  <si>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</si>
  <si>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</si>
  <si>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</si>
  <si>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</si>
  <si>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</si>
  <si>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</si>
  <si>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</si>
  <si>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</si>
  <si>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</si>
  <si>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</si>
  <si>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</si>
  <si>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</si>
  <si>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</si>
  <si>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</si>
  <si>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</si>
  <si>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</si>
  <si>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</si>
  <si>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</si>
  <si>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</si>
  <si>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</si>
  <si>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</si>
  <si>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</si>
  <si>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</si>
  <si>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</si>
  <si>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</si>
  <si>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</si>
  <si>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</si>
  <si>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</si>
  <si>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</si>
  <si>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</si>
  <si>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</si>
  <si>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</si>
  <si>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</si>
  <si>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</si>
  <si>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</si>
  <si>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</si>
  <si>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</si>
  <si>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</si>
  <si>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</si>
  <si>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</si>
  <si>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</si>
  <si>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</si>
  <si>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</si>
  <si>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</si>
  <si>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</si>
  <si>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</si>
  <si>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</si>
  <si>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</si>
  <si>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</si>
  <si>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</si>
  <si>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</si>
  <si>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</si>
  <si>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</si>
  <si>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</si>
  <si>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</si>
  <si>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</si>
  <si>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</si>
  <si>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</si>
  <si>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</si>
  <si>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</si>
  <si>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</si>
  <si>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</si>
  <si>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</si>
  <si>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</si>
  <si>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</si>
  <si>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</si>
  <si>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</si>
  <si>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</si>
  <si>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</si>
  <si>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</si>
  <si>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</si>
  <si>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</si>
  <si>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</si>
  <si>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</si>
  <si>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</si>
  <si>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</si>
  <si>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</si>
  <si>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</si>
  <si>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</si>
  <si>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</si>
  <si>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</si>
  <si>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</si>
  <si>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</si>
  <si>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</si>
  <si>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</si>
  <si>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</si>
  <si>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</si>
  <si>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</si>
  <si>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</si>
  <si>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</si>
  <si>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</si>
  <si>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</si>
  <si>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</si>
  <si>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</si>
  <si>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</si>
  <si>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</si>
  <si>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</si>
  <si>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</si>
  <si>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</si>
  <si>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</si>
  <si>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</si>
  <si>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</si>
  <si>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</si>
  <si>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</si>
  <si>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</si>
  <si>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</si>
  <si>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421  Сосиски Царедворские 0,33 кг ТМ Стародворье  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</si>
  <si>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</si>
  <si>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</si>
  <si>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</si>
  <si>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</si>
  <si>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</si>
  <si>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</si>
  <si>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</si>
  <si>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</si>
  <si>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</si>
  <si>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</si>
  <si>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</si>
  <si>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</si>
  <si>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</si>
  <si>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</si>
  <si>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</si>
  <si>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</si>
  <si>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</si>
  <si>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</si>
  <si>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</si>
  <si>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</t>
  </si>
  <si>
    <t>сум</t>
  </si>
  <si>
    <t>08,02,</t>
  </si>
  <si>
    <t>09,02,</t>
  </si>
  <si>
    <t>12,02,</t>
  </si>
  <si>
    <t>12,01,</t>
  </si>
  <si>
    <t>19,01,</t>
  </si>
  <si>
    <t>31,01,</t>
  </si>
  <si>
    <t>07,02,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</si>
</sst>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5" borderId="0" xfId="0" applyFont="1" applyFill="1" applyAlignment="1">
      <alignment horizontal="left"/>
    </xf>
    <xf numFmtId="0" fontId="6" fillId="0" borderId="1" xfId="0" applyFont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166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31,01,24&#1087;&#1086;&#1082;-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1-07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07,02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07,02,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7,0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24.01.2024 - 31.01.2024</v>
          </cell>
        </row>
        <row r="3">
          <cell r="U3" t="str">
            <v>8д</v>
          </cell>
          <cell r="V3" t="str">
            <v>9д</v>
          </cell>
          <cell r="X3" t="str">
            <v>10д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30,01,</v>
          </cell>
          <cell r="M5" t="str">
            <v>31,01,</v>
          </cell>
          <cell r="N5" t="str">
            <v>01,02,</v>
          </cell>
          <cell r="O5" t="str">
            <v>02,02,</v>
          </cell>
          <cell r="P5" t="str">
            <v>05,02,</v>
          </cell>
          <cell r="Q5" t="str">
            <v>06,02,</v>
          </cell>
          <cell r="U5" t="str">
            <v>07,02,</v>
          </cell>
          <cell r="V5" t="str">
            <v>08,02,</v>
          </cell>
          <cell r="X5" t="str">
            <v>09,02,</v>
          </cell>
          <cell r="AE5" t="str">
            <v>05,01,</v>
          </cell>
          <cell r="AF5" t="str">
            <v>12,01,</v>
          </cell>
          <cell r="AG5" t="str">
            <v>19,01,</v>
          </cell>
          <cell r="AH5" t="str">
            <v>02,02,</v>
          </cell>
        </row>
        <row r="6">
          <cell r="E6">
            <v>140092.25400000002</v>
          </cell>
          <cell r="F6">
            <v>19609.047999999999</v>
          </cell>
          <cell r="J6">
            <v>142019.64599999998</v>
          </cell>
          <cell r="K6">
            <v>-1927.3919999999985</v>
          </cell>
          <cell r="L6">
            <v>22960</v>
          </cell>
          <cell r="M6">
            <v>16240</v>
          </cell>
          <cell r="N6">
            <v>29600</v>
          </cell>
          <cell r="O6">
            <v>27760</v>
          </cell>
          <cell r="P6">
            <v>24250</v>
          </cell>
          <cell r="Q6">
            <v>28166</v>
          </cell>
          <cell r="R6">
            <v>0</v>
          </cell>
          <cell r="S6">
            <v>0</v>
          </cell>
          <cell r="T6">
            <v>0</v>
          </cell>
          <cell r="U6">
            <v>12460</v>
          </cell>
          <cell r="V6">
            <v>23225</v>
          </cell>
          <cell r="W6">
            <v>20799.472600000001</v>
          </cell>
          <cell r="X6">
            <v>12300</v>
          </cell>
          <cell r="AA6">
            <v>0</v>
          </cell>
          <cell r="AB6">
            <v>0</v>
          </cell>
          <cell r="AC6">
            <v>25712.891</v>
          </cell>
          <cell r="AD6">
            <v>10382</v>
          </cell>
          <cell r="AE6">
            <v>18659.840749999996</v>
          </cell>
          <cell r="AF6">
            <v>18706.743000000002</v>
          </cell>
          <cell r="AG6">
            <v>22118.245200000008</v>
          </cell>
          <cell r="AH6">
            <v>23479.095999999998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56.835000000000001</v>
          </cell>
          <cell r="D7">
            <v>25.670999999999999</v>
          </cell>
          <cell r="E7">
            <v>65.361999999999995</v>
          </cell>
          <cell r="F7">
            <v>8.5039999999999996</v>
          </cell>
          <cell r="G7" t="str">
            <v>н</v>
          </cell>
          <cell r="H7">
            <v>1</v>
          </cell>
          <cell r="I7">
            <v>45</v>
          </cell>
          <cell r="J7">
            <v>82.001999999999995</v>
          </cell>
          <cell r="K7">
            <v>-16.64</v>
          </cell>
          <cell r="L7">
            <v>0</v>
          </cell>
          <cell r="M7">
            <v>0</v>
          </cell>
          <cell r="N7">
            <v>20</v>
          </cell>
          <cell r="O7">
            <v>10</v>
          </cell>
          <cell r="P7">
            <v>40</v>
          </cell>
          <cell r="Q7">
            <v>20</v>
          </cell>
          <cell r="U7">
            <v>10</v>
          </cell>
          <cell r="V7">
            <v>10</v>
          </cell>
          <cell r="W7">
            <v>13.072399999999998</v>
          </cell>
          <cell r="X7">
            <v>10</v>
          </cell>
          <cell r="Y7">
            <v>9.8301765551849698</v>
          </cell>
          <cell r="Z7">
            <v>0.65053088950766502</v>
          </cell>
          <cell r="AC7">
            <v>0</v>
          </cell>
          <cell r="AD7">
            <v>0</v>
          </cell>
          <cell r="AE7">
            <v>8.1364999999999998</v>
          </cell>
          <cell r="AF7">
            <v>13.3392</v>
          </cell>
          <cell r="AG7">
            <v>10.504999999999999</v>
          </cell>
          <cell r="AH7">
            <v>13.707000000000001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44.421999999999997</v>
          </cell>
          <cell r="D8">
            <v>1837.325</v>
          </cell>
          <cell r="E8">
            <v>1065.0530000000001</v>
          </cell>
          <cell r="F8">
            <v>542.65800000000002</v>
          </cell>
          <cell r="G8" t="str">
            <v>н</v>
          </cell>
          <cell r="H8">
            <v>1</v>
          </cell>
          <cell r="I8">
            <v>45</v>
          </cell>
          <cell r="J8">
            <v>1128.0909999999999</v>
          </cell>
          <cell r="K8">
            <v>-63.037999999999784</v>
          </cell>
          <cell r="L8">
            <v>300</v>
          </cell>
          <cell r="M8">
            <v>0</v>
          </cell>
          <cell r="N8">
            <v>200</v>
          </cell>
          <cell r="O8">
            <v>150</v>
          </cell>
          <cell r="P8">
            <v>150</v>
          </cell>
          <cell r="Q8">
            <v>150</v>
          </cell>
          <cell r="U8">
            <v>150</v>
          </cell>
          <cell r="V8">
            <v>180</v>
          </cell>
          <cell r="W8">
            <v>185.61360000000002</v>
          </cell>
          <cell r="X8">
            <v>100</v>
          </cell>
          <cell r="Y8">
            <v>10.358389686962592</v>
          </cell>
          <cell r="Z8">
            <v>2.9235896507583492</v>
          </cell>
          <cell r="AC8">
            <v>136.98500000000001</v>
          </cell>
          <cell r="AD8">
            <v>0</v>
          </cell>
          <cell r="AE8">
            <v>321.27199999999999</v>
          </cell>
          <cell r="AF8">
            <v>176.72460000000001</v>
          </cell>
          <cell r="AG8">
            <v>220.25979999999998</v>
          </cell>
          <cell r="AH8">
            <v>202.09399999999999</v>
          </cell>
          <cell r="AI8" t="str">
            <v>оконч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B9" t="str">
            <v>кг</v>
          </cell>
          <cell r="D9">
            <v>25.908999999999999</v>
          </cell>
          <cell r="E9">
            <v>2.4319999999999999</v>
          </cell>
          <cell r="F9">
            <v>23.477</v>
          </cell>
          <cell r="G9" t="str">
            <v>нов</v>
          </cell>
          <cell r="H9">
            <v>1</v>
          </cell>
          <cell r="I9" t="e">
            <v>#N/A</v>
          </cell>
          <cell r="J9">
            <v>2.6040000000000001</v>
          </cell>
          <cell r="K9">
            <v>-0.17200000000000015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W9">
            <v>0.4864</v>
          </cell>
          <cell r="Y9">
            <v>48.266858552631582</v>
          </cell>
          <cell r="Z9">
            <v>48.266858552631582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1.6579999999999999</v>
          </cell>
          <cell r="AI9" t="str">
            <v>увел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-124.759</v>
          </cell>
          <cell r="D10">
            <v>1160.0609999999999</v>
          </cell>
          <cell r="E10">
            <v>690.86</v>
          </cell>
          <cell r="F10">
            <v>290.93</v>
          </cell>
          <cell r="G10" t="str">
            <v>н</v>
          </cell>
          <cell r="H10">
            <v>1</v>
          </cell>
          <cell r="I10">
            <v>45</v>
          </cell>
          <cell r="J10">
            <v>668.21799999999996</v>
          </cell>
          <cell r="K10">
            <v>22.642000000000053</v>
          </cell>
          <cell r="L10">
            <v>110</v>
          </cell>
          <cell r="M10">
            <v>90</v>
          </cell>
          <cell r="N10">
            <v>150</v>
          </cell>
          <cell r="O10">
            <v>120</v>
          </cell>
          <cell r="Q10">
            <v>50</v>
          </cell>
          <cell r="V10">
            <v>100</v>
          </cell>
          <cell r="W10">
            <v>89.381</v>
          </cell>
          <cell r="X10">
            <v>50</v>
          </cell>
          <cell r="Y10">
            <v>10.750942594063616</v>
          </cell>
          <cell r="Z10">
            <v>3.2549423255501728</v>
          </cell>
          <cell r="AC10">
            <v>243.95500000000001</v>
          </cell>
          <cell r="AD10">
            <v>0</v>
          </cell>
          <cell r="AE10">
            <v>53.66225</v>
          </cell>
          <cell r="AF10">
            <v>80.901800000000009</v>
          </cell>
          <cell r="AG10">
            <v>111.59759999999999</v>
          </cell>
          <cell r="AH10">
            <v>103.244</v>
          </cell>
          <cell r="AI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-615.40300000000002</v>
          </cell>
          <cell r="D11">
            <v>3780.817</v>
          </cell>
          <cell r="E11">
            <v>1942.5989999999999</v>
          </cell>
          <cell r="F11">
            <v>970.65099999999995</v>
          </cell>
          <cell r="G11" t="str">
            <v>н</v>
          </cell>
          <cell r="H11">
            <v>1</v>
          </cell>
          <cell r="I11">
            <v>45</v>
          </cell>
          <cell r="J11">
            <v>1818.279</v>
          </cell>
          <cell r="K11">
            <v>124.31999999999994</v>
          </cell>
          <cell r="L11">
            <v>400</v>
          </cell>
          <cell r="M11">
            <v>300</v>
          </cell>
          <cell r="N11">
            <v>330</v>
          </cell>
          <cell r="O11">
            <v>400</v>
          </cell>
          <cell r="Q11">
            <v>300</v>
          </cell>
          <cell r="U11">
            <v>150</v>
          </cell>
          <cell r="V11">
            <v>350</v>
          </cell>
          <cell r="W11">
            <v>317.40279999999996</v>
          </cell>
          <cell r="X11">
            <v>300</v>
          </cell>
          <cell r="Y11">
            <v>11.02904889307845</v>
          </cell>
          <cell r="Z11">
            <v>3.058104717412701</v>
          </cell>
          <cell r="AC11">
            <v>355.58499999999998</v>
          </cell>
          <cell r="AD11">
            <v>0</v>
          </cell>
          <cell r="AE11">
            <v>258.42525000000001</v>
          </cell>
          <cell r="AF11">
            <v>249.56619999999998</v>
          </cell>
          <cell r="AG11">
            <v>392.5702</v>
          </cell>
          <cell r="AH11">
            <v>328.87499999999994</v>
          </cell>
          <cell r="AI11" t="str">
            <v>оконч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-19.286000000000001</v>
          </cell>
          <cell r="D12">
            <v>397.27100000000002</v>
          </cell>
          <cell r="E12">
            <v>263.32</v>
          </cell>
          <cell r="F12">
            <v>93.697000000000003</v>
          </cell>
          <cell r="G12">
            <v>0</v>
          </cell>
          <cell r="H12">
            <v>1</v>
          </cell>
          <cell r="I12">
            <v>40</v>
          </cell>
          <cell r="J12">
            <v>262.88299999999998</v>
          </cell>
          <cell r="K12">
            <v>0.43700000000001182</v>
          </cell>
          <cell r="L12">
            <v>40</v>
          </cell>
          <cell r="M12">
            <v>30</v>
          </cell>
          <cell r="N12">
            <v>50</v>
          </cell>
          <cell r="O12">
            <v>40</v>
          </cell>
          <cell r="Q12">
            <v>30</v>
          </cell>
          <cell r="V12">
            <v>40</v>
          </cell>
          <cell r="W12">
            <v>32.738799999999998</v>
          </cell>
          <cell r="Y12">
            <v>9.8872591542756609</v>
          </cell>
          <cell r="Z12">
            <v>2.8619558444414581</v>
          </cell>
          <cell r="AC12">
            <v>99.626000000000005</v>
          </cell>
          <cell r="AD12">
            <v>0</v>
          </cell>
          <cell r="AE12">
            <v>22.754000000000001</v>
          </cell>
          <cell r="AF12">
            <v>25.0488</v>
          </cell>
          <cell r="AG12">
            <v>35.888599999999997</v>
          </cell>
          <cell r="AH12">
            <v>25.483999999999995</v>
          </cell>
          <cell r="AI12" t="e">
            <v>#N/A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-5</v>
          </cell>
          <cell r="D13">
            <v>315</v>
          </cell>
          <cell r="E13">
            <v>279</v>
          </cell>
          <cell r="F13">
            <v>13</v>
          </cell>
          <cell r="G13">
            <v>0</v>
          </cell>
          <cell r="H13">
            <v>0.5</v>
          </cell>
          <cell r="I13">
            <v>45</v>
          </cell>
          <cell r="J13">
            <v>283</v>
          </cell>
          <cell r="K13">
            <v>-4</v>
          </cell>
          <cell r="L13">
            <v>40</v>
          </cell>
          <cell r="M13">
            <v>30</v>
          </cell>
          <cell r="N13">
            <v>50</v>
          </cell>
          <cell r="O13">
            <v>40</v>
          </cell>
          <cell r="P13">
            <v>80</v>
          </cell>
          <cell r="Q13">
            <v>50</v>
          </cell>
          <cell r="U13">
            <v>20</v>
          </cell>
          <cell r="V13">
            <v>40</v>
          </cell>
          <cell r="W13">
            <v>36.6</v>
          </cell>
          <cell r="Y13">
            <v>9.9180327868852451</v>
          </cell>
          <cell r="Z13">
            <v>0.3551912568306011</v>
          </cell>
          <cell r="AC13">
            <v>96</v>
          </cell>
          <cell r="AD13">
            <v>0</v>
          </cell>
          <cell r="AE13">
            <v>30</v>
          </cell>
          <cell r="AF13">
            <v>34.6</v>
          </cell>
          <cell r="AG13">
            <v>36.799999999999997</v>
          </cell>
          <cell r="AH13">
            <v>31</v>
          </cell>
          <cell r="AI13">
            <v>0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121</v>
          </cell>
          <cell r="D14">
            <v>2452</v>
          </cell>
          <cell r="E14">
            <v>1792</v>
          </cell>
          <cell r="F14">
            <v>592</v>
          </cell>
          <cell r="G14" t="str">
            <v>н</v>
          </cell>
          <cell r="H14">
            <v>0.4</v>
          </cell>
          <cell r="I14">
            <v>45</v>
          </cell>
          <cell r="J14">
            <v>2163</v>
          </cell>
          <cell r="K14">
            <v>-371</v>
          </cell>
          <cell r="L14">
            <v>250</v>
          </cell>
          <cell r="M14">
            <v>150</v>
          </cell>
          <cell r="N14">
            <v>350</v>
          </cell>
          <cell r="O14">
            <v>200</v>
          </cell>
          <cell r="P14">
            <v>100</v>
          </cell>
          <cell r="Q14">
            <v>100</v>
          </cell>
          <cell r="U14">
            <v>50</v>
          </cell>
          <cell r="V14">
            <v>300</v>
          </cell>
          <cell r="W14">
            <v>192.4</v>
          </cell>
          <cell r="Y14">
            <v>10.873180873180873</v>
          </cell>
          <cell r="Z14">
            <v>3.0769230769230766</v>
          </cell>
          <cell r="AC14">
            <v>190</v>
          </cell>
          <cell r="AD14">
            <v>640</v>
          </cell>
          <cell r="AE14">
            <v>188.5</v>
          </cell>
          <cell r="AF14">
            <v>226.4</v>
          </cell>
          <cell r="AG14">
            <v>243.8</v>
          </cell>
          <cell r="AH14">
            <v>260</v>
          </cell>
          <cell r="AI14" t="str">
            <v>?????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-1073</v>
          </cell>
          <cell r="D15">
            <v>6406</v>
          </cell>
          <cell r="E15">
            <v>4667</v>
          </cell>
          <cell r="F15">
            <v>241</v>
          </cell>
          <cell r="G15">
            <v>0</v>
          </cell>
          <cell r="H15">
            <v>0.45</v>
          </cell>
          <cell r="I15">
            <v>45</v>
          </cell>
          <cell r="J15">
            <v>5060</v>
          </cell>
          <cell r="K15">
            <v>-393</v>
          </cell>
          <cell r="L15">
            <v>800</v>
          </cell>
          <cell r="M15">
            <v>0</v>
          </cell>
          <cell r="N15">
            <v>800</v>
          </cell>
          <cell r="O15">
            <v>500</v>
          </cell>
          <cell r="P15">
            <v>1100</v>
          </cell>
          <cell r="Q15">
            <v>1200</v>
          </cell>
          <cell r="U15">
            <v>700</v>
          </cell>
          <cell r="V15">
            <v>900</v>
          </cell>
          <cell r="W15">
            <v>640.6</v>
          </cell>
          <cell r="X15">
            <v>900</v>
          </cell>
          <cell r="Y15">
            <v>11.147361848267249</v>
          </cell>
          <cell r="Z15">
            <v>0.37620980330939741</v>
          </cell>
          <cell r="AC15">
            <v>264</v>
          </cell>
          <cell r="AD15">
            <v>1200</v>
          </cell>
          <cell r="AE15">
            <v>449.75</v>
          </cell>
          <cell r="AF15">
            <v>599.79999999999995</v>
          </cell>
          <cell r="AG15">
            <v>626</v>
          </cell>
          <cell r="AH15">
            <v>880</v>
          </cell>
          <cell r="AI15" t="str">
            <v>оконч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-1226</v>
          </cell>
          <cell r="D16">
            <v>8707</v>
          </cell>
          <cell r="E16">
            <v>5695</v>
          </cell>
          <cell r="F16">
            <v>1228</v>
          </cell>
          <cell r="G16">
            <v>0</v>
          </cell>
          <cell r="H16">
            <v>0.45</v>
          </cell>
          <cell r="I16">
            <v>45</v>
          </cell>
          <cell r="J16">
            <v>5778</v>
          </cell>
          <cell r="K16">
            <v>-83</v>
          </cell>
          <cell r="L16">
            <v>700</v>
          </cell>
          <cell r="M16">
            <v>900</v>
          </cell>
          <cell r="N16">
            <v>1000</v>
          </cell>
          <cell r="O16">
            <v>1000</v>
          </cell>
          <cell r="P16">
            <v>800</v>
          </cell>
          <cell r="Q16">
            <v>500</v>
          </cell>
          <cell r="U16">
            <v>500</v>
          </cell>
          <cell r="V16">
            <v>900</v>
          </cell>
          <cell r="W16">
            <v>711.8</v>
          </cell>
          <cell r="X16">
            <v>1000</v>
          </cell>
          <cell r="Y16">
            <v>11.980893509412757</v>
          </cell>
          <cell r="Z16">
            <v>1.7252037089069965</v>
          </cell>
          <cell r="AC16">
            <v>264</v>
          </cell>
          <cell r="AD16">
            <v>1872</v>
          </cell>
          <cell r="AE16">
            <v>522</v>
          </cell>
          <cell r="AF16">
            <v>696.2</v>
          </cell>
          <cell r="AG16">
            <v>786</v>
          </cell>
          <cell r="AH16">
            <v>801</v>
          </cell>
          <cell r="AI16" t="str">
            <v>янвак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-40</v>
          </cell>
          <cell r="D17">
            <v>394</v>
          </cell>
          <cell r="E17">
            <v>253</v>
          </cell>
          <cell r="F17">
            <v>77</v>
          </cell>
          <cell r="G17">
            <v>0</v>
          </cell>
          <cell r="H17">
            <v>0.5</v>
          </cell>
          <cell r="I17">
            <v>40</v>
          </cell>
          <cell r="J17">
            <v>266</v>
          </cell>
          <cell r="K17">
            <v>-13</v>
          </cell>
          <cell r="L17">
            <v>50</v>
          </cell>
          <cell r="M17">
            <v>30</v>
          </cell>
          <cell r="N17">
            <v>60</v>
          </cell>
          <cell r="O17">
            <v>50</v>
          </cell>
          <cell r="Q17">
            <v>50</v>
          </cell>
          <cell r="U17">
            <v>30</v>
          </cell>
          <cell r="V17">
            <v>40</v>
          </cell>
          <cell r="W17">
            <v>38.6</v>
          </cell>
          <cell r="Y17">
            <v>10.025906735751295</v>
          </cell>
          <cell r="Z17">
            <v>1.9948186528497409</v>
          </cell>
          <cell r="AC17">
            <v>60</v>
          </cell>
          <cell r="AD17">
            <v>0</v>
          </cell>
          <cell r="AE17">
            <v>21.5</v>
          </cell>
          <cell r="AF17">
            <v>32</v>
          </cell>
          <cell r="AG17">
            <v>43.4</v>
          </cell>
          <cell r="AH17">
            <v>31</v>
          </cell>
          <cell r="AI17" t="e">
            <v>#N/A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24</v>
          </cell>
          <cell r="D18">
            <v>398</v>
          </cell>
          <cell r="E18">
            <v>387</v>
          </cell>
          <cell r="F18">
            <v>27</v>
          </cell>
          <cell r="G18">
            <v>0</v>
          </cell>
          <cell r="H18">
            <v>0.4</v>
          </cell>
          <cell r="I18">
            <v>50</v>
          </cell>
          <cell r="J18">
            <v>420</v>
          </cell>
          <cell r="K18">
            <v>-33</v>
          </cell>
          <cell r="L18">
            <v>20</v>
          </cell>
          <cell r="M18">
            <v>20</v>
          </cell>
          <cell r="N18">
            <v>30</v>
          </cell>
          <cell r="O18">
            <v>20</v>
          </cell>
          <cell r="P18">
            <v>20</v>
          </cell>
          <cell r="Q18">
            <v>20</v>
          </cell>
          <cell r="V18">
            <v>30</v>
          </cell>
          <cell r="W18">
            <v>17.399999999999999</v>
          </cell>
          <cell r="Y18">
            <v>10.74712643678161</v>
          </cell>
          <cell r="Z18">
            <v>1.5517241379310347</v>
          </cell>
          <cell r="AC18">
            <v>300</v>
          </cell>
          <cell r="AD18">
            <v>0</v>
          </cell>
          <cell r="AE18">
            <v>18</v>
          </cell>
          <cell r="AF18">
            <v>23</v>
          </cell>
          <cell r="AG18">
            <v>19.600000000000001</v>
          </cell>
          <cell r="AH18">
            <v>36</v>
          </cell>
          <cell r="AI18">
            <v>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42</v>
          </cell>
          <cell r="D19">
            <v>266</v>
          </cell>
          <cell r="E19">
            <v>123</v>
          </cell>
          <cell r="F19">
            <v>165</v>
          </cell>
          <cell r="G19">
            <v>0</v>
          </cell>
          <cell r="H19">
            <v>0.17</v>
          </cell>
          <cell r="I19">
            <v>180</v>
          </cell>
          <cell r="J19">
            <v>144</v>
          </cell>
          <cell r="K19">
            <v>-21</v>
          </cell>
          <cell r="L19">
            <v>50</v>
          </cell>
          <cell r="M19">
            <v>0</v>
          </cell>
          <cell r="N19">
            <v>100</v>
          </cell>
          <cell r="O19">
            <v>100</v>
          </cell>
          <cell r="W19">
            <v>24.6</v>
          </cell>
          <cell r="Y19">
            <v>16.869918699186989</v>
          </cell>
          <cell r="Z19">
            <v>6.7073170731707314</v>
          </cell>
          <cell r="AC19">
            <v>0</v>
          </cell>
          <cell r="AD19">
            <v>0</v>
          </cell>
          <cell r="AE19">
            <v>30.25</v>
          </cell>
          <cell r="AF19">
            <v>26.8</v>
          </cell>
          <cell r="AG19">
            <v>34.799999999999997</v>
          </cell>
          <cell r="AH19">
            <v>17</v>
          </cell>
          <cell r="AI19" t="e">
            <v>#N/A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-27</v>
          </cell>
          <cell r="D20">
            <v>326</v>
          </cell>
          <cell r="E20">
            <v>221</v>
          </cell>
          <cell r="F20">
            <v>76</v>
          </cell>
          <cell r="G20">
            <v>0</v>
          </cell>
          <cell r="H20">
            <v>0.45</v>
          </cell>
          <cell r="I20">
            <v>45</v>
          </cell>
          <cell r="J20">
            <v>260</v>
          </cell>
          <cell r="K20">
            <v>-39</v>
          </cell>
          <cell r="L20">
            <v>0</v>
          </cell>
          <cell r="M20">
            <v>90</v>
          </cell>
          <cell r="N20">
            <v>70</v>
          </cell>
          <cell r="O20">
            <v>50</v>
          </cell>
          <cell r="P20">
            <v>50</v>
          </cell>
          <cell r="Q20">
            <v>60</v>
          </cell>
          <cell r="U20">
            <v>30</v>
          </cell>
          <cell r="V20">
            <v>70</v>
          </cell>
          <cell r="W20">
            <v>44.2</v>
          </cell>
          <cell r="Y20">
            <v>11.221719457013574</v>
          </cell>
          <cell r="Z20">
            <v>1.7194570135746605</v>
          </cell>
          <cell r="AC20">
            <v>0</v>
          </cell>
          <cell r="AD20">
            <v>0</v>
          </cell>
          <cell r="AE20">
            <v>54.5</v>
          </cell>
          <cell r="AF20">
            <v>35.200000000000003</v>
          </cell>
          <cell r="AG20">
            <v>49</v>
          </cell>
          <cell r="AH20">
            <v>77</v>
          </cell>
          <cell r="AI20" t="str">
            <v>продянв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533</v>
          </cell>
          <cell r="D21">
            <v>1070</v>
          </cell>
          <cell r="E21">
            <v>753</v>
          </cell>
          <cell r="F21">
            <v>284</v>
          </cell>
          <cell r="G21">
            <v>0</v>
          </cell>
          <cell r="H21">
            <v>0.5</v>
          </cell>
          <cell r="I21">
            <v>60</v>
          </cell>
          <cell r="J21">
            <v>359</v>
          </cell>
          <cell r="K21">
            <v>394</v>
          </cell>
          <cell r="L21">
            <v>150</v>
          </cell>
          <cell r="M21">
            <v>100</v>
          </cell>
          <cell r="N21">
            <v>150</v>
          </cell>
          <cell r="O21">
            <v>200</v>
          </cell>
          <cell r="P21">
            <v>100</v>
          </cell>
          <cell r="Q21">
            <v>200</v>
          </cell>
          <cell r="U21">
            <v>100</v>
          </cell>
          <cell r="V21">
            <v>150</v>
          </cell>
          <cell r="W21">
            <v>136.6</v>
          </cell>
          <cell r="X21">
            <v>100</v>
          </cell>
          <cell r="Y21">
            <v>11.229868228404101</v>
          </cell>
          <cell r="Z21">
            <v>2.0790629575402635</v>
          </cell>
          <cell r="AC21">
            <v>70</v>
          </cell>
          <cell r="AD21">
            <v>0</v>
          </cell>
          <cell r="AE21">
            <v>134.75</v>
          </cell>
          <cell r="AF21">
            <v>125.6</v>
          </cell>
          <cell r="AG21">
            <v>143.4</v>
          </cell>
          <cell r="AH21">
            <v>60</v>
          </cell>
          <cell r="AI21" t="e">
            <v>#N/A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-34</v>
          </cell>
          <cell r="D22">
            <v>252</v>
          </cell>
          <cell r="E22">
            <v>212</v>
          </cell>
          <cell r="F22">
            <v>-23</v>
          </cell>
          <cell r="G22">
            <v>0</v>
          </cell>
          <cell r="H22">
            <v>0.3</v>
          </cell>
          <cell r="I22">
            <v>40</v>
          </cell>
          <cell r="J22">
            <v>318</v>
          </cell>
          <cell r="K22">
            <v>-106</v>
          </cell>
          <cell r="L22">
            <v>50</v>
          </cell>
          <cell r="M22">
            <v>30</v>
          </cell>
          <cell r="N22">
            <v>60</v>
          </cell>
          <cell r="O22">
            <v>40</v>
          </cell>
          <cell r="P22">
            <v>60</v>
          </cell>
          <cell r="Q22">
            <v>6</v>
          </cell>
          <cell r="U22">
            <v>50</v>
          </cell>
          <cell r="V22">
            <v>50</v>
          </cell>
          <cell r="W22">
            <v>34</v>
          </cell>
          <cell r="Y22">
            <v>9.5</v>
          </cell>
          <cell r="Z22">
            <v>-0.67647058823529416</v>
          </cell>
          <cell r="AC22">
            <v>42</v>
          </cell>
          <cell r="AD22">
            <v>0</v>
          </cell>
          <cell r="AE22">
            <v>29.75</v>
          </cell>
          <cell r="AF22">
            <v>40.799999999999997</v>
          </cell>
          <cell r="AG22">
            <v>40.799999999999997</v>
          </cell>
          <cell r="AH22">
            <v>43</v>
          </cell>
          <cell r="AI22">
            <v>0</v>
          </cell>
        </row>
        <row r="23">
          <cell r="A23" t="str">
            <v xml:space="preserve"> 068  Колбаса Особая ТМ Особый рецепт, 0,5 кг, ПОКОМ</v>
          </cell>
          <cell r="B23" t="str">
            <v>шт</v>
          </cell>
          <cell r="C23">
            <v>94</v>
          </cell>
          <cell r="D23">
            <v>91</v>
          </cell>
          <cell r="E23">
            <v>120</v>
          </cell>
          <cell r="F23">
            <v>48</v>
          </cell>
          <cell r="G23">
            <v>0</v>
          </cell>
          <cell r="H23">
            <v>0.5</v>
          </cell>
          <cell r="I23">
            <v>60</v>
          </cell>
          <cell r="J23">
            <v>143</v>
          </cell>
          <cell r="K23">
            <v>-23</v>
          </cell>
          <cell r="L23">
            <v>0</v>
          </cell>
          <cell r="M23">
            <v>0</v>
          </cell>
          <cell r="N23">
            <v>30</v>
          </cell>
          <cell r="O23">
            <v>30</v>
          </cell>
          <cell r="P23">
            <v>30</v>
          </cell>
          <cell r="Q23">
            <v>20</v>
          </cell>
          <cell r="V23">
            <v>30</v>
          </cell>
          <cell r="W23">
            <v>18</v>
          </cell>
          <cell r="Y23">
            <v>10.444444444444445</v>
          </cell>
          <cell r="Z23">
            <v>2.6666666666666665</v>
          </cell>
          <cell r="AC23">
            <v>30</v>
          </cell>
          <cell r="AD23">
            <v>0</v>
          </cell>
          <cell r="AE23">
            <v>14.25</v>
          </cell>
          <cell r="AF23">
            <v>24.6</v>
          </cell>
          <cell r="AG23">
            <v>19</v>
          </cell>
          <cell r="AH23">
            <v>22</v>
          </cell>
          <cell r="AI23" t="str">
            <v>увел</v>
          </cell>
        </row>
        <row r="24">
          <cell r="A24" t="str">
            <v xml:space="preserve"> 079  Колбаса Сервелат Кремлевский,  0.35 кг, ПОКОМ</v>
          </cell>
          <cell r="B24" t="str">
            <v>шт</v>
          </cell>
          <cell r="C24">
            <v>-6</v>
          </cell>
          <cell r="D24">
            <v>75</v>
          </cell>
          <cell r="E24">
            <v>44</v>
          </cell>
          <cell r="F24">
            <v>18</v>
          </cell>
          <cell r="G24">
            <v>0</v>
          </cell>
          <cell r="H24">
            <v>0.35</v>
          </cell>
          <cell r="I24">
            <v>35</v>
          </cell>
          <cell r="J24">
            <v>60</v>
          </cell>
          <cell r="K24">
            <v>-16</v>
          </cell>
          <cell r="L24">
            <v>20</v>
          </cell>
          <cell r="M24">
            <v>0</v>
          </cell>
          <cell r="N24">
            <v>10</v>
          </cell>
          <cell r="O24">
            <v>20</v>
          </cell>
          <cell r="V24">
            <v>20</v>
          </cell>
          <cell r="W24">
            <v>8.8000000000000007</v>
          </cell>
          <cell r="Y24">
            <v>10</v>
          </cell>
          <cell r="Z24">
            <v>2.0454545454545454</v>
          </cell>
          <cell r="AC24">
            <v>0</v>
          </cell>
          <cell r="AD24">
            <v>0</v>
          </cell>
          <cell r="AE24">
            <v>8.75</v>
          </cell>
          <cell r="AF24">
            <v>9.6</v>
          </cell>
          <cell r="AG24">
            <v>11.2</v>
          </cell>
          <cell r="AH24">
            <v>11</v>
          </cell>
          <cell r="AI24" t="e">
            <v>#N/A</v>
          </cell>
        </row>
        <row r="25">
          <cell r="A25" t="str">
            <v xml:space="preserve"> 083  Колбаса Швейцарская 0,17 кг., ШТ., сырокопченая   ПОКОМ</v>
          </cell>
          <cell r="B25" t="str">
            <v>шт</v>
          </cell>
          <cell r="C25">
            <v>1772</v>
          </cell>
          <cell r="D25">
            <v>273</v>
          </cell>
          <cell r="E25">
            <v>1265</v>
          </cell>
          <cell r="F25">
            <v>634</v>
          </cell>
          <cell r="G25">
            <v>0</v>
          </cell>
          <cell r="H25">
            <v>0.17</v>
          </cell>
          <cell r="I25">
            <v>180</v>
          </cell>
          <cell r="J25">
            <v>1301</v>
          </cell>
          <cell r="K25">
            <v>-36</v>
          </cell>
          <cell r="L25">
            <v>0</v>
          </cell>
          <cell r="M25">
            <v>0</v>
          </cell>
          <cell r="N25">
            <v>1000</v>
          </cell>
          <cell r="O25">
            <v>1000</v>
          </cell>
          <cell r="W25">
            <v>211</v>
          </cell>
          <cell r="Y25">
            <v>12.483412322274882</v>
          </cell>
          <cell r="Z25">
            <v>3.0047393364928912</v>
          </cell>
          <cell r="AC25">
            <v>210</v>
          </cell>
          <cell r="AD25">
            <v>0</v>
          </cell>
          <cell r="AE25">
            <v>252</v>
          </cell>
          <cell r="AF25">
            <v>245.8</v>
          </cell>
          <cell r="AG25">
            <v>232.2</v>
          </cell>
          <cell r="AH25">
            <v>207</v>
          </cell>
          <cell r="AI25">
            <v>0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8</v>
          </cell>
          <cell r="D26">
            <v>412</v>
          </cell>
          <cell r="E26">
            <v>256</v>
          </cell>
          <cell r="F26">
            <v>112</v>
          </cell>
          <cell r="G26">
            <v>0</v>
          </cell>
          <cell r="H26">
            <v>0.38</v>
          </cell>
          <cell r="I26">
            <v>40</v>
          </cell>
          <cell r="J26">
            <v>317</v>
          </cell>
          <cell r="K26">
            <v>-61</v>
          </cell>
          <cell r="L26">
            <v>50</v>
          </cell>
          <cell r="M26">
            <v>50</v>
          </cell>
          <cell r="N26">
            <v>70</v>
          </cell>
          <cell r="O26">
            <v>50</v>
          </cell>
          <cell r="Q26">
            <v>40</v>
          </cell>
          <cell r="V26">
            <v>5</v>
          </cell>
          <cell r="W26">
            <v>42.8</v>
          </cell>
          <cell r="X26">
            <v>50</v>
          </cell>
          <cell r="Y26">
            <v>9.9766355140186924</v>
          </cell>
          <cell r="Z26">
            <v>2.6168224299065423</v>
          </cell>
          <cell r="AC26">
            <v>42</v>
          </cell>
          <cell r="AD26">
            <v>0</v>
          </cell>
          <cell r="AE26">
            <v>36</v>
          </cell>
          <cell r="AF26">
            <v>42.8</v>
          </cell>
          <cell r="AG26">
            <v>52.8</v>
          </cell>
          <cell r="AH26">
            <v>47</v>
          </cell>
          <cell r="AI26" t="e">
            <v>#N/A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-8</v>
          </cell>
          <cell r="D27">
            <v>1752</v>
          </cell>
          <cell r="E27">
            <v>1148</v>
          </cell>
          <cell r="F27">
            <v>473</v>
          </cell>
          <cell r="G27">
            <v>0</v>
          </cell>
          <cell r="H27">
            <v>0.35</v>
          </cell>
          <cell r="I27">
            <v>45</v>
          </cell>
          <cell r="J27">
            <v>1174</v>
          </cell>
          <cell r="K27">
            <v>-26</v>
          </cell>
          <cell r="L27">
            <v>300</v>
          </cell>
          <cell r="M27">
            <v>120</v>
          </cell>
          <cell r="N27">
            <v>300</v>
          </cell>
          <cell r="O27">
            <v>250</v>
          </cell>
          <cell r="Q27">
            <v>250</v>
          </cell>
          <cell r="U27">
            <v>100</v>
          </cell>
          <cell r="V27">
            <v>300</v>
          </cell>
          <cell r="W27">
            <v>199.6</v>
          </cell>
          <cell r="X27">
            <v>250</v>
          </cell>
          <cell r="Y27">
            <v>11.738476953907815</v>
          </cell>
          <cell r="Z27">
            <v>2.369739478957916</v>
          </cell>
          <cell r="AC27">
            <v>150</v>
          </cell>
          <cell r="AD27">
            <v>0</v>
          </cell>
          <cell r="AE27">
            <v>251.75</v>
          </cell>
          <cell r="AF27">
            <v>163</v>
          </cell>
          <cell r="AG27">
            <v>225.6</v>
          </cell>
          <cell r="AH27">
            <v>310</v>
          </cell>
          <cell r="AI27" t="str">
            <v>продянв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202</v>
          </cell>
          <cell r="D28">
            <v>342</v>
          </cell>
          <cell r="E28">
            <v>279</v>
          </cell>
          <cell r="F28">
            <v>238</v>
          </cell>
          <cell r="G28">
            <v>0</v>
          </cell>
          <cell r="H28">
            <v>0.35</v>
          </cell>
          <cell r="I28">
            <v>45</v>
          </cell>
          <cell r="J28">
            <v>458</v>
          </cell>
          <cell r="K28">
            <v>-179</v>
          </cell>
          <cell r="L28">
            <v>0</v>
          </cell>
          <cell r="M28">
            <v>0</v>
          </cell>
          <cell r="N28">
            <v>50</v>
          </cell>
          <cell r="O28">
            <v>40</v>
          </cell>
          <cell r="Q28">
            <v>100</v>
          </cell>
          <cell r="U28">
            <v>50</v>
          </cell>
          <cell r="V28">
            <v>80</v>
          </cell>
          <cell r="W28">
            <v>11.4</v>
          </cell>
          <cell r="X28">
            <v>60</v>
          </cell>
          <cell r="Y28">
            <v>54.210526315789473</v>
          </cell>
          <cell r="Z28">
            <v>20.87719298245614</v>
          </cell>
          <cell r="AC28">
            <v>90</v>
          </cell>
          <cell r="AD28">
            <v>132</v>
          </cell>
          <cell r="AE28">
            <v>54.5</v>
          </cell>
          <cell r="AF28">
            <v>62.2</v>
          </cell>
          <cell r="AG28">
            <v>41</v>
          </cell>
          <cell r="AH28">
            <v>51</v>
          </cell>
          <cell r="AI28" t="str">
            <v>скл-238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458</v>
          </cell>
          <cell r="D29">
            <v>871</v>
          </cell>
          <cell r="E29">
            <v>1007</v>
          </cell>
          <cell r="F29">
            <v>208</v>
          </cell>
          <cell r="G29">
            <v>0</v>
          </cell>
          <cell r="H29">
            <v>0.35</v>
          </cell>
          <cell r="I29">
            <v>45</v>
          </cell>
          <cell r="J29">
            <v>1136</v>
          </cell>
          <cell r="K29">
            <v>-129</v>
          </cell>
          <cell r="L29">
            <v>150</v>
          </cell>
          <cell r="M29">
            <v>0</v>
          </cell>
          <cell r="N29">
            <v>160</v>
          </cell>
          <cell r="O29">
            <v>100</v>
          </cell>
          <cell r="Q29">
            <v>120</v>
          </cell>
          <cell r="U29">
            <v>70</v>
          </cell>
          <cell r="V29">
            <v>150</v>
          </cell>
          <cell r="W29">
            <v>87.4</v>
          </cell>
          <cell r="X29">
            <v>150</v>
          </cell>
          <cell r="Y29">
            <v>12.677345537757436</v>
          </cell>
          <cell r="Z29">
            <v>2.3798627002288328</v>
          </cell>
          <cell r="AC29">
            <v>132</v>
          </cell>
          <cell r="AD29">
            <v>438</v>
          </cell>
          <cell r="AE29">
            <v>100</v>
          </cell>
          <cell r="AF29">
            <v>80</v>
          </cell>
          <cell r="AG29">
            <v>102.4</v>
          </cell>
          <cell r="AH29">
            <v>146</v>
          </cell>
          <cell r="AI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223</v>
          </cell>
          <cell r="D30">
            <v>1346</v>
          </cell>
          <cell r="E30">
            <v>951</v>
          </cell>
          <cell r="F30">
            <v>549</v>
          </cell>
          <cell r="G30">
            <v>0</v>
          </cell>
          <cell r="H30">
            <v>0.35</v>
          </cell>
          <cell r="I30">
            <v>45</v>
          </cell>
          <cell r="J30">
            <v>1240</v>
          </cell>
          <cell r="K30">
            <v>-289</v>
          </cell>
          <cell r="L30">
            <v>250</v>
          </cell>
          <cell r="M30">
            <v>120</v>
          </cell>
          <cell r="N30">
            <v>300</v>
          </cell>
          <cell r="O30">
            <v>250</v>
          </cell>
          <cell r="Q30">
            <v>100</v>
          </cell>
          <cell r="U30">
            <v>150</v>
          </cell>
          <cell r="V30">
            <v>250</v>
          </cell>
          <cell r="W30">
            <v>155.4</v>
          </cell>
          <cell r="X30">
            <v>250</v>
          </cell>
          <cell r="Y30">
            <v>14.27927927927928</v>
          </cell>
          <cell r="Z30">
            <v>3.5328185328185326</v>
          </cell>
          <cell r="AC30">
            <v>174</v>
          </cell>
          <cell r="AD30">
            <v>0</v>
          </cell>
          <cell r="AE30">
            <v>205.5</v>
          </cell>
          <cell r="AF30">
            <v>204.8</v>
          </cell>
          <cell r="AG30">
            <v>207.8</v>
          </cell>
          <cell r="AH30">
            <v>246</v>
          </cell>
          <cell r="AI30" t="str">
            <v>продянв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-29.616</v>
          </cell>
          <cell r="D31">
            <v>745.59199999999998</v>
          </cell>
          <cell r="E31">
            <v>601.05600000000004</v>
          </cell>
          <cell r="F31">
            <v>58.695</v>
          </cell>
          <cell r="G31">
            <v>0</v>
          </cell>
          <cell r="H31">
            <v>1</v>
          </cell>
          <cell r="I31">
            <v>50</v>
          </cell>
          <cell r="J31">
            <v>600.48400000000004</v>
          </cell>
          <cell r="K31">
            <v>0.57200000000000273</v>
          </cell>
          <cell r="L31">
            <v>100</v>
          </cell>
          <cell r="M31">
            <v>70</v>
          </cell>
          <cell r="N31">
            <v>130</v>
          </cell>
          <cell r="O31">
            <v>100</v>
          </cell>
          <cell r="P31">
            <v>150</v>
          </cell>
          <cell r="Q31">
            <v>120</v>
          </cell>
          <cell r="U31">
            <v>50</v>
          </cell>
          <cell r="V31">
            <v>90</v>
          </cell>
          <cell r="W31">
            <v>86.403200000000012</v>
          </cell>
          <cell r="Y31">
            <v>10.053967908595975</v>
          </cell>
          <cell r="Z31">
            <v>0.67931511795859401</v>
          </cell>
          <cell r="AC31">
            <v>169.04</v>
          </cell>
          <cell r="AD31">
            <v>0</v>
          </cell>
          <cell r="AE31">
            <v>96.700999999999993</v>
          </cell>
          <cell r="AF31">
            <v>83.48299999999999</v>
          </cell>
          <cell r="AG31">
            <v>91.658200000000008</v>
          </cell>
          <cell r="AH31">
            <v>93.161000000000016</v>
          </cell>
          <cell r="AI31" t="e">
            <v>#N/A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-1380.2329999999999</v>
          </cell>
          <cell r="D32">
            <v>9874.6919999999991</v>
          </cell>
          <cell r="E32">
            <v>7134.491</v>
          </cell>
          <cell r="F32">
            <v>710.62</v>
          </cell>
          <cell r="G32">
            <v>0</v>
          </cell>
          <cell r="H32">
            <v>1</v>
          </cell>
          <cell r="I32">
            <v>50</v>
          </cell>
          <cell r="J32">
            <v>7330.2659999999996</v>
          </cell>
          <cell r="K32">
            <v>-195.77499999999964</v>
          </cell>
          <cell r="L32">
            <v>1200</v>
          </cell>
          <cell r="M32">
            <v>600</v>
          </cell>
          <cell r="N32">
            <v>1700</v>
          </cell>
          <cell r="O32">
            <v>1000</v>
          </cell>
          <cell r="P32">
            <v>2050</v>
          </cell>
          <cell r="Q32">
            <v>1500</v>
          </cell>
          <cell r="U32">
            <v>1000</v>
          </cell>
          <cell r="V32">
            <v>1000</v>
          </cell>
          <cell r="W32">
            <v>1072.9101999999998</v>
          </cell>
          <cell r="X32">
            <v>1000</v>
          </cell>
          <cell r="Y32">
            <v>10.961420629610942</v>
          </cell>
          <cell r="Z32">
            <v>0.66232942887484914</v>
          </cell>
          <cell r="AC32">
            <v>1769.94</v>
          </cell>
          <cell r="AD32">
            <v>0</v>
          </cell>
          <cell r="AE32">
            <v>912.80224999999996</v>
          </cell>
          <cell r="AF32">
            <v>733.94039999999984</v>
          </cell>
          <cell r="AG32">
            <v>1064.4544000000001</v>
          </cell>
          <cell r="AH32">
            <v>1186.481</v>
          </cell>
          <cell r="AI32" t="str">
            <v>оконч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-26.478000000000002</v>
          </cell>
          <cell r="D33">
            <v>487.92700000000002</v>
          </cell>
          <cell r="E33">
            <v>348.87900000000002</v>
          </cell>
          <cell r="F33">
            <v>34.758000000000003</v>
          </cell>
          <cell r="G33">
            <v>0</v>
          </cell>
          <cell r="H33">
            <v>1</v>
          </cell>
          <cell r="I33">
            <v>50</v>
          </cell>
          <cell r="J33">
            <v>340.78100000000001</v>
          </cell>
          <cell r="K33">
            <v>8.0980000000000132</v>
          </cell>
          <cell r="L33">
            <v>60</v>
          </cell>
          <cell r="M33">
            <v>50</v>
          </cell>
          <cell r="N33">
            <v>90</v>
          </cell>
          <cell r="O33">
            <v>60</v>
          </cell>
          <cell r="P33">
            <v>100</v>
          </cell>
          <cell r="Q33">
            <v>80</v>
          </cell>
          <cell r="U33">
            <v>20</v>
          </cell>
          <cell r="V33">
            <v>60</v>
          </cell>
          <cell r="W33">
            <v>54.989800000000002</v>
          </cell>
          <cell r="Y33">
            <v>10.088380026841342</v>
          </cell>
          <cell r="Z33">
            <v>0.6320808586319645</v>
          </cell>
          <cell r="AC33">
            <v>73.930000000000007</v>
          </cell>
          <cell r="AD33">
            <v>0</v>
          </cell>
          <cell r="AE33">
            <v>67.771000000000001</v>
          </cell>
          <cell r="AF33">
            <v>55.417599999999993</v>
          </cell>
          <cell r="AG33">
            <v>63.310199999999995</v>
          </cell>
          <cell r="AH33">
            <v>56.382000000000005</v>
          </cell>
          <cell r="AI33" t="str">
            <v>зв60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50.936</v>
          </cell>
          <cell r="D34">
            <v>1373.2249999999999</v>
          </cell>
          <cell r="E34">
            <v>979.81100000000004</v>
          </cell>
          <cell r="F34">
            <v>351.34300000000002</v>
          </cell>
          <cell r="G34">
            <v>0</v>
          </cell>
          <cell r="H34">
            <v>1</v>
          </cell>
          <cell r="I34">
            <v>50</v>
          </cell>
          <cell r="J34">
            <v>958.57500000000005</v>
          </cell>
          <cell r="K34">
            <v>21.23599999999999</v>
          </cell>
          <cell r="L34">
            <v>190</v>
          </cell>
          <cell r="M34">
            <v>130</v>
          </cell>
          <cell r="N34">
            <v>230</v>
          </cell>
          <cell r="O34">
            <v>180</v>
          </cell>
          <cell r="P34">
            <v>50</v>
          </cell>
          <cell r="Q34">
            <v>200</v>
          </cell>
          <cell r="U34">
            <v>100</v>
          </cell>
          <cell r="V34">
            <v>150</v>
          </cell>
          <cell r="W34">
            <v>158.33420000000001</v>
          </cell>
          <cell r="X34">
            <v>100</v>
          </cell>
          <cell r="Y34">
            <v>10.618950296272063</v>
          </cell>
          <cell r="Z34">
            <v>2.2189962749677581</v>
          </cell>
          <cell r="AC34">
            <v>188.14</v>
          </cell>
          <cell r="AD34">
            <v>0</v>
          </cell>
          <cell r="AE34">
            <v>165.74375000000001</v>
          </cell>
          <cell r="AF34">
            <v>154.26420000000002</v>
          </cell>
          <cell r="AG34">
            <v>177.64000000000001</v>
          </cell>
          <cell r="AH34">
            <v>137.00399999999999</v>
          </cell>
          <cell r="AI34">
            <v>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27.943999999999999</v>
          </cell>
          <cell r="D35">
            <v>406.10599999999999</v>
          </cell>
          <cell r="E35">
            <v>274.52199999999999</v>
          </cell>
          <cell r="F35">
            <v>138.65</v>
          </cell>
          <cell r="G35">
            <v>0</v>
          </cell>
          <cell r="H35">
            <v>1</v>
          </cell>
          <cell r="I35">
            <v>60</v>
          </cell>
          <cell r="J35">
            <v>277.48399999999998</v>
          </cell>
          <cell r="K35">
            <v>-2.9619999999999891</v>
          </cell>
          <cell r="L35">
            <v>60</v>
          </cell>
          <cell r="M35">
            <v>40</v>
          </cell>
          <cell r="N35">
            <v>80</v>
          </cell>
          <cell r="O35">
            <v>50</v>
          </cell>
          <cell r="Q35">
            <v>50</v>
          </cell>
          <cell r="U35">
            <v>20</v>
          </cell>
          <cell r="V35">
            <v>50</v>
          </cell>
          <cell r="W35">
            <v>47.556399999999996</v>
          </cell>
          <cell r="Y35">
            <v>10.275168011035319</v>
          </cell>
          <cell r="Z35">
            <v>2.915485612872295</v>
          </cell>
          <cell r="AC35">
            <v>36.74</v>
          </cell>
          <cell r="AD35">
            <v>0</v>
          </cell>
          <cell r="AE35">
            <v>43.550750000000001</v>
          </cell>
          <cell r="AF35">
            <v>42.292999999999999</v>
          </cell>
          <cell r="AG35">
            <v>53.834999999999994</v>
          </cell>
          <cell r="AH35">
            <v>57.295999999999992</v>
          </cell>
          <cell r="AI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1570.1690000000001</v>
          </cell>
          <cell r="D36">
            <v>13320.181</v>
          </cell>
          <cell r="E36">
            <v>12407.36</v>
          </cell>
          <cell r="F36">
            <v>1471.2339999999999</v>
          </cell>
          <cell r="G36">
            <v>0</v>
          </cell>
          <cell r="H36">
            <v>1</v>
          </cell>
          <cell r="I36">
            <v>60</v>
          </cell>
          <cell r="J36">
            <v>12535.892</v>
          </cell>
          <cell r="K36">
            <v>-128.53199999999924</v>
          </cell>
          <cell r="L36">
            <v>2050</v>
          </cell>
          <cell r="M36">
            <v>2100</v>
          </cell>
          <cell r="N36">
            <v>1900</v>
          </cell>
          <cell r="O36">
            <v>2800</v>
          </cell>
          <cell r="P36">
            <v>2500</v>
          </cell>
          <cell r="Q36">
            <v>2900</v>
          </cell>
          <cell r="U36">
            <v>1300</v>
          </cell>
          <cell r="V36">
            <v>1600</v>
          </cell>
          <cell r="W36">
            <v>1956.4976000000001</v>
          </cell>
          <cell r="X36">
            <v>1500</v>
          </cell>
          <cell r="Y36">
            <v>10.284313152236935</v>
          </cell>
          <cell r="Z36">
            <v>0.75197332212418755</v>
          </cell>
          <cell r="AC36">
            <v>2624.8719999999998</v>
          </cell>
          <cell r="AD36">
            <v>0</v>
          </cell>
          <cell r="AE36">
            <v>2455.8145</v>
          </cell>
          <cell r="AF36">
            <v>1668.9897999999998</v>
          </cell>
          <cell r="AG36">
            <v>2021.8679999999999</v>
          </cell>
          <cell r="AH36">
            <v>1914.0959999999995</v>
          </cell>
          <cell r="AI36" t="str">
            <v>оконч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207.74</v>
          </cell>
          <cell r="D37">
            <v>107.98</v>
          </cell>
          <cell r="E37">
            <v>270.98200000000003</v>
          </cell>
          <cell r="F37">
            <v>27.46</v>
          </cell>
          <cell r="G37" t="str">
            <v>н</v>
          </cell>
          <cell r="H37">
            <v>1</v>
          </cell>
          <cell r="I37">
            <v>55</v>
          </cell>
          <cell r="J37">
            <v>291.613</v>
          </cell>
          <cell r="K37">
            <v>-20.630999999999972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120</v>
          </cell>
          <cell r="Q37">
            <v>60</v>
          </cell>
          <cell r="U37">
            <v>30</v>
          </cell>
          <cell r="V37">
            <v>40</v>
          </cell>
          <cell r="W37">
            <v>35.255400000000009</v>
          </cell>
          <cell r="X37">
            <v>30</v>
          </cell>
          <cell r="Y37">
            <v>8.7209335307498979</v>
          </cell>
          <cell r="Z37">
            <v>0.77888777322055613</v>
          </cell>
          <cell r="AC37">
            <v>94.704999999999998</v>
          </cell>
          <cell r="AD37">
            <v>0</v>
          </cell>
          <cell r="AE37">
            <v>57.064250000000001</v>
          </cell>
          <cell r="AF37">
            <v>27.910799999999995</v>
          </cell>
          <cell r="AG37">
            <v>21.211600000000004</v>
          </cell>
          <cell r="AH37">
            <v>0</v>
          </cell>
          <cell r="AI37" t="str">
            <v>увел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-17.369</v>
          </cell>
          <cell r="D38">
            <v>180.59899999999999</v>
          </cell>
          <cell r="E38">
            <v>62.32</v>
          </cell>
          <cell r="F38">
            <v>86.798000000000002</v>
          </cell>
          <cell r="G38">
            <v>0</v>
          </cell>
          <cell r="H38">
            <v>1</v>
          </cell>
          <cell r="I38">
            <v>50</v>
          </cell>
          <cell r="J38">
            <v>68.453999999999994</v>
          </cell>
          <cell r="K38">
            <v>-6.1339999999999932</v>
          </cell>
          <cell r="L38">
            <v>10</v>
          </cell>
          <cell r="M38">
            <v>10</v>
          </cell>
          <cell r="N38">
            <v>30</v>
          </cell>
          <cell r="O38">
            <v>20</v>
          </cell>
          <cell r="W38">
            <v>12.464</v>
          </cell>
          <cell r="Y38">
            <v>12.580070603337612</v>
          </cell>
          <cell r="Z38">
            <v>6.9638960205391527</v>
          </cell>
          <cell r="AC38">
            <v>0</v>
          </cell>
          <cell r="AD38">
            <v>0</v>
          </cell>
          <cell r="AE38">
            <v>12.198499999999999</v>
          </cell>
          <cell r="AF38">
            <v>8.9096000000000011</v>
          </cell>
          <cell r="AG38">
            <v>16.080400000000001</v>
          </cell>
          <cell r="AH38">
            <v>12.353999999999999</v>
          </cell>
          <cell r="AI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133.33199999999999</v>
          </cell>
          <cell r="D39">
            <v>731.49199999999996</v>
          </cell>
          <cell r="E39">
            <v>725.15300000000002</v>
          </cell>
          <cell r="F39">
            <v>69.897000000000006</v>
          </cell>
          <cell r="G39">
            <v>0</v>
          </cell>
          <cell r="H39">
            <v>1</v>
          </cell>
          <cell r="I39">
            <v>50</v>
          </cell>
          <cell r="J39">
            <v>715.03599999999994</v>
          </cell>
          <cell r="K39">
            <v>10.117000000000075</v>
          </cell>
          <cell r="L39">
            <v>100</v>
          </cell>
          <cell r="M39">
            <v>90</v>
          </cell>
          <cell r="N39">
            <v>150</v>
          </cell>
          <cell r="O39">
            <v>150</v>
          </cell>
          <cell r="P39">
            <v>200</v>
          </cell>
          <cell r="Q39">
            <v>170</v>
          </cell>
          <cell r="U39">
            <v>50</v>
          </cell>
          <cell r="V39">
            <v>100</v>
          </cell>
          <cell r="W39">
            <v>109.2026</v>
          </cell>
          <cell r="X39">
            <v>100</v>
          </cell>
          <cell r="Y39">
            <v>10.804660328600233</v>
          </cell>
          <cell r="Z39">
            <v>0.64006717788770595</v>
          </cell>
          <cell r="AC39">
            <v>179.14</v>
          </cell>
          <cell r="AD39">
            <v>0</v>
          </cell>
          <cell r="AE39">
            <v>121.68125000000001</v>
          </cell>
          <cell r="AF39">
            <v>119.08040000000001</v>
          </cell>
          <cell r="AG39">
            <v>112.13339999999998</v>
          </cell>
          <cell r="AH39">
            <v>118.20499999999998</v>
          </cell>
          <cell r="AI39">
            <v>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308.49700000000001</v>
          </cell>
          <cell r="D40">
            <v>5908.9709999999995</v>
          </cell>
          <cell r="E40">
            <v>4604.7960000000003</v>
          </cell>
          <cell r="F40">
            <v>1286.386</v>
          </cell>
          <cell r="G40">
            <v>0</v>
          </cell>
          <cell r="H40">
            <v>1</v>
          </cell>
          <cell r="I40">
            <v>60</v>
          </cell>
          <cell r="J40">
            <v>4609.67</v>
          </cell>
          <cell r="K40">
            <v>-4.8739999999997963</v>
          </cell>
          <cell r="L40">
            <v>800</v>
          </cell>
          <cell r="M40">
            <v>1500</v>
          </cell>
          <cell r="N40">
            <v>1000</v>
          </cell>
          <cell r="O40">
            <v>1200</v>
          </cell>
          <cell r="P40">
            <v>500</v>
          </cell>
          <cell r="Q40">
            <v>900</v>
          </cell>
          <cell r="U40">
            <v>500</v>
          </cell>
          <cell r="V40">
            <v>1000</v>
          </cell>
          <cell r="W40">
            <v>633.68119999999999</v>
          </cell>
          <cell r="X40">
            <v>800</v>
          </cell>
          <cell r="Y40">
            <v>14.970281586387603</v>
          </cell>
          <cell r="Z40">
            <v>2.0300207738528457</v>
          </cell>
          <cell r="AC40">
            <v>1436.39</v>
          </cell>
          <cell r="AD40">
            <v>0</v>
          </cell>
          <cell r="AE40">
            <v>731.69399999999996</v>
          </cell>
          <cell r="AF40">
            <v>524.28100000000018</v>
          </cell>
          <cell r="AG40">
            <v>697.96560000000011</v>
          </cell>
          <cell r="AH40">
            <v>1021.7529999999999</v>
          </cell>
          <cell r="AI40" t="str">
            <v>ак янв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-462.33499999999998</v>
          </cell>
          <cell r="D41">
            <v>7022.1750000000002</v>
          </cell>
          <cell r="E41">
            <v>5155.91</v>
          </cell>
          <cell r="F41">
            <v>936.51599999999996</v>
          </cell>
          <cell r="G41">
            <v>0</v>
          </cell>
          <cell r="H41">
            <v>1</v>
          </cell>
          <cell r="I41">
            <v>60</v>
          </cell>
          <cell r="J41">
            <v>5142.7669999999998</v>
          </cell>
          <cell r="K41">
            <v>13.143000000000029</v>
          </cell>
          <cell r="L41">
            <v>900</v>
          </cell>
          <cell r="M41">
            <v>1400</v>
          </cell>
          <cell r="N41">
            <v>1000</v>
          </cell>
          <cell r="O41">
            <v>1500</v>
          </cell>
          <cell r="P41">
            <v>500</v>
          </cell>
          <cell r="Q41">
            <v>1300</v>
          </cell>
          <cell r="U41">
            <v>500</v>
          </cell>
          <cell r="V41">
            <v>900</v>
          </cell>
          <cell r="W41">
            <v>770.62799999999993</v>
          </cell>
          <cell r="X41">
            <v>800</v>
          </cell>
          <cell r="Y41">
            <v>12.634521455228723</v>
          </cell>
          <cell r="Z41">
            <v>1.2152633955682899</v>
          </cell>
          <cell r="AC41">
            <v>1302.77</v>
          </cell>
          <cell r="AD41">
            <v>0</v>
          </cell>
          <cell r="AE41">
            <v>643.7355</v>
          </cell>
          <cell r="AF41">
            <v>619.44319999999993</v>
          </cell>
          <cell r="AG41">
            <v>818.01740000000007</v>
          </cell>
          <cell r="AH41">
            <v>890.48</v>
          </cell>
          <cell r="AI41" t="str">
            <v>ак янв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-41.326000000000001</v>
          </cell>
          <cell r="D42">
            <v>532.971</v>
          </cell>
          <cell r="E42">
            <v>356.72800000000001</v>
          </cell>
          <cell r="F42">
            <v>107.834</v>
          </cell>
          <cell r="G42">
            <v>0</v>
          </cell>
          <cell r="H42">
            <v>1</v>
          </cell>
          <cell r="I42">
            <v>60</v>
          </cell>
          <cell r="J42">
            <v>345.55</v>
          </cell>
          <cell r="K42">
            <v>11.177999999999997</v>
          </cell>
          <cell r="L42">
            <v>60</v>
          </cell>
          <cell r="M42">
            <v>50</v>
          </cell>
          <cell r="N42">
            <v>80</v>
          </cell>
          <cell r="O42">
            <v>60</v>
          </cell>
          <cell r="Q42">
            <v>70</v>
          </cell>
          <cell r="U42">
            <v>20</v>
          </cell>
          <cell r="V42">
            <v>60</v>
          </cell>
          <cell r="W42">
            <v>50.201599999999999</v>
          </cell>
          <cell r="Y42">
            <v>10.11589272055074</v>
          </cell>
          <cell r="Z42">
            <v>2.1480191866394698</v>
          </cell>
          <cell r="AC42">
            <v>105.72</v>
          </cell>
          <cell r="AD42">
            <v>0</v>
          </cell>
          <cell r="AE42">
            <v>41.075749999999999</v>
          </cell>
          <cell r="AF42">
            <v>52.736800000000002</v>
          </cell>
          <cell r="AG42">
            <v>60.083799999999997</v>
          </cell>
          <cell r="AH42">
            <v>65.947000000000003</v>
          </cell>
          <cell r="AI42" t="str">
            <v>увел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-50.381</v>
          </cell>
          <cell r="D43">
            <v>576.14499999999998</v>
          </cell>
          <cell r="E43">
            <v>426.983</v>
          </cell>
          <cell r="F43">
            <v>65.394999999999996</v>
          </cell>
          <cell r="G43">
            <v>0</v>
          </cell>
          <cell r="H43">
            <v>1</v>
          </cell>
          <cell r="I43">
            <v>60</v>
          </cell>
          <cell r="J43">
            <v>410.22800000000001</v>
          </cell>
          <cell r="K43">
            <v>16.754999999999995</v>
          </cell>
          <cell r="L43">
            <v>70</v>
          </cell>
          <cell r="M43">
            <v>50</v>
          </cell>
          <cell r="N43">
            <v>90</v>
          </cell>
          <cell r="O43">
            <v>70</v>
          </cell>
          <cell r="P43">
            <v>100</v>
          </cell>
          <cell r="Q43">
            <v>90</v>
          </cell>
          <cell r="U43">
            <v>30</v>
          </cell>
          <cell r="V43">
            <v>70</v>
          </cell>
          <cell r="W43">
            <v>63.248199999999997</v>
          </cell>
          <cell r="Y43">
            <v>10.046056646671367</v>
          </cell>
          <cell r="Z43">
            <v>1.033942467927941</v>
          </cell>
          <cell r="AC43">
            <v>110.742</v>
          </cell>
          <cell r="AD43">
            <v>0</v>
          </cell>
          <cell r="AE43">
            <v>57.797249999999998</v>
          </cell>
          <cell r="AF43">
            <v>65.091200000000001</v>
          </cell>
          <cell r="AG43">
            <v>69.070000000000007</v>
          </cell>
          <cell r="AH43">
            <v>49.198</v>
          </cell>
          <cell r="AI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-3.8090000000000002</v>
          </cell>
          <cell r="D44">
            <v>50.290999999999997</v>
          </cell>
          <cell r="E44">
            <v>23.140999999999998</v>
          </cell>
          <cell r="F44">
            <v>21.870999999999999</v>
          </cell>
          <cell r="G44">
            <v>0</v>
          </cell>
          <cell r="H44">
            <v>1</v>
          </cell>
          <cell r="I44">
            <v>180</v>
          </cell>
          <cell r="J44">
            <v>21.172000000000001</v>
          </cell>
          <cell r="K44">
            <v>1.9689999999999976</v>
          </cell>
          <cell r="L44">
            <v>0</v>
          </cell>
          <cell r="M44">
            <v>0</v>
          </cell>
          <cell r="N44">
            <v>0</v>
          </cell>
          <cell r="O44">
            <v>20</v>
          </cell>
          <cell r="V44">
            <v>20</v>
          </cell>
          <cell r="W44">
            <v>4.6281999999999996</v>
          </cell>
          <cell r="Y44">
            <v>13.368264119960244</v>
          </cell>
          <cell r="Z44">
            <v>4.7255952638174668</v>
          </cell>
          <cell r="AC44">
            <v>0</v>
          </cell>
          <cell r="AD44">
            <v>0</v>
          </cell>
          <cell r="AE44">
            <v>4.0780000000000003</v>
          </cell>
          <cell r="AF44">
            <v>3.2667999999999999</v>
          </cell>
          <cell r="AG44">
            <v>4.8995999999999995</v>
          </cell>
          <cell r="AH44">
            <v>3.7749999999999986</v>
          </cell>
          <cell r="AI44" t="e">
            <v>#N/A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-30.053000000000001</v>
          </cell>
          <cell r="D45">
            <v>945.09799999999996</v>
          </cell>
          <cell r="E45">
            <v>708.18</v>
          </cell>
          <cell r="F45">
            <v>143.654</v>
          </cell>
          <cell r="G45">
            <v>0</v>
          </cell>
          <cell r="H45">
            <v>1</v>
          </cell>
          <cell r="I45">
            <v>60</v>
          </cell>
          <cell r="J45">
            <v>681.76700000000005</v>
          </cell>
          <cell r="K45">
            <v>26.412999999999897</v>
          </cell>
          <cell r="L45">
            <v>130</v>
          </cell>
          <cell r="M45">
            <v>80</v>
          </cell>
          <cell r="N45">
            <v>170</v>
          </cell>
          <cell r="O45">
            <v>120</v>
          </cell>
          <cell r="P45">
            <v>180</v>
          </cell>
          <cell r="Q45">
            <v>170</v>
          </cell>
          <cell r="U45">
            <v>50</v>
          </cell>
          <cell r="V45">
            <v>130</v>
          </cell>
          <cell r="W45">
            <v>116.62259999999999</v>
          </cell>
          <cell r="Y45">
            <v>10.063692629044457</v>
          </cell>
          <cell r="Z45">
            <v>1.2317852628907262</v>
          </cell>
          <cell r="AC45">
            <v>125.06699999999999</v>
          </cell>
          <cell r="AD45">
            <v>0</v>
          </cell>
          <cell r="AE45">
            <v>106.90175000000001</v>
          </cell>
          <cell r="AF45">
            <v>107.64439999999999</v>
          </cell>
          <cell r="AG45">
            <v>121.05519999999999</v>
          </cell>
          <cell r="AH45">
            <v>134.32799999999997</v>
          </cell>
          <cell r="AI45">
            <v>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-4.1070000000000002</v>
          </cell>
          <cell r="D46">
            <v>225.35</v>
          </cell>
          <cell r="E46">
            <v>177.578</v>
          </cell>
          <cell r="F46">
            <v>41.578000000000003</v>
          </cell>
          <cell r="G46" t="str">
            <v>н</v>
          </cell>
          <cell r="H46">
            <v>1</v>
          </cell>
          <cell r="I46">
            <v>35</v>
          </cell>
          <cell r="J46">
            <v>178.285</v>
          </cell>
          <cell r="K46">
            <v>-0.70699999999999363</v>
          </cell>
          <cell r="L46">
            <v>10</v>
          </cell>
          <cell r="M46">
            <v>10</v>
          </cell>
          <cell r="N46">
            <v>10</v>
          </cell>
          <cell r="O46">
            <v>20</v>
          </cell>
          <cell r="Q46">
            <v>10</v>
          </cell>
          <cell r="V46">
            <v>10</v>
          </cell>
          <cell r="W46">
            <v>12.240200000000002</v>
          </cell>
          <cell r="Y46">
            <v>9.1157007238443803</v>
          </cell>
          <cell r="Z46">
            <v>3.3968399209163249</v>
          </cell>
          <cell r="AC46">
            <v>116.377</v>
          </cell>
          <cell r="AD46">
            <v>0</v>
          </cell>
          <cell r="AE46">
            <v>12.567</v>
          </cell>
          <cell r="AF46">
            <v>6.4478000000000009</v>
          </cell>
          <cell r="AG46">
            <v>14.167999999999996</v>
          </cell>
          <cell r="AH46">
            <v>15.451999999999991</v>
          </cell>
          <cell r="AI46" t="str">
            <v>увел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-21.283000000000001</v>
          </cell>
          <cell r="D47">
            <v>283.73899999999998</v>
          </cell>
          <cell r="E47">
            <v>175.59200000000001</v>
          </cell>
          <cell r="F47">
            <v>76.572999999999993</v>
          </cell>
          <cell r="G47">
            <v>0</v>
          </cell>
          <cell r="H47">
            <v>1</v>
          </cell>
          <cell r="I47">
            <v>30</v>
          </cell>
          <cell r="J47">
            <v>177.77799999999999</v>
          </cell>
          <cell r="K47">
            <v>-2.1859999999999786</v>
          </cell>
          <cell r="L47">
            <v>30</v>
          </cell>
          <cell r="M47">
            <v>20</v>
          </cell>
          <cell r="N47">
            <v>30</v>
          </cell>
          <cell r="O47">
            <v>20</v>
          </cell>
          <cell r="U47">
            <v>20</v>
          </cell>
          <cell r="V47">
            <v>30</v>
          </cell>
          <cell r="W47">
            <v>25.333000000000006</v>
          </cell>
          <cell r="Y47">
            <v>8.9437887340622879</v>
          </cell>
          <cell r="Z47">
            <v>3.0226581928709577</v>
          </cell>
          <cell r="AC47">
            <v>48.927</v>
          </cell>
          <cell r="AD47">
            <v>0</v>
          </cell>
          <cell r="AE47">
            <v>13.857250000000001</v>
          </cell>
          <cell r="AF47">
            <v>20.016400000000004</v>
          </cell>
          <cell r="AG47">
            <v>24.7624</v>
          </cell>
          <cell r="AH47">
            <v>18.430999999999997</v>
          </cell>
          <cell r="AI47" t="str">
            <v>увел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-52.372999999999998</v>
          </cell>
          <cell r="D48">
            <v>433.75400000000002</v>
          </cell>
          <cell r="E48">
            <v>210.423</v>
          </cell>
          <cell r="F48">
            <v>152.23099999999999</v>
          </cell>
          <cell r="G48" t="str">
            <v>н</v>
          </cell>
          <cell r="H48">
            <v>1</v>
          </cell>
          <cell r="I48">
            <v>30</v>
          </cell>
          <cell r="J48">
            <v>215.648</v>
          </cell>
          <cell r="K48">
            <v>-5.2249999999999943</v>
          </cell>
          <cell r="L48">
            <v>40</v>
          </cell>
          <cell r="M48">
            <v>30</v>
          </cell>
          <cell r="N48">
            <v>40</v>
          </cell>
          <cell r="O48">
            <v>40</v>
          </cell>
          <cell r="W48">
            <v>25.5472</v>
          </cell>
          <cell r="Y48">
            <v>11.830298428007765</v>
          </cell>
          <cell r="Z48">
            <v>5.9588134903237924</v>
          </cell>
          <cell r="AC48">
            <v>82.686999999999998</v>
          </cell>
          <cell r="AD48">
            <v>0</v>
          </cell>
          <cell r="AE48">
            <v>20.455749999999998</v>
          </cell>
          <cell r="AF48">
            <v>24.813600000000001</v>
          </cell>
          <cell r="AG48">
            <v>36.646599999999999</v>
          </cell>
          <cell r="AH48">
            <v>46.071999999999989</v>
          </cell>
          <cell r="AI48" t="str">
            <v>увел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-215.99</v>
          </cell>
          <cell r="D49">
            <v>1772.989</v>
          </cell>
          <cell r="E49">
            <v>1280.83</v>
          </cell>
          <cell r="F49">
            <v>183.011</v>
          </cell>
          <cell r="G49">
            <v>0</v>
          </cell>
          <cell r="H49">
            <v>1</v>
          </cell>
          <cell r="I49">
            <v>30</v>
          </cell>
          <cell r="J49">
            <v>1278.6659999999999</v>
          </cell>
          <cell r="K49">
            <v>2.1639999999999873</v>
          </cell>
          <cell r="L49">
            <v>250</v>
          </cell>
          <cell r="M49">
            <v>180</v>
          </cell>
          <cell r="N49">
            <v>250</v>
          </cell>
          <cell r="O49">
            <v>200</v>
          </cell>
          <cell r="P49">
            <v>150</v>
          </cell>
          <cell r="Q49">
            <v>250</v>
          </cell>
          <cell r="U49">
            <v>200</v>
          </cell>
          <cell r="V49">
            <v>200</v>
          </cell>
          <cell r="W49">
            <v>195.53879999999998</v>
          </cell>
          <cell r="X49">
            <v>100</v>
          </cell>
          <cell r="Y49">
            <v>10.038984590270577</v>
          </cell>
          <cell r="Z49">
            <v>0.93593189689207468</v>
          </cell>
          <cell r="AC49">
            <v>303.13600000000002</v>
          </cell>
          <cell r="AD49">
            <v>0</v>
          </cell>
          <cell r="AE49">
            <v>169.24199999999999</v>
          </cell>
          <cell r="AF49">
            <v>191.66780000000003</v>
          </cell>
          <cell r="AG49">
            <v>210.983</v>
          </cell>
          <cell r="AH49">
            <v>232.14299999999997</v>
          </cell>
          <cell r="AI49">
            <v>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19.509</v>
          </cell>
          <cell r="D50">
            <v>83.650999999999996</v>
          </cell>
          <cell r="E50">
            <v>48.03</v>
          </cell>
          <cell r="F50">
            <v>48.225999999999999</v>
          </cell>
          <cell r="G50">
            <v>0</v>
          </cell>
          <cell r="H50">
            <v>1</v>
          </cell>
          <cell r="I50">
            <v>40</v>
          </cell>
          <cell r="J50">
            <v>50.901000000000003</v>
          </cell>
          <cell r="K50">
            <v>-2.8710000000000022</v>
          </cell>
          <cell r="L50">
            <v>0</v>
          </cell>
          <cell r="M50">
            <v>20</v>
          </cell>
          <cell r="N50">
            <v>20</v>
          </cell>
          <cell r="O50">
            <v>20</v>
          </cell>
          <cell r="W50">
            <v>9.6059999999999999</v>
          </cell>
          <cell r="Y50">
            <v>11.266500104101603</v>
          </cell>
          <cell r="Z50">
            <v>5.020403914220279</v>
          </cell>
          <cell r="AC50">
            <v>0</v>
          </cell>
          <cell r="AD50">
            <v>0</v>
          </cell>
          <cell r="AE50">
            <v>12.886749999999999</v>
          </cell>
          <cell r="AF50">
            <v>12.934999999999999</v>
          </cell>
          <cell r="AG50">
            <v>14.637200000000002</v>
          </cell>
          <cell r="AH50">
            <v>16.631</v>
          </cell>
          <cell r="AI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9.7710000000000008</v>
          </cell>
          <cell r="D51">
            <v>346.154</v>
          </cell>
          <cell r="E51">
            <v>214.05199999999999</v>
          </cell>
          <cell r="F51">
            <v>133.959</v>
          </cell>
          <cell r="G51" t="str">
            <v>н</v>
          </cell>
          <cell r="H51">
            <v>1</v>
          </cell>
          <cell r="I51">
            <v>35</v>
          </cell>
          <cell r="J51">
            <v>209.279</v>
          </cell>
          <cell r="K51">
            <v>4.7729999999999961</v>
          </cell>
          <cell r="L51">
            <v>20</v>
          </cell>
          <cell r="M51">
            <v>30</v>
          </cell>
          <cell r="N51">
            <v>50</v>
          </cell>
          <cell r="O51">
            <v>50</v>
          </cell>
          <cell r="W51">
            <v>22.806199999999997</v>
          </cell>
          <cell r="Y51">
            <v>12.450956318895742</v>
          </cell>
          <cell r="Z51">
            <v>5.8737974761249143</v>
          </cell>
          <cell r="AC51">
            <v>100.021</v>
          </cell>
          <cell r="AD51">
            <v>0</v>
          </cell>
          <cell r="AE51">
            <v>16.454999999999998</v>
          </cell>
          <cell r="AF51">
            <v>29.694800000000004</v>
          </cell>
          <cell r="AG51">
            <v>34.968599999999995</v>
          </cell>
          <cell r="AH51">
            <v>32.438999999999993</v>
          </cell>
          <cell r="AI51" t="str">
            <v>увел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1.6679999999999999</v>
          </cell>
          <cell r="D52">
            <v>225.09800000000001</v>
          </cell>
          <cell r="E52">
            <v>113.83799999999999</v>
          </cell>
          <cell r="F52">
            <v>93.950999999999993</v>
          </cell>
          <cell r="G52">
            <v>0</v>
          </cell>
          <cell r="H52">
            <v>1</v>
          </cell>
          <cell r="I52">
            <v>30</v>
          </cell>
          <cell r="J52">
            <v>131.78</v>
          </cell>
          <cell r="K52">
            <v>-17.942000000000007</v>
          </cell>
          <cell r="L52">
            <v>20</v>
          </cell>
          <cell r="M52">
            <v>20</v>
          </cell>
          <cell r="N52">
            <v>30</v>
          </cell>
          <cell r="O52">
            <v>20</v>
          </cell>
          <cell r="W52">
            <v>18.2926</v>
          </cell>
          <cell r="Y52">
            <v>10.056033587352262</v>
          </cell>
          <cell r="Z52">
            <v>5.1360112832511504</v>
          </cell>
          <cell r="AC52">
            <v>22.375</v>
          </cell>
          <cell r="AD52">
            <v>0</v>
          </cell>
          <cell r="AE52">
            <v>16.671250000000001</v>
          </cell>
          <cell r="AF52">
            <v>20.515999999999998</v>
          </cell>
          <cell r="AG52">
            <v>24.718799999999998</v>
          </cell>
          <cell r="AH52">
            <v>29.933</v>
          </cell>
          <cell r="AI52" t="str">
            <v>увел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63.33</v>
          </cell>
          <cell r="D53">
            <v>395.60700000000003</v>
          </cell>
          <cell r="E53">
            <v>359.70400000000001</v>
          </cell>
          <cell r="F53">
            <v>59.424999999999997</v>
          </cell>
          <cell r="G53" t="str">
            <v>н</v>
          </cell>
          <cell r="H53">
            <v>1</v>
          </cell>
          <cell r="I53">
            <v>45</v>
          </cell>
          <cell r="J53">
            <v>390.94799999999998</v>
          </cell>
          <cell r="K53">
            <v>-31.243999999999971</v>
          </cell>
          <cell r="L53">
            <v>70</v>
          </cell>
          <cell r="M53">
            <v>40</v>
          </cell>
          <cell r="N53">
            <v>80</v>
          </cell>
          <cell r="O53">
            <v>70</v>
          </cell>
          <cell r="P53">
            <v>60</v>
          </cell>
          <cell r="Q53">
            <v>90</v>
          </cell>
          <cell r="U53">
            <v>20</v>
          </cell>
          <cell r="V53">
            <v>60</v>
          </cell>
          <cell r="W53">
            <v>54.763200000000005</v>
          </cell>
          <cell r="Y53">
            <v>10.03274096473544</v>
          </cell>
          <cell r="Z53">
            <v>1.0851265083121511</v>
          </cell>
          <cell r="AC53">
            <v>85.888000000000005</v>
          </cell>
          <cell r="AD53">
            <v>0</v>
          </cell>
          <cell r="AE53">
            <v>65.999499999999998</v>
          </cell>
          <cell r="AF53">
            <v>70.803799999999995</v>
          </cell>
          <cell r="AG53">
            <v>62.196399999999997</v>
          </cell>
          <cell r="AH53">
            <v>78.342000000000013</v>
          </cell>
          <cell r="AI53">
            <v>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104.956</v>
          </cell>
          <cell r="D54">
            <v>388.87299999999999</v>
          </cell>
          <cell r="E54">
            <v>330.96199999999999</v>
          </cell>
          <cell r="F54">
            <v>137.53399999999999</v>
          </cell>
          <cell r="G54" t="str">
            <v>н</v>
          </cell>
          <cell r="H54">
            <v>1</v>
          </cell>
          <cell r="I54">
            <v>45</v>
          </cell>
          <cell r="J54">
            <v>421.09199999999998</v>
          </cell>
          <cell r="K54">
            <v>-90.13</v>
          </cell>
          <cell r="L54">
            <v>60</v>
          </cell>
          <cell r="M54">
            <v>40</v>
          </cell>
          <cell r="N54">
            <v>70</v>
          </cell>
          <cell r="O54">
            <v>60</v>
          </cell>
          <cell r="V54">
            <v>30</v>
          </cell>
          <cell r="W54">
            <v>37.847200000000001</v>
          </cell>
          <cell r="Y54">
            <v>10.503656809486566</v>
          </cell>
          <cell r="Z54">
            <v>3.6339280052421312</v>
          </cell>
          <cell r="AC54">
            <v>141.726</v>
          </cell>
          <cell r="AD54">
            <v>0</v>
          </cell>
          <cell r="AE54">
            <v>72.212000000000003</v>
          </cell>
          <cell r="AF54">
            <v>59.709000000000003</v>
          </cell>
          <cell r="AG54">
            <v>54.587799999999994</v>
          </cell>
          <cell r="AH54">
            <v>78.714999999999989</v>
          </cell>
          <cell r="AI54">
            <v>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87.153000000000006</v>
          </cell>
          <cell r="D55">
            <v>397.01400000000001</v>
          </cell>
          <cell r="E55">
            <v>330.81700000000001</v>
          </cell>
          <cell r="F55">
            <v>138.79400000000001</v>
          </cell>
          <cell r="G55" t="str">
            <v>н</v>
          </cell>
          <cell r="H55">
            <v>1</v>
          </cell>
          <cell r="I55">
            <v>45</v>
          </cell>
          <cell r="J55">
            <v>402.05200000000002</v>
          </cell>
          <cell r="K55">
            <v>-71.235000000000014</v>
          </cell>
          <cell r="L55">
            <v>50</v>
          </cell>
          <cell r="M55">
            <v>40</v>
          </cell>
          <cell r="N55">
            <v>80</v>
          </cell>
          <cell r="O55">
            <v>60</v>
          </cell>
          <cell r="Q55">
            <v>30</v>
          </cell>
          <cell r="U55">
            <v>20</v>
          </cell>
          <cell r="V55">
            <v>50</v>
          </cell>
          <cell r="W55">
            <v>46.249400000000001</v>
          </cell>
          <cell r="Y55">
            <v>10.136217983368432</v>
          </cell>
          <cell r="Z55">
            <v>3.0009902831171864</v>
          </cell>
          <cell r="AC55">
            <v>99.57</v>
          </cell>
          <cell r="AD55">
            <v>0</v>
          </cell>
          <cell r="AE55">
            <v>76.331249999999997</v>
          </cell>
          <cell r="AF55">
            <v>51.242000000000004</v>
          </cell>
          <cell r="AG55">
            <v>54.9908</v>
          </cell>
          <cell r="AH55">
            <v>61.196999999999996</v>
          </cell>
          <cell r="AI55">
            <v>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-99</v>
          </cell>
          <cell r="D56">
            <v>3945</v>
          </cell>
          <cell r="E56">
            <v>2704</v>
          </cell>
          <cell r="F56">
            <v>65</v>
          </cell>
          <cell r="G56" t="str">
            <v>акк</v>
          </cell>
          <cell r="H56">
            <v>0.35</v>
          </cell>
          <cell r="I56">
            <v>40</v>
          </cell>
          <cell r="J56">
            <v>2920</v>
          </cell>
          <cell r="K56">
            <v>-216</v>
          </cell>
          <cell r="L56">
            <v>500</v>
          </cell>
          <cell r="M56">
            <v>300</v>
          </cell>
          <cell r="N56">
            <v>500</v>
          </cell>
          <cell r="O56">
            <v>500</v>
          </cell>
          <cell r="P56">
            <v>800</v>
          </cell>
          <cell r="Q56">
            <v>800</v>
          </cell>
          <cell r="U56">
            <v>400</v>
          </cell>
          <cell r="V56">
            <v>800</v>
          </cell>
          <cell r="W56">
            <v>428</v>
          </cell>
          <cell r="X56">
            <v>500</v>
          </cell>
          <cell r="Y56">
            <v>12.067757009345794</v>
          </cell>
          <cell r="Z56">
            <v>0.15186915887850466</v>
          </cell>
          <cell r="AC56">
            <v>564</v>
          </cell>
          <cell r="AD56">
            <v>0</v>
          </cell>
          <cell r="AE56">
            <v>446.25</v>
          </cell>
          <cell r="AF56">
            <v>394.6</v>
          </cell>
          <cell r="AG56">
            <v>493.6</v>
          </cell>
          <cell r="AH56">
            <v>476</v>
          </cell>
          <cell r="AI56" t="str">
            <v>оконч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778</v>
          </cell>
          <cell r="D57">
            <v>7686</v>
          </cell>
          <cell r="E57">
            <v>5540</v>
          </cell>
          <cell r="F57">
            <v>142</v>
          </cell>
          <cell r="G57" t="str">
            <v>акк</v>
          </cell>
          <cell r="H57">
            <v>0.4</v>
          </cell>
          <cell r="I57">
            <v>40</v>
          </cell>
          <cell r="J57">
            <v>4342</v>
          </cell>
          <cell r="K57">
            <v>1198</v>
          </cell>
          <cell r="L57">
            <v>800</v>
          </cell>
          <cell r="M57">
            <v>400</v>
          </cell>
          <cell r="N57">
            <v>1000</v>
          </cell>
          <cell r="O57">
            <v>1000</v>
          </cell>
          <cell r="P57">
            <v>2000</v>
          </cell>
          <cell r="Q57">
            <v>1700</v>
          </cell>
          <cell r="U57">
            <v>1000</v>
          </cell>
          <cell r="V57">
            <v>1400</v>
          </cell>
          <cell r="W57">
            <v>1025.2</v>
          </cell>
          <cell r="X57">
            <v>1000</v>
          </cell>
          <cell r="Y57">
            <v>10.185329691767459</v>
          </cell>
          <cell r="Z57">
            <v>0.13850955911041749</v>
          </cell>
          <cell r="AC57">
            <v>414</v>
          </cell>
          <cell r="AD57">
            <v>0</v>
          </cell>
          <cell r="AE57">
            <v>568</v>
          </cell>
          <cell r="AF57">
            <v>778.2</v>
          </cell>
          <cell r="AG57">
            <v>903.4</v>
          </cell>
          <cell r="AH57">
            <v>728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-854</v>
          </cell>
          <cell r="D58">
            <v>6374</v>
          </cell>
          <cell r="E58">
            <v>4007</v>
          </cell>
          <cell r="F58">
            <v>1001</v>
          </cell>
          <cell r="G58">
            <v>0</v>
          </cell>
          <cell r="H58">
            <v>0.45</v>
          </cell>
          <cell r="I58">
            <v>45</v>
          </cell>
          <cell r="J58">
            <v>4036</v>
          </cell>
          <cell r="K58">
            <v>-29</v>
          </cell>
          <cell r="L58">
            <v>1000</v>
          </cell>
          <cell r="M58">
            <v>400</v>
          </cell>
          <cell r="N58">
            <v>1100</v>
          </cell>
          <cell r="O58">
            <v>1100</v>
          </cell>
          <cell r="P58">
            <v>800</v>
          </cell>
          <cell r="Q58">
            <v>900</v>
          </cell>
          <cell r="U58">
            <v>300</v>
          </cell>
          <cell r="V58">
            <v>800</v>
          </cell>
          <cell r="W58">
            <v>721.4</v>
          </cell>
          <cell r="X58">
            <v>500</v>
          </cell>
          <cell r="Y58">
            <v>10.952314943166066</v>
          </cell>
          <cell r="Z58">
            <v>1.3875797061269755</v>
          </cell>
          <cell r="AC58">
            <v>400</v>
          </cell>
          <cell r="AD58">
            <v>0</v>
          </cell>
          <cell r="AE58">
            <v>815.25</v>
          </cell>
          <cell r="AF58">
            <v>754.4</v>
          </cell>
          <cell r="AG58">
            <v>857.8</v>
          </cell>
          <cell r="AH58">
            <v>850</v>
          </cell>
          <cell r="AI58" t="str">
            <v>продянв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559.93299999999999</v>
          </cell>
          <cell r="D59">
            <v>1777.9639999999999</v>
          </cell>
          <cell r="E59">
            <v>1112</v>
          </cell>
          <cell r="F59">
            <v>379</v>
          </cell>
          <cell r="G59" t="str">
            <v>акк</v>
          </cell>
          <cell r="H59">
            <v>1</v>
          </cell>
          <cell r="I59">
            <v>40</v>
          </cell>
          <cell r="J59">
            <v>630.63599999999997</v>
          </cell>
          <cell r="K59">
            <v>481.36400000000003</v>
          </cell>
          <cell r="L59">
            <v>200</v>
          </cell>
          <cell r="M59">
            <v>120</v>
          </cell>
          <cell r="N59">
            <v>280</v>
          </cell>
          <cell r="O59">
            <v>250</v>
          </cell>
          <cell r="P59">
            <v>300</v>
          </cell>
          <cell r="Q59">
            <v>300</v>
          </cell>
          <cell r="V59">
            <v>250</v>
          </cell>
          <cell r="W59">
            <v>203.56620000000001</v>
          </cell>
          <cell r="Y59">
            <v>10.212893889064098</v>
          </cell>
          <cell r="Z59">
            <v>1.8618022048847007</v>
          </cell>
          <cell r="AC59">
            <v>94.168999999999997</v>
          </cell>
          <cell r="AD59">
            <v>0</v>
          </cell>
          <cell r="AE59">
            <v>130</v>
          </cell>
          <cell r="AF59">
            <v>154.86199999999999</v>
          </cell>
          <cell r="AG59">
            <v>210.03620000000001</v>
          </cell>
          <cell r="AH59">
            <v>108.65300000000002</v>
          </cell>
          <cell r="AI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27</v>
          </cell>
          <cell r="D60">
            <v>1030</v>
          </cell>
          <cell r="E60">
            <v>347</v>
          </cell>
          <cell r="F60">
            <v>684</v>
          </cell>
          <cell r="G60">
            <v>0</v>
          </cell>
          <cell r="H60">
            <v>0.1</v>
          </cell>
          <cell r="I60">
            <v>730</v>
          </cell>
          <cell r="J60">
            <v>358</v>
          </cell>
          <cell r="K60">
            <v>-11</v>
          </cell>
          <cell r="L60">
            <v>0</v>
          </cell>
          <cell r="M60">
            <v>0</v>
          </cell>
          <cell r="N60">
            <v>500</v>
          </cell>
          <cell r="O60">
            <v>0</v>
          </cell>
          <cell r="W60">
            <v>69.400000000000006</v>
          </cell>
          <cell r="Y60">
            <v>17.06051873198847</v>
          </cell>
          <cell r="Z60">
            <v>9.8559077809798268</v>
          </cell>
          <cell r="AC60">
            <v>0</v>
          </cell>
          <cell r="AD60">
            <v>0</v>
          </cell>
          <cell r="AE60">
            <v>57.5</v>
          </cell>
          <cell r="AF60">
            <v>87.4</v>
          </cell>
          <cell r="AG60">
            <v>0</v>
          </cell>
          <cell r="AH60">
            <v>161</v>
          </cell>
          <cell r="AI60" t="str">
            <v>склад</v>
          </cell>
        </row>
        <row r="61">
          <cell r="A61" t="str">
            <v xml:space="preserve"> 290  Колбаса Царедворская, 0,4кг ТМ Стародворье  Поком</v>
          </cell>
          <cell r="B61" t="str">
            <v>шт</v>
          </cell>
          <cell r="D61">
            <v>200</v>
          </cell>
          <cell r="E61">
            <v>90</v>
          </cell>
          <cell r="F61">
            <v>110</v>
          </cell>
          <cell r="G61" t="str">
            <v>нов</v>
          </cell>
          <cell r="H61">
            <v>0.4</v>
          </cell>
          <cell r="I61" t="e">
            <v>#N/A</v>
          </cell>
          <cell r="J61">
            <v>93</v>
          </cell>
          <cell r="K61">
            <v>-3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30</v>
          </cell>
          <cell r="Q61">
            <v>20</v>
          </cell>
          <cell r="V61">
            <v>20</v>
          </cell>
          <cell r="W61">
            <v>18</v>
          </cell>
          <cell r="Y61">
            <v>10</v>
          </cell>
          <cell r="Z61">
            <v>6.1111111111111107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18</v>
          </cell>
          <cell r="AI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97</v>
          </cell>
          <cell r="D62">
            <v>1704</v>
          </cell>
          <cell r="E62">
            <v>1281</v>
          </cell>
          <cell r="F62">
            <v>393</v>
          </cell>
          <cell r="G62">
            <v>0</v>
          </cell>
          <cell r="H62">
            <v>0.35</v>
          </cell>
          <cell r="I62">
            <v>40</v>
          </cell>
          <cell r="J62">
            <v>1445</v>
          </cell>
          <cell r="K62">
            <v>-164</v>
          </cell>
          <cell r="L62">
            <v>320</v>
          </cell>
          <cell r="M62">
            <v>150</v>
          </cell>
          <cell r="N62">
            <v>300</v>
          </cell>
          <cell r="O62">
            <v>280</v>
          </cell>
          <cell r="P62">
            <v>100</v>
          </cell>
          <cell r="Q62">
            <v>250</v>
          </cell>
          <cell r="U62">
            <v>100</v>
          </cell>
          <cell r="V62">
            <v>300</v>
          </cell>
          <cell r="W62">
            <v>202.2</v>
          </cell>
          <cell r="Y62">
            <v>10.845697329376856</v>
          </cell>
          <cell r="Z62">
            <v>1.9436201780415432</v>
          </cell>
          <cell r="AC62">
            <v>270</v>
          </cell>
          <cell r="AD62">
            <v>0</v>
          </cell>
          <cell r="AE62">
            <v>196.75</v>
          </cell>
          <cell r="AF62">
            <v>228.2</v>
          </cell>
          <cell r="AG62">
            <v>244.2</v>
          </cell>
          <cell r="AH62">
            <v>313</v>
          </cell>
          <cell r="AI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-33.994</v>
          </cell>
          <cell r="D63">
            <v>348.49599999999998</v>
          </cell>
          <cell r="E63">
            <v>211.61699999999999</v>
          </cell>
          <cell r="F63">
            <v>89.650999999999996</v>
          </cell>
          <cell r="G63">
            <v>0</v>
          </cell>
          <cell r="H63">
            <v>1</v>
          </cell>
          <cell r="I63">
            <v>40</v>
          </cell>
          <cell r="J63">
            <v>201.785</v>
          </cell>
          <cell r="K63">
            <v>9.8319999999999936</v>
          </cell>
          <cell r="L63">
            <v>40</v>
          </cell>
          <cell r="M63">
            <v>50</v>
          </cell>
          <cell r="N63">
            <v>50</v>
          </cell>
          <cell r="O63">
            <v>50</v>
          </cell>
          <cell r="Q63">
            <v>80</v>
          </cell>
          <cell r="U63">
            <v>20</v>
          </cell>
          <cell r="V63">
            <v>50</v>
          </cell>
          <cell r="W63">
            <v>42.323399999999999</v>
          </cell>
          <cell r="Y63">
            <v>10.151618253731979</v>
          </cell>
          <cell r="Z63">
            <v>2.1182371926641053</v>
          </cell>
          <cell r="AC63">
            <v>0</v>
          </cell>
          <cell r="AD63">
            <v>0</v>
          </cell>
          <cell r="AE63">
            <v>38.610999999999997</v>
          </cell>
          <cell r="AF63">
            <v>34.430399999999999</v>
          </cell>
          <cell r="AG63">
            <v>45.446800000000003</v>
          </cell>
          <cell r="AH63">
            <v>49.488</v>
          </cell>
          <cell r="AI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-796</v>
          </cell>
          <cell r="D64">
            <v>5183</v>
          </cell>
          <cell r="E64">
            <v>3372</v>
          </cell>
          <cell r="F64">
            <v>653</v>
          </cell>
          <cell r="G64">
            <v>0</v>
          </cell>
          <cell r="H64">
            <v>0.4</v>
          </cell>
          <cell r="I64">
            <v>35</v>
          </cell>
          <cell r="J64">
            <v>3746</v>
          </cell>
          <cell r="K64">
            <v>-374</v>
          </cell>
          <cell r="L64">
            <v>900</v>
          </cell>
          <cell r="M64">
            <v>300</v>
          </cell>
          <cell r="N64">
            <v>800</v>
          </cell>
          <cell r="O64">
            <v>700</v>
          </cell>
          <cell r="P64">
            <v>1000</v>
          </cell>
          <cell r="Q64">
            <v>800</v>
          </cell>
          <cell r="U64">
            <v>500</v>
          </cell>
          <cell r="V64">
            <v>800</v>
          </cell>
          <cell r="W64">
            <v>602.4</v>
          </cell>
          <cell r="X64">
            <v>300</v>
          </cell>
          <cell r="Y64">
            <v>11.210159362549801</v>
          </cell>
          <cell r="Z64">
            <v>1.0839973439575035</v>
          </cell>
          <cell r="AC64">
            <v>360</v>
          </cell>
          <cell r="AD64">
            <v>0</v>
          </cell>
          <cell r="AE64">
            <v>391.75</v>
          </cell>
          <cell r="AF64">
            <v>462.8</v>
          </cell>
          <cell r="AG64">
            <v>619.6</v>
          </cell>
          <cell r="AH64">
            <v>777</v>
          </cell>
          <cell r="AI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-914</v>
          </cell>
          <cell r="D65">
            <v>6577</v>
          </cell>
          <cell r="E65">
            <v>4094</v>
          </cell>
          <cell r="F65">
            <v>1227</v>
          </cell>
          <cell r="G65">
            <v>0</v>
          </cell>
          <cell r="H65">
            <v>0.4</v>
          </cell>
          <cell r="I65">
            <v>40</v>
          </cell>
          <cell r="J65">
            <v>4093</v>
          </cell>
          <cell r="K65">
            <v>1</v>
          </cell>
          <cell r="L65">
            <v>1100</v>
          </cell>
          <cell r="M65">
            <v>300</v>
          </cell>
          <cell r="N65">
            <v>1100</v>
          </cell>
          <cell r="O65">
            <v>1000</v>
          </cell>
          <cell r="P65">
            <v>500</v>
          </cell>
          <cell r="Q65">
            <v>1000</v>
          </cell>
          <cell r="U65">
            <v>500</v>
          </cell>
          <cell r="V65">
            <v>800</v>
          </cell>
          <cell r="W65">
            <v>734.8</v>
          </cell>
          <cell r="X65">
            <v>300</v>
          </cell>
          <cell r="Y65">
            <v>10.651878062057703</v>
          </cell>
          <cell r="Z65">
            <v>1.6698421339139904</v>
          </cell>
          <cell r="AC65">
            <v>420</v>
          </cell>
          <cell r="AD65">
            <v>0</v>
          </cell>
          <cell r="AE65">
            <v>487</v>
          </cell>
          <cell r="AF65">
            <v>631.20000000000005</v>
          </cell>
          <cell r="AG65">
            <v>836</v>
          </cell>
          <cell r="AH65">
            <v>870</v>
          </cell>
          <cell r="AI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-13.157</v>
          </cell>
          <cell r="D66">
            <v>86.025000000000006</v>
          </cell>
          <cell r="E66">
            <v>49.076999999999998</v>
          </cell>
          <cell r="F66">
            <v>20.927</v>
          </cell>
          <cell r="G66">
            <v>0</v>
          </cell>
          <cell r="H66">
            <v>1</v>
          </cell>
          <cell r="I66">
            <v>40</v>
          </cell>
          <cell r="J66">
            <v>52.506</v>
          </cell>
          <cell r="K66">
            <v>-3.429000000000002</v>
          </cell>
          <cell r="L66">
            <v>0</v>
          </cell>
          <cell r="M66">
            <v>10</v>
          </cell>
          <cell r="N66">
            <v>20</v>
          </cell>
          <cell r="O66">
            <v>10</v>
          </cell>
          <cell r="P66">
            <v>20</v>
          </cell>
          <cell r="U66">
            <v>10</v>
          </cell>
          <cell r="V66">
            <v>10</v>
          </cell>
          <cell r="W66">
            <v>9.8154000000000003</v>
          </cell>
          <cell r="Y66">
            <v>10.282515231167348</v>
          </cell>
          <cell r="Z66">
            <v>2.1320577867432808</v>
          </cell>
          <cell r="AC66">
            <v>0</v>
          </cell>
          <cell r="AD66">
            <v>0</v>
          </cell>
          <cell r="AE66">
            <v>9.3337500000000002</v>
          </cell>
          <cell r="AF66">
            <v>7.5329999999999995</v>
          </cell>
          <cell r="AG66">
            <v>9.774799999999999</v>
          </cell>
          <cell r="AH66">
            <v>9.3190000000000008</v>
          </cell>
          <cell r="AI66" t="str">
            <v>увел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428.40800000000002</v>
          </cell>
          <cell r="D67">
            <v>375.67500000000001</v>
          </cell>
          <cell r="E67">
            <v>343</v>
          </cell>
          <cell r="F67">
            <v>20</v>
          </cell>
          <cell r="G67" t="str">
            <v>акк</v>
          </cell>
          <cell r="H67">
            <v>1</v>
          </cell>
          <cell r="I67">
            <v>40</v>
          </cell>
          <cell r="J67">
            <v>108.816</v>
          </cell>
          <cell r="K67">
            <v>234.184</v>
          </cell>
          <cell r="L67">
            <v>60</v>
          </cell>
          <cell r="M67">
            <v>40</v>
          </cell>
          <cell r="N67">
            <v>90</v>
          </cell>
          <cell r="O67">
            <v>60</v>
          </cell>
          <cell r="P67">
            <v>150</v>
          </cell>
          <cell r="Q67">
            <v>150</v>
          </cell>
          <cell r="U67">
            <v>70</v>
          </cell>
          <cell r="V67">
            <v>50</v>
          </cell>
          <cell r="W67">
            <v>68.599999999999994</v>
          </cell>
          <cell r="Y67">
            <v>10.058309037900875</v>
          </cell>
          <cell r="Z67">
            <v>0.29154518950437319</v>
          </cell>
          <cell r="AC67">
            <v>0</v>
          </cell>
          <cell r="AD67">
            <v>0</v>
          </cell>
          <cell r="AE67">
            <v>66</v>
          </cell>
          <cell r="AF67">
            <v>61.6</v>
          </cell>
          <cell r="AG67">
            <v>64.89739999999999</v>
          </cell>
          <cell r="AH67">
            <v>34.491</v>
          </cell>
          <cell r="AI67">
            <v>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-54</v>
          </cell>
          <cell r="D68">
            <v>1749</v>
          </cell>
          <cell r="E68">
            <v>1197</v>
          </cell>
          <cell r="F68">
            <v>383</v>
          </cell>
          <cell r="G68">
            <v>0</v>
          </cell>
          <cell r="H68">
            <v>0.35</v>
          </cell>
          <cell r="I68">
            <v>40</v>
          </cell>
          <cell r="J68">
            <v>1228</v>
          </cell>
          <cell r="K68">
            <v>-31</v>
          </cell>
          <cell r="L68">
            <v>240</v>
          </cell>
          <cell r="M68">
            <v>150</v>
          </cell>
          <cell r="N68">
            <v>300</v>
          </cell>
          <cell r="O68">
            <v>200</v>
          </cell>
          <cell r="Q68">
            <v>300</v>
          </cell>
          <cell r="U68">
            <v>200</v>
          </cell>
          <cell r="V68">
            <v>200</v>
          </cell>
          <cell r="W68">
            <v>185.4</v>
          </cell>
          <cell r="Y68">
            <v>10.64185544768069</v>
          </cell>
          <cell r="Z68">
            <v>2.0658036677454152</v>
          </cell>
          <cell r="AC68">
            <v>270</v>
          </cell>
          <cell r="AD68">
            <v>0</v>
          </cell>
          <cell r="AE68">
            <v>158</v>
          </cell>
          <cell r="AF68">
            <v>184.2</v>
          </cell>
          <cell r="AG68">
            <v>217.8</v>
          </cell>
          <cell r="AH68">
            <v>205</v>
          </cell>
          <cell r="AI68">
            <v>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-90</v>
          </cell>
          <cell r="D69">
            <v>2459</v>
          </cell>
          <cell r="E69">
            <v>1715</v>
          </cell>
          <cell r="F69">
            <v>460</v>
          </cell>
          <cell r="G69" t="str">
            <v>неакк</v>
          </cell>
          <cell r="H69">
            <v>0.35</v>
          </cell>
          <cell r="I69">
            <v>40</v>
          </cell>
          <cell r="J69">
            <v>1744</v>
          </cell>
          <cell r="K69">
            <v>-29</v>
          </cell>
          <cell r="L69">
            <v>400</v>
          </cell>
          <cell r="M69">
            <v>200</v>
          </cell>
          <cell r="N69">
            <v>400</v>
          </cell>
          <cell r="O69">
            <v>400</v>
          </cell>
          <cell r="P69">
            <v>200</v>
          </cell>
          <cell r="Q69">
            <v>400</v>
          </cell>
          <cell r="U69">
            <v>200</v>
          </cell>
          <cell r="V69">
            <v>350</v>
          </cell>
          <cell r="W69">
            <v>289</v>
          </cell>
          <cell r="Y69">
            <v>10.415224913494809</v>
          </cell>
          <cell r="Z69">
            <v>1.5916955017301038</v>
          </cell>
          <cell r="AC69">
            <v>270</v>
          </cell>
          <cell r="AD69">
            <v>0</v>
          </cell>
          <cell r="AE69">
            <v>267.75</v>
          </cell>
          <cell r="AF69">
            <v>285.60000000000002</v>
          </cell>
          <cell r="AG69">
            <v>332.2</v>
          </cell>
          <cell r="AH69">
            <v>362</v>
          </cell>
          <cell r="AI69">
            <v>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-178</v>
          </cell>
          <cell r="D70">
            <v>1480</v>
          </cell>
          <cell r="E70">
            <v>1128</v>
          </cell>
          <cell r="F70">
            <v>69</v>
          </cell>
          <cell r="G70">
            <v>0</v>
          </cell>
          <cell r="H70">
            <v>0.4</v>
          </cell>
          <cell r="I70">
            <v>35</v>
          </cell>
          <cell r="J70">
            <v>1158</v>
          </cell>
          <cell r="K70">
            <v>-30</v>
          </cell>
          <cell r="L70">
            <v>300</v>
          </cell>
          <cell r="M70">
            <v>0</v>
          </cell>
          <cell r="N70">
            <v>200</v>
          </cell>
          <cell r="O70">
            <v>220</v>
          </cell>
          <cell r="P70">
            <v>500</v>
          </cell>
          <cell r="Q70">
            <v>300</v>
          </cell>
          <cell r="U70">
            <v>150</v>
          </cell>
          <cell r="V70">
            <v>180</v>
          </cell>
          <cell r="W70">
            <v>193.2</v>
          </cell>
          <cell r="Y70">
            <v>9.9327122153209118</v>
          </cell>
          <cell r="Z70">
            <v>0.35714285714285715</v>
          </cell>
          <cell r="AC70">
            <v>162</v>
          </cell>
          <cell r="AD70">
            <v>0</v>
          </cell>
          <cell r="AE70">
            <v>98.25</v>
          </cell>
          <cell r="AF70">
            <v>151.6</v>
          </cell>
          <cell r="AG70">
            <v>195.2</v>
          </cell>
          <cell r="AH70">
            <v>137</v>
          </cell>
          <cell r="AI70">
            <v>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42.893999999999998</v>
          </cell>
          <cell r="D71">
            <v>289.43599999999998</v>
          </cell>
          <cell r="E71">
            <v>308.803</v>
          </cell>
          <cell r="F71">
            <v>-0.77100000000000002</v>
          </cell>
          <cell r="G71">
            <v>0</v>
          </cell>
          <cell r="H71">
            <v>1</v>
          </cell>
          <cell r="I71">
            <v>50</v>
          </cell>
          <cell r="J71">
            <v>321.82</v>
          </cell>
          <cell r="K71">
            <v>-13.016999999999996</v>
          </cell>
          <cell r="L71">
            <v>50</v>
          </cell>
          <cell r="M71">
            <v>20</v>
          </cell>
          <cell r="N71">
            <v>60</v>
          </cell>
          <cell r="O71">
            <v>50</v>
          </cell>
          <cell r="P71">
            <v>100</v>
          </cell>
          <cell r="Q71">
            <v>50</v>
          </cell>
          <cell r="U71">
            <v>30</v>
          </cell>
          <cell r="V71">
            <v>40</v>
          </cell>
          <cell r="W71">
            <v>40.038400000000003</v>
          </cell>
          <cell r="Y71">
            <v>9.9711526934143215</v>
          </cell>
          <cell r="Z71">
            <v>-1.9256513746803067E-2</v>
          </cell>
          <cell r="AC71">
            <v>108.611</v>
          </cell>
          <cell r="AD71">
            <v>0</v>
          </cell>
          <cell r="AE71">
            <v>37.630249999999997</v>
          </cell>
          <cell r="AF71">
            <v>41.236200000000004</v>
          </cell>
          <cell r="AG71">
            <v>41.746799999999993</v>
          </cell>
          <cell r="AH71">
            <v>51.144000000000005</v>
          </cell>
          <cell r="AI71" t="e">
            <v>#N/A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-66.75</v>
          </cell>
          <cell r="D72">
            <v>2023.174</v>
          </cell>
          <cell r="E72">
            <v>1314.277</v>
          </cell>
          <cell r="F72">
            <v>551.59100000000001</v>
          </cell>
          <cell r="G72" t="str">
            <v>н</v>
          </cell>
          <cell r="H72">
            <v>1</v>
          </cell>
          <cell r="I72">
            <v>50</v>
          </cell>
          <cell r="J72">
            <v>1276.133</v>
          </cell>
          <cell r="K72">
            <v>38.144000000000005</v>
          </cell>
          <cell r="L72">
            <v>300</v>
          </cell>
          <cell r="M72">
            <v>100</v>
          </cell>
          <cell r="N72">
            <v>220</v>
          </cell>
          <cell r="O72">
            <v>250</v>
          </cell>
          <cell r="P72">
            <v>100</v>
          </cell>
          <cell r="Q72">
            <v>200</v>
          </cell>
          <cell r="U72">
            <v>150</v>
          </cell>
          <cell r="V72">
            <v>220</v>
          </cell>
          <cell r="W72">
            <v>211.53180000000003</v>
          </cell>
          <cell r="X72">
            <v>100</v>
          </cell>
          <cell r="Y72">
            <v>10.360574627550088</v>
          </cell>
          <cell r="Z72">
            <v>2.607603206704618</v>
          </cell>
          <cell r="AC72">
            <v>256.61799999999999</v>
          </cell>
          <cell r="AD72">
            <v>0</v>
          </cell>
          <cell r="AE72">
            <v>227.89500000000001</v>
          </cell>
          <cell r="AF72">
            <v>152.2124</v>
          </cell>
          <cell r="AG72">
            <v>250.24500000000003</v>
          </cell>
          <cell r="AH72">
            <v>194.85500000000002</v>
          </cell>
          <cell r="AI72" t="str">
            <v>оконч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23.901</v>
          </cell>
          <cell r="D73">
            <v>156.19499999999999</v>
          </cell>
          <cell r="E73">
            <v>114.29</v>
          </cell>
          <cell r="F73">
            <v>58.29</v>
          </cell>
          <cell r="G73">
            <v>0</v>
          </cell>
          <cell r="H73">
            <v>1</v>
          </cell>
          <cell r="I73">
            <v>50</v>
          </cell>
          <cell r="J73">
            <v>107.872</v>
          </cell>
          <cell r="K73">
            <v>6.4180000000000064</v>
          </cell>
          <cell r="L73">
            <v>20</v>
          </cell>
          <cell r="M73">
            <v>20</v>
          </cell>
          <cell r="N73">
            <v>30</v>
          </cell>
          <cell r="O73">
            <v>20</v>
          </cell>
          <cell r="P73">
            <v>30</v>
          </cell>
          <cell r="Q73">
            <v>20</v>
          </cell>
          <cell r="U73">
            <v>20</v>
          </cell>
          <cell r="V73">
            <v>20</v>
          </cell>
          <cell r="W73">
            <v>22.858000000000001</v>
          </cell>
          <cell r="Y73">
            <v>10.424796570128619</v>
          </cell>
          <cell r="Z73">
            <v>2.5500918715548164</v>
          </cell>
          <cell r="AC73">
            <v>0</v>
          </cell>
          <cell r="AD73">
            <v>0</v>
          </cell>
          <cell r="AE73">
            <v>17.91825</v>
          </cell>
          <cell r="AF73">
            <v>20.092799999999997</v>
          </cell>
          <cell r="AG73">
            <v>24.184000000000001</v>
          </cell>
          <cell r="AH73">
            <v>19.39</v>
          </cell>
          <cell r="AI73">
            <v>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7.0190000000000001</v>
          </cell>
          <cell r="D74">
            <v>0.72799999999999998</v>
          </cell>
          <cell r="E74">
            <v>5.891</v>
          </cell>
          <cell r="F74">
            <v>0.5</v>
          </cell>
          <cell r="G74" t="str">
            <v>выв</v>
          </cell>
          <cell r="H74">
            <v>0</v>
          </cell>
          <cell r="I74">
            <v>35</v>
          </cell>
          <cell r="J74">
            <v>5.6310000000000002</v>
          </cell>
          <cell r="K74">
            <v>0.25999999999999979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W74">
            <v>1.1781999999999999</v>
          </cell>
          <cell r="Y74">
            <v>0.42437616703445935</v>
          </cell>
          <cell r="Z74">
            <v>0.42437616703445935</v>
          </cell>
          <cell r="AC74">
            <v>0</v>
          </cell>
          <cell r="AD74">
            <v>0</v>
          </cell>
          <cell r="AE74">
            <v>2.7450000000000001</v>
          </cell>
          <cell r="AF74">
            <v>0.58999999999999919</v>
          </cell>
          <cell r="AG74">
            <v>2.6497999999999999</v>
          </cell>
          <cell r="AH74">
            <v>0.72299999999999998</v>
          </cell>
          <cell r="AI74" t="str">
            <v>вывод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-731.93700000000001</v>
          </cell>
          <cell r="D75">
            <v>3819.4369999999999</v>
          </cell>
          <cell r="E75">
            <v>2848</v>
          </cell>
          <cell r="F75">
            <v>160</v>
          </cell>
          <cell r="G75">
            <v>0</v>
          </cell>
          <cell r="H75">
            <v>1</v>
          </cell>
          <cell r="I75">
            <v>40</v>
          </cell>
          <cell r="J75">
            <v>2669.884</v>
          </cell>
          <cell r="K75">
            <v>178.11599999999999</v>
          </cell>
          <cell r="L75">
            <v>400</v>
          </cell>
          <cell r="M75">
            <v>500</v>
          </cell>
          <cell r="N75">
            <v>600</v>
          </cell>
          <cell r="O75">
            <v>800</v>
          </cell>
          <cell r="P75">
            <v>500</v>
          </cell>
          <cell r="Q75">
            <v>450</v>
          </cell>
          <cell r="U75">
            <v>300</v>
          </cell>
          <cell r="V75">
            <v>400</v>
          </cell>
          <cell r="W75">
            <v>386.35579999999999</v>
          </cell>
          <cell r="X75">
            <v>200</v>
          </cell>
          <cell r="Y75">
            <v>11.155520377848605</v>
          </cell>
          <cell r="Z75">
            <v>0.414126046509461</v>
          </cell>
          <cell r="AC75">
            <v>916.221</v>
          </cell>
          <cell r="AD75">
            <v>0</v>
          </cell>
          <cell r="AE75">
            <v>255.25</v>
          </cell>
          <cell r="AF75">
            <v>290.0052</v>
          </cell>
          <cell r="AG75">
            <v>388.71300000000002</v>
          </cell>
          <cell r="AH75">
            <v>615.60900000000004</v>
          </cell>
          <cell r="AI75" t="str">
            <v>янвак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430</v>
          </cell>
          <cell r="D76">
            <v>8055</v>
          </cell>
          <cell r="E76">
            <v>7172</v>
          </cell>
          <cell r="F76">
            <v>936</v>
          </cell>
          <cell r="G76">
            <v>0</v>
          </cell>
          <cell r="H76">
            <v>0.45</v>
          </cell>
          <cell r="I76">
            <v>50</v>
          </cell>
          <cell r="J76">
            <v>7195</v>
          </cell>
          <cell r="K76">
            <v>-23</v>
          </cell>
          <cell r="L76">
            <v>800</v>
          </cell>
          <cell r="M76">
            <v>500</v>
          </cell>
          <cell r="N76">
            <v>700</v>
          </cell>
          <cell r="O76">
            <v>800</v>
          </cell>
          <cell r="P76">
            <v>500</v>
          </cell>
          <cell r="Q76">
            <v>1000</v>
          </cell>
          <cell r="U76">
            <v>200</v>
          </cell>
          <cell r="V76">
            <v>700</v>
          </cell>
          <cell r="W76">
            <v>608.4</v>
          </cell>
          <cell r="Y76">
            <v>10.085470085470085</v>
          </cell>
          <cell r="Z76">
            <v>1.5384615384615385</v>
          </cell>
          <cell r="AC76">
            <v>830</v>
          </cell>
          <cell r="AD76">
            <v>3300</v>
          </cell>
          <cell r="AE76">
            <v>796.5</v>
          </cell>
          <cell r="AF76">
            <v>607.20000000000005</v>
          </cell>
          <cell r="AG76">
            <v>661.4</v>
          </cell>
          <cell r="AH76">
            <v>708</v>
          </cell>
          <cell r="AI76">
            <v>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-698</v>
          </cell>
          <cell r="D77">
            <v>6640</v>
          </cell>
          <cell r="E77">
            <v>3790</v>
          </cell>
          <cell r="F77">
            <v>1727</v>
          </cell>
          <cell r="G77" t="str">
            <v>акяб</v>
          </cell>
          <cell r="H77">
            <v>0.45</v>
          </cell>
          <cell r="I77">
            <v>50</v>
          </cell>
          <cell r="J77">
            <v>3873</v>
          </cell>
          <cell r="K77">
            <v>-83</v>
          </cell>
          <cell r="L77">
            <v>800</v>
          </cell>
          <cell r="M77">
            <v>400</v>
          </cell>
          <cell r="N77">
            <v>800</v>
          </cell>
          <cell r="O77">
            <v>700</v>
          </cell>
          <cell r="Q77">
            <v>400</v>
          </cell>
          <cell r="V77">
            <v>400</v>
          </cell>
          <cell r="W77">
            <v>482</v>
          </cell>
          <cell r="Y77">
            <v>10.844398340248963</v>
          </cell>
          <cell r="Z77">
            <v>3.5829875518672201</v>
          </cell>
          <cell r="AC77">
            <v>560</v>
          </cell>
          <cell r="AD77">
            <v>820</v>
          </cell>
          <cell r="AE77">
            <v>733.5</v>
          </cell>
          <cell r="AF77">
            <v>660.8</v>
          </cell>
          <cell r="AG77">
            <v>697.8</v>
          </cell>
          <cell r="AH77">
            <v>600</v>
          </cell>
          <cell r="AI77">
            <v>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158</v>
          </cell>
          <cell r="D78">
            <v>1847</v>
          </cell>
          <cell r="E78">
            <v>1352</v>
          </cell>
          <cell r="F78">
            <v>510</v>
          </cell>
          <cell r="G78">
            <v>0</v>
          </cell>
          <cell r="H78">
            <v>0.45</v>
          </cell>
          <cell r="I78">
            <v>50</v>
          </cell>
          <cell r="J78">
            <v>1379</v>
          </cell>
          <cell r="K78">
            <v>-27</v>
          </cell>
          <cell r="L78">
            <v>300</v>
          </cell>
          <cell r="M78">
            <v>200</v>
          </cell>
          <cell r="N78">
            <v>350</v>
          </cell>
          <cell r="O78">
            <v>300</v>
          </cell>
          <cell r="P78">
            <v>100</v>
          </cell>
          <cell r="Q78">
            <v>300</v>
          </cell>
          <cell r="U78">
            <v>80</v>
          </cell>
          <cell r="V78">
            <v>250</v>
          </cell>
          <cell r="W78">
            <v>238</v>
          </cell>
          <cell r="Y78">
            <v>10.042016806722689</v>
          </cell>
          <cell r="Z78">
            <v>2.1428571428571428</v>
          </cell>
          <cell r="AC78">
            <v>162</v>
          </cell>
          <cell r="AD78">
            <v>0</v>
          </cell>
          <cell r="AE78">
            <v>259</v>
          </cell>
          <cell r="AF78">
            <v>255.6</v>
          </cell>
          <cell r="AG78">
            <v>277.2</v>
          </cell>
          <cell r="AH78">
            <v>290</v>
          </cell>
          <cell r="AI78" t="str">
            <v>продянв</v>
          </cell>
        </row>
        <row r="79">
          <cell r="A79" t="str">
            <v xml:space="preserve"> 328  Сардельки Сочинки Стародворье ТМ  0,4 кг ПОКОМ</v>
          </cell>
          <cell r="B79" t="str">
            <v>шт</v>
          </cell>
          <cell r="C79">
            <v>-123</v>
          </cell>
          <cell r="D79">
            <v>706</v>
          </cell>
          <cell r="E79">
            <v>451</v>
          </cell>
          <cell r="F79">
            <v>101</v>
          </cell>
          <cell r="G79">
            <v>0</v>
          </cell>
          <cell r="H79">
            <v>0.4</v>
          </cell>
          <cell r="I79">
            <v>40</v>
          </cell>
          <cell r="J79">
            <v>455</v>
          </cell>
          <cell r="K79">
            <v>-4</v>
          </cell>
          <cell r="L79">
            <v>120</v>
          </cell>
          <cell r="M79">
            <v>40</v>
          </cell>
          <cell r="N79">
            <v>50</v>
          </cell>
          <cell r="O79">
            <v>50</v>
          </cell>
          <cell r="P79">
            <v>150</v>
          </cell>
          <cell r="Q79">
            <v>80</v>
          </cell>
          <cell r="U79">
            <v>60</v>
          </cell>
          <cell r="V79">
            <v>70</v>
          </cell>
          <cell r="W79">
            <v>72.2</v>
          </cell>
          <cell r="Y79">
            <v>9.986149584487535</v>
          </cell>
          <cell r="Z79">
            <v>1.3988919667590027</v>
          </cell>
          <cell r="AC79">
            <v>90</v>
          </cell>
          <cell r="AD79">
            <v>0</v>
          </cell>
          <cell r="AE79">
            <v>31.25</v>
          </cell>
          <cell r="AF79">
            <v>45.8</v>
          </cell>
          <cell r="AG79">
            <v>65.8</v>
          </cell>
          <cell r="AH79">
            <v>86</v>
          </cell>
          <cell r="AI79" t="e">
            <v>#N/A</v>
          </cell>
        </row>
        <row r="80">
          <cell r="A80" t="str">
            <v xml:space="preserve"> 329  Сардельки Сочинки с сыром Стародворье ТМ, 0,4 кг. ПОКОМ</v>
          </cell>
          <cell r="B80" t="str">
            <v>шт</v>
          </cell>
          <cell r="C80">
            <v>27</v>
          </cell>
          <cell r="D80">
            <v>697</v>
          </cell>
          <cell r="E80">
            <v>429</v>
          </cell>
          <cell r="F80">
            <v>240</v>
          </cell>
          <cell r="G80">
            <v>0</v>
          </cell>
          <cell r="H80">
            <v>0.4</v>
          </cell>
          <cell r="I80">
            <v>40</v>
          </cell>
          <cell r="J80">
            <v>463</v>
          </cell>
          <cell r="K80">
            <v>-34</v>
          </cell>
          <cell r="L80">
            <v>80</v>
          </cell>
          <cell r="M80">
            <v>50</v>
          </cell>
          <cell r="N80">
            <v>60</v>
          </cell>
          <cell r="O80">
            <v>80</v>
          </cell>
          <cell r="Q80">
            <v>80</v>
          </cell>
          <cell r="U80">
            <v>30</v>
          </cell>
          <cell r="V80">
            <v>60</v>
          </cell>
          <cell r="W80">
            <v>67.8</v>
          </cell>
          <cell r="Y80">
            <v>10.029498525073747</v>
          </cell>
          <cell r="Z80">
            <v>3.5398230088495577</v>
          </cell>
          <cell r="AC80">
            <v>90</v>
          </cell>
          <cell r="AD80">
            <v>0</v>
          </cell>
          <cell r="AE80">
            <v>29.5</v>
          </cell>
          <cell r="AF80">
            <v>56</v>
          </cell>
          <cell r="AG80">
            <v>63.2</v>
          </cell>
          <cell r="AH80">
            <v>82</v>
          </cell>
          <cell r="AI80" t="e">
            <v>#N/A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B81" t="str">
            <v>кг</v>
          </cell>
          <cell r="C81">
            <v>129.59100000000001</v>
          </cell>
          <cell r="D81">
            <v>1548.297</v>
          </cell>
          <cell r="E81">
            <v>1280.845</v>
          </cell>
          <cell r="F81">
            <v>297.68599999999998</v>
          </cell>
          <cell r="G81" t="str">
            <v>н</v>
          </cell>
          <cell r="H81">
            <v>1</v>
          </cell>
          <cell r="I81">
            <v>50</v>
          </cell>
          <cell r="J81">
            <v>1248.2940000000001</v>
          </cell>
          <cell r="K81">
            <v>32.550999999999931</v>
          </cell>
          <cell r="L81">
            <v>200</v>
          </cell>
          <cell r="M81">
            <v>300</v>
          </cell>
          <cell r="N81">
            <v>400</v>
          </cell>
          <cell r="O81">
            <v>400</v>
          </cell>
          <cell r="P81">
            <v>150</v>
          </cell>
          <cell r="Q81">
            <v>150</v>
          </cell>
          <cell r="W81">
            <v>164.56900000000002</v>
          </cell>
          <cell r="Y81">
            <v>11.531248290990403</v>
          </cell>
          <cell r="Z81">
            <v>1.8088825963577584</v>
          </cell>
          <cell r="AC81">
            <v>458</v>
          </cell>
          <cell r="AD81">
            <v>0</v>
          </cell>
          <cell r="AE81">
            <v>226.20325</v>
          </cell>
          <cell r="AF81">
            <v>175.12479999999999</v>
          </cell>
          <cell r="AG81">
            <v>190.05899999999997</v>
          </cell>
          <cell r="AH81">
            <v>248.33700000000005</v>
          </cell>
          <cell r="AI81" t="str">
            <v>янвак</v>
          </cell>
        </row>
        <row r="82">
          <cell r="A82" t="str">
            <v xml:space="preserve"> 331  Сосиски Сочинки по-баварски ВЕС ТМ Стародворье  Поком</v>
          </cell>
          <cell r="B82" t="str">
            <v>кг</v>
          </cell>
          <cell r="C82">
            <v>1.7030000000000001</v>
          </cell>
          <cell r="D82">
            <v>15.749000000000001</v>
          </cell>
          <cell r="E82">
            <v>5.0380000000000003</v>
          </cell>
          <cell r="F82">
            <v>12.414</v>
          </cell>
          <cell r="G82" t="str">
            <v>выв</v>
          </cell>
          <cell r="H82">
            <v>0</v>
          </cell>
          <cell r="I82">
            <v>40</v>
          </cell>
          <cell r="J82">
            <v>6.02</v>
          </cell>
          <cell r="K82">
            <v>-0.98199999999999932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W82">
            <v>1.0076000000000001</v>
          </cell>
          <cell r="Y82">
            <v>12.320365224295355</v>
          </cell>
          <cell r="Z82">
            <v>12.320365224295355</v>
          </cell>
          <cell r="AC82">
            <v>0</v>
          </cell>
          <cell r="AD82">
            <v>0</v>
          </cell>
          <cell r="AE82">
            <v>1.7302500000000001</v>
          </cell>
          <cell r="AF82">
            <v>0.98919999999999997</v>
          </cell>
          <cell r="AG82">
            <v>0.98480000000000012</v>
          </cell>
          <cell r="AH82">
            <v>2.02</v>
          </cell>
          <cell r="AI82" t="str">
            <v>вывод</v>
          </cell>
        </row>
        <row r="83">
          <cell r="A83" t="str">
            <v xml:space="preserve"> 334  Паштет Любительский ТМ Стародворье ламистер 0,1 кг  ПОКОМ</v>
          </cell>
          <cell r="B83" t="str">
            <v>шт</v>
          </cell>
          <cell r="C83">
            <v>-29</v>
          </cell>
          <cell r="D83">
            <v>535</v>
          </cell>
          <cell r="E83">
            <v>337</v>
          </cell>
          <cell r="F83">
            <v>146</v>
          </cell>
          <cell r="G83">
            <v>0</v>
          </cell>
          <cell r="H83">
            <v>0.1</v>
          </cell>
          <cell r="I83">
            <v>730</v>
          </cell>
          <cell r="J83">
            <v>348</v>
          </cell>
          <cell r="K83">
            <v>-11</v>
          </cell>
          <cell r="L83">
            <v>0</v>
          </cell>
          <cell r="M83">
            <v>0</v>
          </cell>
          <cell r="N83">
            <v>500</v>
          </cell>
          <cell r="O83">
            <v>0</v>
          </cell>
          <cell r="V83">
            <v>500</v>
          </cell>
          <cell r="W83">
            <v>67.400000000000006</v>
          </cell>
          <cell r="Y83">
            <v>17.002967359050444</v>
          </cell>
          <cell r="Z83">
            <v>2.1661721068249258</v>
          </cell>
          <cell r="AC83">
            <v>0</v>
          </cell>
          <cell r="AD83">
            <v>0</v>
          </cell>
          <cell r="AE83">
            <v>45</v>
          </cell>
          <cell r="AF83">
            <v>66.2</v>
          </cell>
          <cell r="AG83">
            <v>65</v>
          </cell>
          <cell r="AH83">
            <v>103</v>
          </cell>
          <cell r="AI83" t="e">
            <v>#N/A</v>
          </cell>
        </row>
        <row r="84">
          <cell r="A84" t="str">
            <v xml:space="preserve"> 335  Колбаса Сливушка ТМ Вязанка. ВЕС.  ПОКОМ </v>
          </cell>
          <cell r="B84" t="str">
            <v>кг</v>
          </cell>
          <cell r="C84">
            <v>-42.237000000000002</v>
          </cell>
          <cell r="D84">
            <v>321.39999999999998</v>
          </cell>
          <cell r="E84">
            <v>188.756</v>
          </cell>
          <cell r="F84">
            <v>74.748000000000005</v>
          </cell>
          <cell r="G84">
            <v>0</v>
          </cell>
          <cell r="H84">
            <v>1</v>
          </cell>
          <cell r="I84">
            <v>50</v>
          </cell>
          <cell r="J84">
            <v>184.34299999999999</v>
          </cell>
          <cell r="K84">
            <v>4.4130000000000109</v>
          </cell>
          <cell r="L84">
            <v>20</v>
          </cell>
          <cell r="M84">
            <v>20</v>
          </cell>
          <cell r="N84">
            <v>50</v>
          </cell>
          <cell r="O84">
            <v>20</v>
          </cell>
          <cell r="Q84">
            <v>40</v>
          </cell>
          <cell r="U84">
            <v>20</v>
          </cell>
          <cell r="V84">
            <v>30</v>
          </cell>
          <cell r="W84">
            <v>26.183199999999999</v>
          </cell>
          <cell r="Y84">
            <v>10.493293409514498</v>
          </cell>
          <cell r="Z84">
            <v>2.8548076629289012</v>
          </cell>
          <cell r="AC84">
            <v>57.84</v>
          </cell>
          <cell r="AD84">
            <v>0</v>
          </cell>
          <cell r="AE84">
            <v>28.352250000000002</v>
          </cell>
          <cell r="AF84">
            <v>19.609400000000001</v>
          </cell>
          <cell r="AG84">
            <v>28.969799999999999</v>
          </cell>
          <cell r="AH84">
            <v>38.683000000000007</v>
          </cell>
          <cell r="AI84" t="e">
            <v>#N/A</v>
          </cell>
        </row>
        <row r="85">
          <cell r="A85" t="str">
            <v xml:space="preserve"> 342 Сосиски Сочинки Молочные ТМ Стародворье 0,4 кг ПОКОМ</v>
          </cell>
          <cell r="B85" t="str">
            <v>шт</v>
          </cell>
          <cell r="C85">
            <v>-1142</v>
          </cell>
          <cell r="D85">
            <v>4883</v>
          </cell>
          <cell r="E85">
            <v>3390</v>
          </cell>
          <cell r="F85">
            <v>39</v>
          </cell>
          <cell r="G85">
            <v>0</v>
          </cell>
          <cell r="H85">
            <v>0.4</v>
          </cell>
          <cell r="I85">
            <v>40</v>
          </cell>
          <cell r="J85">
            <v>3600</v>
          </cell>
          <cell r="K85">
            <v>-210</v>
          </cell>
          <cell r="L85">
            <v>600</v>
          </cell>
          <cell r="M85">
            <v>400</v>
          </cell>
          <cell r="N85">
            <v>800</v>
          </cell>
          <cell r="O85">
            <v>700</v>
          </cell>
          <cell r="P85">
            <v>1200</v>
          </cell>
          <cell r="Q85">
            <v>900</v>
          </cell>
          <cell r="U85">
            <v>500</v>
          </cell>
          <cell r="V85">
            <v>700</v>
          </cell>
          <cell r="W85">
            <v>585.6</v>
          </cell>
          <cell r="Y85">
            <v>9.9709699453551917</v>
          </cell>
          <cell r="Z85">
            <v>6.6598360655737696E-2</v>
          </cell>
          <cell r="AC85">
            <v>462</v>
          </cell>
          <cell r="AD85">
            <v>0</v>
          </cell>
          <cell r="AE85">
            <v>375.25</v>
          </cell>
          <cell r="AF85">
            <v>492.6</v>
          </cell>
          <cell r="AG85">
            <v>579.4</v>
          </cell>
          <cell r="AH85">
            <v>618</v>
          </cell>
          <cell r="AI85" t="str">
            <v>склад</v>
          </cell>
        </row>
        <row r="86">
          <cell r="A86" t="str">
            <v xml:space="preserve"> 343 Сосиски Сочинки Сливочные ТМ Стародворье  0,4 кг</v>
          </cell>
          <cell r="B86" t="str">
            <v>шт</v>
          </cell>
          <cell r="C86">
            <v>-522</v>
          </cell>
          <cell r="D86">
            <v>3565</v>
          </cell>
          <cell r="E86">
            <v>2608</v>
          </cell>
          <cell r="F86">
            <v>155</v>
          </cell>
          <cell r="G86">
            <v>0</v>
          </cell>
          <cell r="H86">
            <v>0.4</v>
          </cell>
          <cell r="I86">
            <v>40</v>
          </cell>
          <cell r="J86">
            <v>2674</v>
          </cell>
          <cell r="K86">
            <v>-66</v>
          </cell>
          <cell r="L86">
            <v>300</v>
          </cell>
          <cell r="M86">
            <v>300</v>
          </cell>
          <cell r="N86">
            <v>500</v>
          </cell>
          <cell r="O86">
            <v>500</v>
          </cell>
          <cell r="P86">
            <v>1000</v>
          </cell>
          <cell r="Q86">
            <v>800</v>
          </cell>
          <cell r="U86">
            <v>300</v>
          </cell>
          <cell r="V86">
            <v>450</v>
          </cell>
          <cell r="W86">
            <v>429.2</v>
          </cell>
          <cell r="Y86">
            <v>10.030288909599255</v>
          </cell>
          <cell r="Z86">
            <v>0.36113699906803354</v>
          </cell>
          <cell r="AC86">
            <v>462</v>
          </cell>
          <cell r="AD86">
            <v>0</v>
          </cell>
          <cell r="AE86">
            <v>285</v>
          </cell>
          <cell r="AF86">
            <v>346.6</v>
          </cell>
          <cell r="AG86">
            <v>425.4</v>
          </cell>
          <cell r="AH86">
            <v>397</v>
          </cell>
          <cell r="AI86" t="str">
            <v>склад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B87" t="str">
            <v>кг</v>
          </cell>
          <cell r="C87">
            <v>-55.311</v>
          </cell>
          <cell r="D87">
            <v>763.89200000000005</v>
          </cell>
          <cell r="E87">
            <v>649.62400000000002</v>
          </cell>
          <cell r="F87">
            <v>18.376000000000001</v>
          </cell>
          <cell r="G87">
            <v>0</v>
          </cell>
          <cell r="H87">
            <v>1</v>
          </cell>
          <cell r="I87">
            <v>40</v>
          </cell>
          <cell r="J87">
            <v>657.971</v>
          </cell>
          <cell r="K87">
            <v>-8.34699999999998</v>
          </cell>
          <cell r="L87">
            <v>80</v>
          </cell>
          <cell r="M87">
            <v>60</v>
          </cell>
          <cell r="N87">
            <v>110</v>
          </cell>
          <cell r="O87">
            <v>80</v>
          </cell>
          <cell r="P87">
            <v>250</v>
          </cell>
          <cell r="Q87">
            <v>150</v>
          </cell>
          <cell r="U87">
            <v>30</v>
          </cell>
          <cell r="V87">
            <v>100</v>
          </cell>
          <cell r="W87">
            <v>87.406599999999997</v>
          </cell>
          <cell r="Y87">
            <v>10.049309777522522</v>
          </cell>
          <cell r="Z87">
            <v>0.21023584031411818</v>
          </cell>
          <cell r="AC87">
            <v>212.59100000000001</v>
          </cell>
          <cell r="AD87">
            <v>0</v>
          </cell>
          <cell r="AE87">
            <v>78.433750000000003</v>
          </cell>
          <cell r="AF87">
            <v>64.378000000000014</v>
          </cell>
          <cell r="AG87">
            <v>78.205199999999977</v>
          </cell>
          <cell r="AH87">
            <v>85.079999999999984</v>
          </cell>
          <cell r="AI87" t="e">
            <v>#N/A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B88" t="str">
            <v>кг</v>
          </cell>
          <cell r="C88">
            <v>-21.559000000000001</v>
          </cell>
          <cell r="D88">
            <v>691.94899999999996</v>
          </cell>
          <cell r="E88">
            <v>495.113</v>
          </cell>
          <cell r="F88">
            <v>137.77699999999999</v>
          </cell>
          <cell r="G88">
            <v>0</v>
          </cell>
          <cell r="H88">
            <v>1</v>
          </cell>
          <cell r="I88">
            <v>40</v>
          </cell>
          <cell r="J88">
            <v>504.00299999999999</v>
          </cell>
          <cell r="K88">
            <v>-8.8899999999999864</v>
          </cell>
          <cell r="L88">
            <v>70</v>
          </cell>
          <cell r="M88">
            <v>50</v>
          </cell>
          <cell r="N88">
            <v>110</v>
          </cell>
          <cell r="O88">
            <v>70</v>
          </cell>
          <cell r="P88">
            <v>50</v>
          </cell>
          <cell r="Q88">
            <v>80</v>
          </cell>
          <cell r="U88">
            <v>30</v>
          </cell>
          <cell r="V88">
            <v>70</v>
          </cell>
          <cell r="W88">
            <v>66.987799999999993</v>
          </cell>
          <cell r="Y88">
            <v>9.9686360800026286</v>
          </cell>
          <cell r="Z88">
            <v>2.0567476465863934</v>
          </cell>
          <cell r="AC88">
            <v>160.17400000000001</v>
          </cell>
          <cell r="AD88">
            <v>0</v>
          </cell>
          <cell r="AE88">
            <v>73.8185</v>
          </cell>
          <cell r="AF88">
            <v>55.884</v>
          </cell>
          <cell r="AG88">
            <v>72.712999999999994</v>
          </cell>
          <cell r="AH88">
            <v>63.947000000000003</v>
          </cell>
          <cell r="AI88" t="e">
            <v>#N/A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B89" t="str">
            <v>кг</v>
          </cell>
          <cell r="C89">
            <v>6.6139999999999999</v>
          </cell>
          <cell r="D89">
            <v>1003.712</v>
          </cell>
          <cell r="E89">
            <v>876.38199999999995</v>
          </cell>
          <cell r="F89">
            <v>63.027000000000001</v>
          </cell>
          <cell r="G89">
            <v>0</v>
          </cell>
          <cell r="H89">
            <v>1</v>
          </cell>
          <cell r="I89">
            <v>40</v>
          </cell>
          <cell r="J89">
            <v>892.62400000000002</v>
          </cell>
          <cell r="K89">
            <v>-16.242000000000075</v>
          </cell>
          <cell r="L89">
            <v>130</v>
          </cell>
          <cell r="M89">
            <v>80</v>
          </cell>
          <cell r="N89">
            <v>180</v>
          </cell>
          <cell r="O89">
            <v>120</v>
          </cell>
          <cell r="P89">
            <v>250</v>
          </cell>
          <cell r="Q89">
            <v>200</v>
          </cell>
          <cell r="U89">
            <v>90</v>
          </cell>
          <cell r="V89">
            <v>130</v>
          </cell>
          <cell r="W89">
            <v>124.6378</v>
          </cell>
          <cell r="Y89">
            <v>9.9731140954028401</v>
          </cell>
          <cell r="Z89">
            <v>0.5056812620248432</v>
          </cell>
          <cell r="AC89">
            <v>253.19300000000001</v>
          </cell>
          <cell r="AD89">
            <v>0</v>
          </cell>
          <cell r="AE89">
            <v>109.0095</v>
          </cell>
          <cell r="AF89">
            <v>112.3578</v>
          </cell>
          <cell r="AG89">
            <v>122.56219999999999</v>
          </cell>
          <cell r="AH89">
            <v>121.42000000000002</v>
          </cell>
          <cell r="AI89" t="e">
            <v>#N/A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B90" t="str">
            <v>кг</v>
          </cell>
          <cell r="C90">
            <v>-36.615000000000002</v>
          </cell>
          <cell r="D90">
            <v>789.98800000000006</v>
          </cell>
          <cell r="E90">
            <v>597.29100000000005</v>
          </cell>
          <cell r="F90">
            <v>108.294</v>
          </cell>
          <cell r="G90">
            <v>0</v>
          </cell>
          <cell r="H90">
            <v>1</v>
          </cell>
          <cell r="I90">
            <v>40</v>
          </cell>
          <cell r="J90">
            <v>629.13199999999995</v>
          </cell>
          <cell r="K90">
            <v>-31.840999999999894</v>
          </cell>
          <cell r="L90">
            <v>100</v>
          </cell>
          <cell r="M90">
            <v>70</v>
          </cell>
          <cell r="N90">
            <v>130</v>
          </cell>
          <cell r="O90">
            <v>100</v>
          </cell>
          <cell r="P90">
            <v>150</v>
          </cell>
          <cell r="Q90">
            <v>130</v>
          </cell>
          <cell r="U90">
            <v>40</v>
          </cell>
          <cell r="V90">
            <v>100</v>
          </cell>
          <cell r="W90">
            <v>92.33420000000001</v>
          </cell>
          <cell r="Y90">
            <v>10.053631265554907</v>
          </cell>
          <cell r="Z90">
            <v>1.1728481970927347</v>
          </cell>
          <cell r="AC90">
            <v>135.62</v>
          </cell>
          <cell r="AD90">
            <v>0</v>
          </cell>
          <cell r="AE90">
            <v>91.800250000000005</v>
          </cell>
          <cell r="AF90">
            <v>80.512200000000007</v>
          </cell>
          <cell r="AG90">
            <v>95.809000000000012</v>
          </cell>
          <cell r="AH90">
            <v>84.78</v>
          </cell>
          <cell r="AI90" t="e">
            <v>#N/A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B91" t="str">
            <v>шт</v>
          </cell>
          <cell r="C91">
            <v>13</v>
          </cell>
          <cell r="D91">
            <v>127</v>
          </cell>
          <cell r="E91">
            <v>97</v>
          </cell>
          <cell r="F91">
            <v>35</v>
          </cell>
          <cell r="G91">
            <v>0</v>
          </cell>
          <cell r="H91">
            <v>0.6</v>
          </cell>
          <cell r="I91">
            <v>60</v>
          </cell>
          <cell r="J91">
            <v>105</v>
          </cell>
          <cell r="K91">
            <v>-8</v>
          </cell>
          <cell r="L91">
            <v>10</v>
          </cell>
          <cell r="M91">
            <v>0</v>
          </cell>
          <cell r="N91">
            <v>20</v>
          </cell>
          <cell r="O91">
            <v>10</v>
          </cell>
          <cell r="W91">
            <v>7.4</v>
          </cell>
          <cell r="Y91">
            <v>10.135135135135135</v>
          </cell>
          <cell r="Z91">
            <v>4.7297297297297298</v>
          </cell>
          <cell r="AC91">
            <v>60</v>
          </cell>
          <cell r="AD91">
            <v>0</v>
          </cell>
          <cell r="AE91">
            <v>4.5</v>
          </cell>
          <cell r="AF91">
            <v>6.4</v>
          </cell>
          <cell r="AG91">
            <v>9.1999999999999993</v>
          </cell>
          <cell r="AH91">
            <v>10</v>
          </cell>
          <cell r="AI91" t="str">
            <v>ф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B92" t="str">
            <v>шт</v>
          </cell>
          <cell r="C92">
            <v>-9</v>
          </cell>
          <cell r="D92">
            <v>122</v>
          </cell>
          <cell r="E92">
            <v>92</v>
          </cell>
          <cell r="F92">
            <v>17</v>
          </cell>
          <cell r="G92">
            <v>0</v>
          </cell>
          <cell r="H92">
            <v>0.6</v>
          </cell>
          <cell r="I92">
            <v>60</v>
          </cell>
          <cell r="J92">
            <v>97</v>
          </cell>
          <cell r="K92">
            <v>-5</v>
          </cell>
          <cell r="L92">
            <v>10</v>
          </cell>
          <cell r="M92">
            <v>0</v>
          </cell>
          <cell r="N92">
            <v>10</v>
          </cell>
          <cell r="O92">
            <v>10</v>
          </cell>
          <cell r="Q92">
            <v>10</v>
          </cell>
          <cell r="V92">
            <v>10</v>
          </cell>
          <cell r="W92">
            <v>6.4</v>
          </cell>
          <cell r="Y92">
            <v>10.46875</v>
          </cell>
          <cell r="Z92">
            <v>2.65625</v>
          </cell>
          <cell r="AC92">
            <v>60</v>
          </cell>
          <cell r="AD92">
            <v>0</v>
          </cell>
          <cell r="AE92">
            <v>2.75</v>
          </cell>
          <cell r="AF92">
            <v>4</v>
          </cell>
          <cell r="AG92">
            <v>6</v>
          </cell>
          <cell r="AH92">
            <v>3</v>
          </cell>
          <cell r="AI92" t="str">
            <v>ф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B93" t="str">
            <v>шт</v>
          </cell>
          <cell r="C93">
            <v>-4</v>
          </cell>
          <cell r="D93">
            <v>126</v>
          </cell>
          <cell r="E93">
            <v>107</v>
          </cell>
          <cell r="F93">
            <v>9</v>
          </cell>
          <cell r="G93">
            <v>0</v>
          </cell>
          <cell r="H93">
            <v>0.6</v>
          </cell>
          <cell r="I93">
            <v>60</v>
          </cell>
          <cell r="J93">
            <v>125</v>
          </cell>
          <cell r="K93">
            <v>-18</v>
          </cell>
          <cell r="L93">
            <v>10</v>
          </cell>
          <cell r="M93">
            <v>0</v>
          </cell>
          <cell r="N93">
            <v>20</v>
          </cell>
          <cell r="O93">
            <v>10</v>
          </cell>
          <cell r="P93">
            <v>20</v>
          </cell>
          <cell r="Q93">
            <v>10</v>
          </cell>
          <cell r="U93">
            <v>10</v>
          </cell>
          <cell r="V93">
            <v>10</v>
          </cell>
          <cell r="W93">
            <v>9.4</v>
          </cell>
          <cell r="Y93">
            <v>10.531914893617021</v>
          </cell>
          <cell r="Z93">
            <v>0.95744680851063824</v>
          </cell>
          <cell r="AC93">
            <v>60</v>
          </cell>
          <cell r="AD93">
            <v>0</v>
          </cell>
          <cell r="AE93">
            <v>7.5</v>
          </cell>
          <cell r="AF93">
            <v>8.8000000000000007</v>
          </cell>
          <cell r="AG93">
            <v>10</v>
          </cell>
          <cell r="AH93">
            <v>12</v>
          </cell>
          <cell r="AI93" t="str">
            <v>ф</v>
          </cell>
        </row>
        <row r="94">
          <cell r="A94" t="str">
            <v xml:space="preserve"> 364  Сардельки Филейские Вязанка ВЕС NDX ТМ Вязанка  ПОКОМ</v>
          </cell>
          <cell r="B94" t="str">
            <v>кг</v>
          </cell>
          <cell r="C94">
            <v>-54.927999999999997</v>
          </cell>
          <cell r="D94">
            <v>632.71900000000005</v>
          </cell>
          <cell r="E94">
            <v>426.26100000000002</v>
          </cell>
          <cell r="F94">
            <v>108.625</v>
          </cell>
          <cell r="G94">
            <v>0</v>
          </cell>
          <cell r="H94">
            <v>1</v>
          </cell>
          <cell r="I94">
            <v>30</v>
          </cell>
          <cell r="J94">
            <v>433.911</v>
          </cell>
          <cell r="K94">
            <v>-7.6499999999999773</v>
          </cell>
          <cell r="L94">
            <v>50</v>
          </cell>
          <cell r="M94">
            <v>40</v>
          </cell>
          <cell r="N94">
            <v>60</v>
          </cell>
          <cell r="O94">
            <v>50</v>
          </cell>
          <cell r="Q94">
            <v>60</v>
          </cell>
          <cell r="U94">
            <v>40</v>
          </cell>
          <cell r="V94">
            <v>50</v>
          </cell>
          <cell r="W94">
            <v>47.6922</v>
          </cell>
          <cell r="Y94">
            <v>9.6163523595053277</v>
          </cell>
          <cell r="Z94">
            <v>2.2776261107686371</v>
          </cell>
          <cell r="AC94">
            <v>187.8</v>
          </cell>
          <cell r="AD94">
            <v>0</v>
          </cell>
          <cell r="AE94">
            <v>43.354750000000003</v>
          </cell>
          <cell r="AF94">
            <v>37.811399999999999</v>
          </cell>
          <cell r="AG94">
            <v>49.967399999999998</v>
          </cell>
          <cell r="AH94">
            <v>54.230000000000018</v>
          </cell>
          <cell r="AI94" t="e">
            <v>#N/A</v>
          </cell>
        </row>
        <row r="95">
          <cell r="A95" t="str">
            <v xml:space="preserve"> 372  Ветчина Сочинка ТМ Стародворье. ВЕС ПОКОМ</v>
          </cell>
          <cell r="B95" t="str">
            <v>кг</v>
          </cell>
          <cell r="C95">
            <v>13.278</v>
          </cell>
          <cell r="D95">
            <v>6.7720000000000002</v>
          </cell>
          <cell r="E95">
            <v>18.908000000000001</v>
          </cell>
          <cell r="F95">
            <v>-1.556</v>
          </cell>
          <cell r="G95" t="str">
            <v>выв</v>
          </cell>
          <cell r="H95">
            <v>0</v>
          </cell>
          <cell r="I95">
            <v>50</v>
          </cell>
          <cell r="J95">
            <v>18.102</v>
          </cell>
          <cell r="K95">
            <v>0.80600000000000094</v>
          </cell>
          <cell r="L95">
            <v>0</v>
          </cell>
          <cell r="M95">
            <v>0</v>
          </cell>
          <cell r="N95">
            <v>20</v>
          </cell>
          <cell r="O95">
            <v>0</v>
          </cell>
          <cell r="U95">
            <v>20</v>
          </cell>
          <cell r="W95">
            <v>3.7816000000000001</v>
          </cell>
          <cell r="Y95">
            <v>10.16606727311191</v>
          </cell>
          <cell r="Z95">
            <v>-0.41146604611804527</v>
          </cell>
          <cell r="AC95">
            <v>0</v>
          </cell>
          <cell r="AD95">
            <v>0</v>
          </cell>
          <cell r="AE95">
            <v>3.0394999999999999</v>
          </cell>
          <cell r="AF95">
            <v>3.7795999999999998</v>
          </cell>
          <cell r="AG95">
            <v>3.5200000000000005</v>
          </cell>
          <cell r="AH95">
            <v>1.3540000000000001</v>
          </cell>
          <cell r="AI95" t="str">
            <v>вывод</v>
          </cell>
        </row>
        <row r="96">
          <cell r="A96" t="str">
            <v xml:space="preserve"> 373 Колбаса вареная Сочинка ТМ Стародворье ВЕС ПОКОМ</v>
          </cell>
          <cell r="B96" t="str">
            <v>кг</v>
          </cell>
          <cell r="C96">
            <v>61.597999999999999</v>
          </cell>
          <cell r="D96">
            <v>88.093999999999994</v>
          </cell>
          <cell r="E96">
            <v>58.843000000000004</v>
          </cell>
          <cell r="F96">
            <v>86.825000000000003</v>
          </cell>
          <cell r="G96">
            <v>0</v>
          </cell>
          <cell r="H96">
            <v>1</v>
          </cell>
          <cell r="I96">
            <v>50</v>
          </cell>
          <cell r="J96">
            <v>62.051000000000002</v>
          </cell>
          <cell r="K96">
            <v>-3.2079999999999984</v>
          </cell>
          <cell r="L96">
            <v>20</v>
          </cell>
          <cell r="M96">
            <v>0</v>
          </cell>
          <cell r="N96">
            <v>30</v>
          </cell>
          <cell r="O96">
            <v>20</v>
          </cell>
          <cell r="W96">
            <v>11.768600000000001</v>
          </cell>
          <cell r="Y96">
            <v>13.32571418860357</v>
          </cell>
          <cell r="Z96">
            <v>7.3776829869313252</v>
          </cell>
          <cell r="AC96">
            <v>0</v>
          </cell>
          <cell r="AD96">
            <v>0</v>
          </cell>
          <cell r="AE96">
            <v>19.438749999999999</v>
          </cell>
          <cell r="AF96">
            <v>17.966799999999999</v>
          </cell>
          <cell r="AG96">
            <v>16.116599999999998</v>
          </cell>
          <cell r="AH96">
            <v>9.3759999999999994</v>
          </cell>
          <cell r="AI96" t="str">
            <v>увел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B97" t="str">
            <v>шт</v>
          </cell>
          <cell r="C97">
            <v>0.24399999999999999</v>
          </cell>
          <cell r="D97">
            <v>423</v>
          </cell>
          <cell r="E97">
            <v>276</v>
          </cell>
          <cell r="F97">
            <v>112.244</v>
          </cell>
          <cell r="G97">
            <v>0</v>
          </cell>
          <cell r="H97">
            <v>0.6</v>
          </cell>
          <cell r="I97">
            <v>60</v>
          </cell>
          <cell r="J97">
            <v>276</v>
          </cell>
          <cell r="K97">
            <v>0</v>
          </cell>
          <cell r="L97">
            <v>60</v>
          </cell>
          <cell r="M97">
            <v>20</v>
          </cell>
          <cell r="N97">
            <v>70</v>
          </cell>
          <cell r="O97">
            <v>60</v>
          </cell>
          <cell r="Q97">
            <v>20</v>
          </cell>
          <cell r="U97">
            <v>20</v>
          </cell>
          <cell r="V97">
            <v>30</v>
          </cell>
          <cell r="W97">
            <v>39.6</v>
          </cell>
          <cell r="Y97">
            <v>9.9051515151515162</v>
          </cell>
          <cell r="Z97">
            <v>2.8344444444444443</v>
          </cell>
          <cell r="AC97">
            <v>78</v>
          </cell>
          <cell r="AD97">
            <v>0</v>
          </cell>
          <cell r="AE97">
            <v>38.25</v>
          </cell>
          <cell r="AF97">
            <v>41.4</v>
          </cell>
          <cell r="AG97">
            <v>50.2</v>
          </cell>
          <cell r="AH97">
            <v>48</v>
          </cell>
          <cell r="AI97" t="str">
            <v>ф</v>
          </cell>
        </row>
        <row r="98">
          <cell r="A98" t="str">
            <v xml:space="preserve"> 377  Колбаса Молочная Дугушка 0,6кг ТМ Стародворье  ПОКОМ</v>
          </cell>
          <cell r="B98" t="str">
            <v>шт</v>
          </cell>
          <cell r="C98">
            <v>9</v>
          </cell>
          <cell r="D98">
            <v>470</v>
          </cell>
          <cell r="E98">
            <v>316</v>
          </cell>
          <cell r="F98">
            <v>124</v>
          </cell>
          <cell r="G98">
            <v>0</v>
          </cell>
          <cell r="H98">
            <v>0.6</v>
          </cell>
          <cell r="I98">
            <v>60</v>
          </cell>
          <cell r="J98">
            <v>315</v>
          </cell>
          <cell r="K98">
            <v>1</v>
          </cell>
          <cell r="L98">
            <v>60</v>
          </cell>
          <cell r="M98">
            <v>30</v>
          </cell>
          <cell r="N98">
            <v>70</v>
          </cell>
          <cell r="O98">
            <v>60</v>
          </cell>
          <cell r="Q98">
            <v>50</v>
          </cell>
          <cell r="U98">
            <v>30</v>
          </cell>
          <cell r="V98">
            <v>50</v>
          </cell>
          <cell r="W98">
            <v>47.6</v>
          </cell>
          <cell r="Y98">
            <v>9.9579831932773111</v>
          </cell>
          <cell r="Z98">
            <v>2.6050420168067228</v>
          </cell>
          <cell r="AC98">
            <v>78</v>
          </cell>
          <cell r="AD98">
            <v>0</v>
          </cell>
          <cell r="AE98">
            <v>31.25</v>
          </cell>
          <cell r="AF98">
            <v>43</v>
          </cell>
          <cell r="AG98">
            <v>54</v>
          </cell>
          <cell r="AH98">
            <v>56</v>
          </cell>
          <cell r="AI98" t="str">
            <v>ф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B99" t="str">
            <v>шт</v>
          </cell>
          <cell r="C99">
            <v>-530</v>
          </cell>
          <cell r="D99">
            <v>3281</v>
          </cell>
          <cell r="E99">
            <v>2352</v>
          </cell>
          <cell r="F99">
            <v>157</v>
          </cell>
          <cell r="G99">
            <v>0</v>
          </cell>
          <cell r="H99">
            <v>0.28000000000000003</v>
          </cell>
          <cell r="I99">
            <v>35</v>
          </cell>
          <cell r="J99">
            <v>2406</v>
          </cell>
          <cell r="K99">
            <v>-54</v>
          </cell>
          <cell r="L99">
            <v>400</v>
          </cell>
          <cell r="M99">
            <v>300</v>
          </cell>
          <cell r="N99">
            <v>800</v>
          </cell>
          <cell r="O99">
            <v>600</v>
          </cell>
          <cell r="P99">
            <v>400</v>
          </cell>
          <cell r="Q99">
            <v>600</v>
          </cell>
          <cell r="V99">
            <v>400</v>
          </cell>
          <cell r="W99">
            <v>333.6</v>
          </cell>
          <cell r="X99">
            <v>300</v>
          </cell>
          <cell r="Y99">
            <v>11.861510791366905</v>
          </cell>
          <cell r="Z99">
            <v>0.47062350119904073</v>
          </cell>
          <cell r="AC99">
            <v>684</v>
          </cell>
          <cell r="AD99">
            <v>0</v>
          </cell>
          <cell r="AE99">
            <v>272</v>
          </cell>
          <cell r="AF99">
            <v>338</v>
          </cell>
          <cell r="AG99">
            <v>347.4</v>
          </cell>
          <cell r="AH99">
            <v>413</v>
          </cell>
          <cell r="AI99" t="str">
            <v>янвак</v>
          </cell>
        </row>
        <row r="100">
          <cell r="A100" t="str">
            <v xml:space="preserve"> 387  Колбаса вареная Мусульманская Халяль ТМ Вязанка, 0,4 кг ПОКОМ</v>
          </cell>
          <cell r="B100" t="str">
            <v>шт</v>
          </cell>
          <cell r="D100">
            <v>345</v>
          </cell>
          <cell r="E100">
            <v>318</v>
          </cell>
          <cell r="F100">
            <v>10</v>
          </cell>
          <cell r="G100">
            <v>0</v>
          </cell>
          <cell r="H100">
            <v>0.4</v>
          </cell>
          <cell r="I100" t="e">
            <v>#N/A</v>
          </cell>
          <cell r="J100">
            <v>376</v>
          </cell>
          <cell r="K100">
            <v>-58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250</v>
          </cell>
          <cell r="Q100">
            <v>250</v>
          </cell>
          <cell r="U100">
            <v>70</v>
          </cell>
          <cell r="V100">
            <v>100</v>
          </cell>
          <cell r="W100">
            <v>63.6</v>
          </cell>
          <cell r="X100">
            <v>50</v>
          </cell>
          <cell r="Y100">
            <v>11.477987421383647</v>
          </cell>
          <cell r="Z100">
            <v>0.15723270440251572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62</v>
          </cell>
          <cell r="AI100" t="e">
            <v>#N/A</v>
          </cell>
        </row>
        <row r="101">
          <cell r="A101" t="str">
            <v xml:space="preserve"> 388  Сосиски Восточные Халяль ТМ Вязанка 0,33 кг АК. ПОКОМ</v>
          </cell>
          <cell r="B101" t="str">
            <v>шт</v>
          </cell>
          <cell r="C101">
            <v>-147</v>
          </cell>
          <cell r="D101">
            <v>1028</v>
          </cell>
          <cell r="E101">
            <v>656</v>
          </cell>
          <cell r="F101">
            <v>162</v>
          </cell>
          <cell r="G101">
            <v>0</v>
          </cell>
          <cell r="H101">
            <v>0.33</v>
          </cell>
          <cell r="I101">
            <v>60</v>
          </cell>
          <cell r="J101">
            <v>686</v>
          </cell>
          <cell r="K101">
            <v>-30</v>
          </cell>
          <cell r="L101">
            <v>120</v>
          </cell>
          <cell r="M101">
            <v>60</v>
          </cell>
          <cell r="N101">
            <v>150</v>
          </cell>
          <cell r="O101">
            <v>100</v>
          </cell>
          <cell r="P101">
            <v>100</v>
          </cell>
          <cell r="Q101">
            <v>150</v>
          </cell>
          <cell r="U101">
            <v>100</v>
          </cell>
          <cell r="V101">
            <v>100</v>
          </cell>
          <cell r="W101">
            <v>108.8</v>
          </cell>
          <cell r="Y101">
            <v>9.577205882352942</v>
          </cell>
          <cell r="Z101">
            <v>1.4889705882352942</v>
          </cell>
          <cell r="AC101">
            <v>112</v>
          </cell>
          <cell r="AD101">
            <v>0</v>
          </cell>
          <cell r="AE101">
            <v>58.75</v>
          </cell>
          <cell r="AF101">
            <v>73.599999999999994</v>
          </cell>
          <cell r="AG101">
            <v>106.6</v>
          </cell>
          <cell r="AH101">
            <v>134</v>
          </cell>
          <cell r="AI101">
            <v>0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B102" t="str">
            <v>шт</v>
          </cell>
          <cell r="C102">
            <v>24</v>
          </cell>
          <cell r="D102">
            <v>363</v>
          </cell>
          <cell r="E102">
            <v>269</v>
          </cell>
          <cell r="F102">
            <v>74</v>
          </cell>
          <cell r="G102">
            <v>0</v>
          </cell>
          <cell r="H102">
            <v>0.35</v>
          </cell>
          <cell r="I102" t="e">
            <v>#N/A</v>
          </cell>
          <cell r="J102">
            <v>292</v>
          </cell>
          <cell r="K102">
            <v>-23</v>
          </cell>
          <cell r="L102">
            <v>80</v>
          </cell>
          <cell r="M102">
            <v>0</v>
          </cell>
          <cell r="N102">
            <v>90</v>
          </cell>
          <cell r="O102">
            <v>60</v>
          </cell>
          <cell r="P102">
            <v>80</v>
          </cell>
          <cell r="Q102">
            <v>70</v>
          </cell>
          <cell r="U102">
            <v>50</v>
          </cell>
          <cell r="V102">
            <v>50</v>
          </cell>
          <cell r="W102">
            <v>53.8</v>
          </cell>
          <cell r="Y102">
            <v>10.29739776951673</v>
          </cell>
          <cell r="Z102">
            <v>1.3754646840148699</v>
          </cell>
          <cell r="AC102">
            <v>0</v>
          </cell>
          <cell r="AD102">
            <v>0</v>
          </cell>
          <cell r="AE102">
            <v>33.75</v>
          </cell>
          <cell r="AF102">
            <v>54.8</v>
          </cell>
          <cell r="AG102">
            <v>55.8</v>
          </cell>
          <cell r="AH102">
            <v>57</v>
          </cell>
          <cell r="AI102" t="e">
            <v>#N/A</v>
          </cell>
        </row>
        <row r="103">
          <cell r="A103" t="str">
            <v xml:space="preserve"> 405  Сардельки Сливушки ТМ Вязанка в оболочке айпил 0,33 кг. ПОКОМ</v>
          </cell>
          <cell r="B103" t="str">
            <v>шт</v>
          </cell>
          <cell r="D103">
            <v>24</v>
          </cell>
          <cell r="E103">
            <v>6</v>
          </cell>
          <cell r="F103">
            <v>18</v>
          </cell>
          <cell r="G103">
            <v>0</v>
          </cell>
          <cell r="H103">
            <v>0.33</v>
          </cell>
          <cell r="I103" t="e">
            <v>#N/A</v>
          </cell>
          <cell r="J103">
            <v>6</v>
          </cell>
          <cell r="K103">
            <v>0</v>
          </cell>
          <cell r="L103">
            <v>0</v>
          </cell>
          <cell r="M103">
            <v>0</v>
          </cell>
          <cell r="N103">
            <v>20</v>
          </cell>
          <cell r="O103">
            <v>0</v>
          </cell>
          <cell r="Q103">
            <v>20</v>
          </cell>
          <cell r="W103">
            <v>1.2</v>
          </cell>
          <cell r="Y103">
            <v>48.333333333333336</v>
          </cell>
          <cell r="Z103">
            <v>15</v>
          </cell>
          <cell r="AC103">
            <v>0</v>
          </cell>
          <cell r="AD103">
            <v>0</v>
          </cell>
          <cell r="AE103">
            <v>0</v>
          </cell>
          <cell r="AF103">
            <v>6</v>
          </cell>
          <cell r="AG103">
            <v>1.4</v>
          </cell>
          <cell r="AH103">
            <v>2</v>
          </cell>
          <cell r="AI103" t="e">
            <v>#N/A</v>
          </cell>
        </row>
        <row r="104">
          <cell r="A104" t="str">
            <v xml:space="preserve"> 410  Сосиски Баварские с сыром ТМ Стародворье 0,35 кг. ПОКОМ</v>
          </cell>
          <cell r="B104" t="str">
            <v>шт</v>
          </cell>
          <cell r="C104">
            <v>-157</v>
          </cell>
          <cell r="D104">
            <v>6546</v>
          </cell>
          <cell r="E104">
            <v>5130</v>
          </cell>
          <cell r="F104">
            <v>799</v>
          </cell>
          <cell r="G104">
            <v>0</v>
          </cell>
          <cell r="H104">
            <v>0.35</v>
          </cell>
          <cell r="I104">
            <v>40</v>
          </cell>
          <cell r="J104">
            <v>5155</v>
          </cell>
          <cell r="K104">
            <v>-25</v>
          </cell>
          <cell r="L104">
            <v>700</v>
          </cell>
          <cell r="M104">
            <v>500</v>
          </cell>
          <cell r="N104">
            <v>800</v>
          </cell>
          <cell r="O104">
            <v>1000</v>
          </cell>
          <cell r="P104">
            <v>600</v>
          </cell>
          <cell r="Q104">
            <v>1000</v>
          </cell>
          <cell r="U104">
            <v>200</v>
          </cell>
          <cell r="V104">
            <v>700</v>
          </cell>
          <cell r="W104">
            <v>631.20000000000005</v>
          </cell>
          <cell r="X104">
            <v>400</v>
          </cell>
          <cell r="Y104">
            <v>10.613117870722432</v>
          </cell>
          <cell r="Z104">
            <v>1.2658428390367553</v>
          </cell>
          <cell r="AC104">
            <v>984</v>
          </cell>
          <cell r="AD104">
            <v>990</v>
          </cell>
          <cell r="AE104">
            <v>446.75</v>
          </cell>
          <cell r="AF104">
            <v>623</v>
          </cell>
          <cell r="AG104">
            <v>697.4</v>
          </cell>
          <cell r="AH104">
            <v>703</v>
          </cell>
          <cell r="AI104" t="e">
            <v>#N/A</v>
          </cell>
        </row>
        <row r="105">
          <cell r="A105" t="str">
            <v xml:space="preserve"> 412  Сосиски Баварские ТМ Стародворье 0,35 кг ПОКОМ</v>
          </cell>
          <cell r="B105" t="str">
            <v>шт</v>
          </cell>
          <cell r="C105">
            <v>186</v>
          </cell>
          <cell r="D105">
            <v>11138</v>
          </cell>
          <cell r="E105">
            <v>9772</v>
          </cell>
          <cell r="F105">
            <v>716</v>
          </cell>
          <cell r="G105">
            <v>0</v>
          </cell>
          <cell r="H105">
            <v>0.35</v>
          </cell>
          <cell r="I105">
            <v>45</v>
          </cell>
          <cell r="J105">
            <v>10097</v>
          </cell>
          <cell r="K105">
            <v>-325</v>
          </cell>
          <cell r="L105">
            <v>1200</v>
          </cell>
          <cell r="M105">
            <v>900</v>
          </cell>
          <cell r="N105">
            <v>2000</v>
          </cell>
          <cell r="O105">
            <v>2000</v>
          </cell>
          <cell r="P105">
            <v>2000</v>
          </cell>
          <cell r="Q105">
            <v>2000</v>
          </cell>
          <cell r="U105">
            <v>500</v>
          </cell>
          <cell r="V105">
            <v>1500</v>
          </cell>
          <cell r="W105">
            <v>1196</v>
          </cell>
          <cell r="X105">
            <v>1000</v>
          </cell>
          <cell r="Y105">
            <v>11.551839464882944</v>
          </cell>
          <cell r="Z105">
            <v>0.59866220735785958</v>
          </cell>
          <cell r="AC105">
            <v>2802</v>
          </cell>
          <cell r="AD105">
            <v>990</v>
          </cell>
          <cell r="AE105">
            <v>745.25</v>
          </cell>
          <cell r="AF105">
            <v>1071.8</v>
          </cell>
          <cell r="AG105">
            <v>1190.4000000000001</v>
          </cell>
          <cell r="AH105">
            <v>1327</v>
          </cell>
          <cell r="AI105" t="str">
            <v>янвак</v>
          </cell>
        </row>
        <row r="106">
          <cell r="A106" t="str">
            <v xml:space="preserve"> 414  Колбаса Филейбургская с филе сочного окорока 0,11 кг ТМ Баварушка ПОКОМ</v>
          </cell>
          <cell r="B106" t="str">
            <v>шт</v>
          </cell>
          <cell r="C106">
            <v>29</v>
          </cell>
          <cell r="D106">
            <v>2</v>
          </cell>
          <cell r="E106">
            <v>2</v>
          </cell>
          <cell r="F106">
            <v>27</v>
          </cell>
          <cell r="G106">
            <v>0</v>
          </cell>
          <cell r="H106">
            <v>0.11</v>
          </cell>
          <cell r="I106" t="e">
            <v>#N/A</v>
          </cell>
          <cell r="J106">
            <v>49</v>
          </cell>
          <cell r="K106">
            <v>-47</v>
          </cell>
          <cell r="L106">
            <v>0</v>
          </cell>
          <cell r="M106">
            <v>0</v>
          </cell>
          <cell r="N106">
            <v>0</v>
          </cell>
          <cell r="O106">
            <v>50</v>
          </cell>
          <cell r="P106">
            <v>100</v>
          </cell>
          <cell r="Q106">
            <v>50</v>
          </cell>
          <cell r="W106">
            <v>0.4</v>
          </cell>
          <cell r="Y106">
            <v>567.5</v>
          </cell>
          <cell r="Z106">
            <v>67.5</v>
          </cell>
          <cell r="AC106">
            <v>0</v>
          </cell>
          <cell r="AD106">
            <v>0</v>
          </cell>
          <cell r="AE106">
            <v>5</v>
          </cell>
          <cell r="AF106">
            <v>7</v>
          </cell>
          <cell r="AG106">
            <v>1</v>
          </cell>
          <cell r="AH106">
            <v>0</v>
          </cell>
          <cell r="AI106" t="e">
            <v>#N/A</v>
          </cell>
        </row>
        <row r="107">
          <cell r="A107" t="str">
            <v xml:space="preserve"> 415  Колбаса Балыкбургская с мраморным балыком 0,11 кг ТМ Баварушка  ПОКОМ</v>
          </cell>
          <cell r="B107" t="str">
            <v>шт</v>
          </cell>
          <cell r="C107">
            <v>-3</v>
          </cell>
          <cell r="E107">
            <v>0</v>
          </cell>
          <cell r="F107">
            <v>-3</v>
          </cell>
          <cell r="G107">
            <v>0</v>
          </cell>
          <cell r="H107">
            <v>0.11</v>
          </cell>
          <cell r="I107" t="e">
            <v>#N/A</v>
          </cell>
          <cell r="J107">
            <v>14</v>
          </cell>
          <cell r="K107">
            <v>-14</v>
          </cell>
          <cell r="L107">
            <v>0</v>
          </cell>
          <cell r="M107">
            <v>0</v>
          </cell>
          <cell r="N107">
            <v>0</v>
          </cell>
          <cell r="O107">
            <v>50</v>
          </cell>
          <cell r="P107">
            <v>100</v>
          </cell>
          <cell r="Q107">
            <v>50</v>
          </cell>
          <cell r="W107">
            <v>0</v>
          </cell>
          <cell r="Y107" t="e">
            <v>#DIV/0!</v>
          </cell>
          <cell r="Z107" t="e">
            <v>#DIV/0!</v>
          </cell>
          <cell r="AC107">
            <v>0</v>
          </cell>
          <cell r="AD107">
            <v>0</v>
          </cell>
          <cell r="AE107">
            <v>24.25</v>
          </cell>
          <cell r="AF107">
            <v>17.2</v>
          </cell>
          <cell r="AG107">
            <v>2.2000000000000002</v>
          </cell>
          <cell r="AH107">
            <v>0</v>
          </cell>
          <cell r="AI107" t="e">
            <v>#N/A</v>
          </cell>
        </row>
        <row r="108">
          <cell r="A108" t="str">
            <v xml:space="preserve"> 416  Сосиски Датские ТМ Особый рецепт, ВЕС  ПОКОМ</v>
          </cell>
          <cell r="B108" t="str">
            <v>кг</v>
          </cell>
          <cell r="C108">
            <v>-14.311</v>
          </cell>
          <cell r="D108">
            <v>5.375</v>
          </cell>
          <cell r="E108">
            <v>148.977</v>
          </cell>
          <cell r="F108">
            <v>-168.648</v>
          </cell>
          <cell r="G108">
            <v>0</v>
          </cell>
          <cell r="H108">
            <v>0</v>
          </cell>
          <cell r="I108" t="e">
            <v>#N/A</v>
          </cell>
          <cell r="J108">
            <v>146.40100000000001</v>
          </cell>
          <cell r="K108">
            <v>2.5759999999999934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W108">
            <v>29.795400000000001</v>
          </cell>
          <cell r="Y108">
            <v>-5.6602025816065566</v>
          </cell>
          <cell r="Z108">
            <v>-5.6602025816065566</v>
          </cell>
          <cell r="AC108">
            <v>0</v>
          </cell>
          <cell r="AD108">
            <v>0</v>
          </cell>
          <cell r="AE108">
            <v>3.0615000000000001</v>
          </cell>
          <cell r="AF108">
            <v>6.6921999999999997</v>
          </cell>
          <cell r="AG108">
            <v>18.605600000000003</v>
          </cell>
          <cell r="AH108">
            <v>1.339</v>
          </cell>
          <cell r="AI108" t="str">
            <v>цена</v>
          </cell>
        </row>
        <row r="109">
          <cell r="A109" t="str">
            <v xml:space="preserve"> 417  Колбаса Филейбургская с ароматными пряностями 0,06 кг нарезка ТМ Баварушка  ПОКОМ</v>
          </cell>
          <cell r="B109" t="str">
            <v>шт</v>
          </cell>
          <cell r="C109">
            <v>-153</v>
          </cell>
          <cell r="D109">
            <v>622</v>
          </cell>
          <cell r="E109">
            <v>315</v>
          </cell>
          <cell r="F109">
            <v>110</v>
          </cell>
          <cell r="G109">
            <v>0</v>
          </cell>
          <cell r="H109">
            <v>0.06</v>
          </cell>
          <cell r="I109" t="e">
            <v>#N/A</v>
          </cell>
          <cell r="J109">
            <v>328</v>
          </cell>
          <cell r="K109">
            <v>-13</v>
          </cell>
          <cell r="L109">
            <v>0</v>
          </cell>
          <cell r="M109">
            <v>100</v>
          </cell>
          <cell r="N109">
            <v>200</v>
          </cell>
          <cell r="O109">
            <v>100</v>
          </cell>
          <cell r="Q109">
            <v>100</v>
          </cell>
          <cell r="V109">
            <v>100</v>
          </cell>
          <cell r="W109">
            <v>63</v>
          </cell>
          <cell r="Y109">
            <v>11.269841269841271</v>
          </cell>
          <cell r="Z109">
            <v>1.746031746031746</v>
          </cell>
          <cell r="AC109">
            <v>0</v>
          </cell>
          <cell r="AD109">
            <v>0</v>
          </cell>
          <cell r="AE109">
            <v>20.75</v>
          </cell>
          <cell r="AF109">
            <v>51.4</v>
          </cell>
          <cell r="AG109">
            <v>69</v>
          </cell>
          <cell r="AH109">
            <v>79</v>
          </cell>
          <cell r="AI109" t="e">
            <v>#N/A</v>
          </cell>
        </row>
        <row r="110">
          <cell r="A110" t="str">
            <v xml:space="preserve"> 418  Колбаса Балыкбургская с мраморным балыком и нотками кориандра 0,06 кг нарезка ТМ Баварушка  ПО</v>
          </cell>
          <cell r="B110" t="str">
            <v>шт</v>
          </cell>
          <cell r="C110">
            <v>-37</v>
          </cell>
          <cell r="D110">
            <v>432</v>
          </cell>
          <cell r="E110">
            <v>295</v>
          </cell>
          <cell r="F110">
            <v>64</v>
          </cell>
          <cell r="G110">
            <v>0</v>
          </cell>
          <cell r="H110">
            <v>0.06</v>
          </cell>
          <cell r="I110" t="e">
            <v>#N/A</v>
          </cell>
          <cell r="J110">
            <v>332</v>
          </cell>
          <cell r="K110">
            <v>-37</v>
          </cell>
          <cell r="L110">
            <v>0</v>
          </cell>
          <cell r="M110">
            <v>0</v>
          </cell>
          <cell r="N110">
            <v>100</v>
          </cell>
          <cell r="O110">
            <v>100</v>
          </cell>
          <cell r="P110">
            <v>200</v>
          </cell>
          <cell r="Q110">
            <v>100</v>
          </cell>
          <cell r="V110">
            <v>100</v>
          </cell>
          <cell r="W110">
            <v>59</v>
          </cell>
          <cell r="Y110">
            <v>11.254237288135593</v>
          </cell>
          <cell r="Z110">
            <v>1.0847457627118644</v>
          </cell>
          <cell r="AC110">
            <v>0</v>
          </cell>
          <cell r="AD110">
            <v>0</v>
          </cell>
          <cell r="AE110">
            <v>16</v>
          </cell>
          <cell r="AF110">
            <v>46</v>
          </cell>
          <cell r="AG110">
            <v>57.6</v>
          </cell>
          <cell r="AH110">
            <v>63</v>
          </cell>
          <cell r="AI110" t="e">
            <v>#N/A</v>
          </cell>
        </row>
        <row r="111">
          <cell r="A111" t="str">
            <v xml:space="preserve"> 419  Колбаса Филейбургская зернистая 0,06 кг нарезка ТМ Баварушка  ПОКОМ</v>
          </cell>
          <cell r="B111" t="str">
            <v>шт</v>
          </cell>
          <cell r="C111">
            <v>-193</v>
          </cell>
          <cell r="D111">
            <v>724</v>
          </cell>
          <cell r="E111">
            <v>447</v>
          </cell>
          <cell r="F111">
            <v>34</v>
          </cell>
          <cell r="G111">
            <v>0</v>
          </cell>
          <cell r="H111">
            <v>0.06</v>
          </cell>
          <cell r="I111" t="e">
            <v>#N/A</v>
          </cell>
          <cell r="J111">
            <v>480</v>
          </cell>
          <cell r="K111">
            <v>-33</v>
          </cell>
          <cell r="L111">
            <v>0</v>
          </cell>
          <cell r="M111">
            <v>100</v>
          </cell>
          <cell r="N111">
            <v>200</v>
          </cell>
          <cell r="O111">
            <v>100</v>
          </cell>
          <cell r="P111">
            <v>200</v>
          </cell>
          <cell r="Q111">
            <v>150</v>
          </cell>
          <cell r="V111">
            <v>100</v>
          </cell>
          <cell r="W111">
            <v>89.4</v>
          </cell>
          <cell r="Y111">
            <v>9.8881431767337808</v>
          </cell>
          <cell r="Z111">
            <v>0.38031319910514538</v>
          </cell>
          <cell r="AC111">
            <v>0</v>
          </cell>
          <cell r="AD111">
            <v>0</v>
          </cell>
          <cell r="AE111">
            <v>21.5</v>
          </cell>
          <cell r="AF111">
            <v>52.8</v>
          </cell>
          <cell r="AG111">
            <v>77.2</v>
          </cell>
          <cell r="AH111">
            <v>89</v>
          </cell>
          <cell r="AI111" t="e">
            <v>#N/A</v>
          </cell>
        </row>
        <row r="112">
          <cell r="A112" t="str">
            <v xml:space="preserve"> 420  Колбаса Мясорубская 0,28 кг ТМ Стародворье в оболочке черева  ПОКОМ</v>
          </cell>
          <cell r="B112" t="str">
            <v>шт</v>
          </cell>
          <cell r="C112">
            <v>48</v>
          </cell>
          <cell r="D112">
            <v>4</v>
          </cell>
          <cell r="E112">
            <v>29</v>
          </cell>
          <cell r="F112">
            <v>17</v>
          </cell>
          <cell r="G112">
            <v>0</v>
          </cell>
          <cell r="H112">
            <v>0.28000000000000003</v>
          </cell>
          <cell r="I112" t="e">
            <v>#N/A</v>
          </cell>
          <cell r="J112">
            <v>78</v>
          </cell>
          <cell r="K112">
            <v>-49</v>
          </cell>
          <cell r="L112">
            <v>0</v>
          </cell>
          <cell r="M112">
            <v>0</v>
          </cell>
          <cell r="N112">
            <v>0</v>
          </cell>
          <cell r="O112">
            <v>20</v>
          </cell>
          <cell r="Q112">
            <v>20</v>
          </cell>
          <cell r="W112">
            <v>5.8</v>
          </cell>
          <cell r="Y112">
            <v>9.8275862068965516</v>
          </cell>
          <cell r="Z112">
            <v>2.931034482758621</v>
          </cell>
          <cell r="AC112">
            <v>0</v>
          </cell>
          <cell r="AD112">
            <v>0</v>
          </cell>
          <cell r="AE112">
            <v>0</v>
          </cell>
          <cell r="AF112">
            <v>17.2</v>
          </cell>
          <cell r="AG112">
            <v>7.6</v>
          </cell>
          <cell r="AH112">
            <v>3</v>
          </cell>
          <cell r="AI112" t="e">
            <v>#N/A</v>
          </cell>
        </row>
        <row r="113">
          <cell r="A113" t="str">
            <v xml:space="preserve"> 421  Сосиски Царедворские 0,33 кг ТМ Стародворье  ПОКОМ</v>
          </cell>
          <cell r="B113" t="str">
            <v>шт</v>
          </cell>
          <cell r="D113">
            <v>205</v>
          </cell>
          <cell r="E113">
            <v>134</v>
          </cell>
          <cell r="F113">
            <v>70</v>
          </cell>
          <cell r="G113" t="str">
            <v>нов</v>
          </cell>
          <cell r="H113">
            <v>0.33</v>
          </cell>
          <cell r="I113" t="e">
            <v>#N/A</v>
          </cell>
          <cell r="J113">
            <v>136</v>
          </cell>
          <cell r="K113">
            <v>-2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80</v>
          </cell>
          <cell r="Q113">
            <v>70</v>
          </cell>
          <cell r="V113">
            <v>30</v>
          </cell>
          <cell r="W113">
            <v>26.8</v>
          </cell>
          <cell r="Y113">
            <v>9.3283582089552244</v>
          </cell>
          <cell r="Z113">
            <v>2.6119402985074625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5</v>
          </cell>
          <cell r="AI113" t="e">
            <v>#N/A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-2182</v>
          </cell>
          <cell r="D114">
            <v>31</v>
          </cell>
          <cell r="E114">
            <v>1213</v>
          </cell>
          <cell r="F114">
            <v>-3505</v>
          </cell>
          <cell r="G114" t="str">
            <v>ак</v>
          </cell>
          <cell r="H114">
            <v>0</v>
          </cell>
          <cell r="I114">
            <v>0</v>
          </cell>
          <cell r="J114">
            <v>1235</v>
          </cell>
          <cell r="K114">
            <v>-22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242.6</v>
          </cell>
          <cell r="Y114">
            <v>-14.44765045342127</v>
          </cell>
          <cell r="Z114">
            <v>-14.44765045342127</v>
          </cell>
          <cell r="AC114">
            <v>0</v>
          </cell>
          <cell r="AD114">
            <v>0</v>
          </cell>
          <cell r="AE114">
            <v>110.75</v>
          </cell>
          <cell r="AF114">
            <v>198.4</v>
          </cell>
          <cell r="AG114">
            <v>217.6</v>
          </cell>
          <cell r="AH114">
            <v>229</v>
          </cell>
          <cell r="AI114" t="e">
            <v>#N/A</v>
          </cell>
        </row>
        <row r="115">
          <cell r="A115" t="str">
            <v>БОНУС_283  Сосиски Сочинки, ВЕС, ТМ Стародворье ПОКОМ</v>
          </cell>
          <cell r="B115" t="str">
            <v>кг</v>
          </cell>
          <cell r="C115">
            <v>-778.61900000000003</v>
          </cell>
          <cell r="D115">
            <v>9.5980000000000008</v>
          </cell>
          <cell r="E115">
            <v>450.714</v>
          </cell>
          <cell r="F115">
            <v>-1263.191</v>
          </cell>
          <cell r="G115" t="str">
            <v>ак</v>
          </cell>
          <cell r="H115">
            <v>0</v>
          </cell>
          <cell r="I115">
            <v>0</v>
          </cell>
          <cell r="J115">
            <v>424.62799999999999</v>
          </cell>
          <cell r="K115">
            <v>26.086000000000013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90.142799999999994</v>
          </cell>
          <cell r="Y115">
            <v>-14.013221244514261</v>
          </cell>
          <cell r="Z115">
            <v>-14.013221244514261</v>
          </cell>
          <cell r="AC115">
            <v>0</v>
          </cell>
          <cell r="AD115">
            <v>0</v>
          </cell>
          <cell r="AE115">
            <v>77.343000000000004</v>
          </cell>
          <cell r="AF115">
            <v>70.448400000000007</v>
          </cell>
          <cell r="AG115">
            <v>85.286599999999993</v>
          </cell>
          <cell r="AH115">
            <v>85.834000000000003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-409.71800000000002</v>
          </cell>
          <cell r="D116">
            <v>0.71699999999999997</v>
          </cell>
          <cell r="E116">
            <v>235.78299999999999</v>
          </cell>
          <cell r="F116">
            <v>-664.07100000000003</v>
          </cell>
          <cell r="G116" t="str">
            <v>ак</v>
          </cell>
          <cell r="H116">
            <v>0</v>
          </cell>
          <cell r="I116" t="e">
            <v>#N/A</v>
          </cell>
          <cell r="J116">
            <v>236.83799999999999</v>
          </cell>
          <cell r="K116">
            <v>-1.0550000000000068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47.156599999999997</v>
          </cell>
          <cell r="Y116">
            <v>-14.082249356399743</v>
          </cell>
          <cell r="Z116">
            <v>-14.082249356399743</v>
          </cell>
          <cell r="AC116">
            <v>0</v>
          </cell>
          <cell r="AD116">
            <v>0</v>
          </cell>
          <cell r="AE116">
            <v>40.085000000000001</v>
          </cell>
          <cell r="AF116">
            <v>37.4482</v>
          </cell>
          <cell r="AG116">
            <v>40.188600000000001</v>
          </cell>
          <cell r="AH116">
            <v>66.147000000000006</v>
          </cell>
          <cell r="AI116" t="e">
            <v>#N/A</v>
          </cell>
        </row>
        <row r="117">
          <cell r="A117" t="str">
            <v>БОНУС_Колбаса Докторская Особая ТМ Особый рецепт,  0,5кг, ПОКОМ</v>
          </cell>
          <cell r="B117" t="str">
            <v>шт</v>
          </cell>
          <cell r="C117">
            <v>-477</v>
          </cell>
          <cell r="D117">
            <v>17</v>
          </cell>
          <cell r="E117">
            <v>402</v>
          </cell>
          <cell r="F117">
            <v>-920</v>
          </cell>
          <cell r="G117" t="str">
            <v>ак</v>
          </cell>
          <cell r="H117">
            <v>0</v>
          </cell>
          <cell r="I117">
            <v>0</v>
          </cell>
          <cell r="J117">
            <v>416</v>
          </cell>
          <cell r="K117">
            <v>-14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80.400000000000006</v>
          </cell>
          <cell r="Y117">
            <v>-11.44278606965174</v>
          </cell>
          <cell r="Z117">
            <v>-11.44278606965174</v>
          </cell>
          <cell r="AC117">
            <v>0</v>
          </cell>
          <cell r="AD117">
            <v>0</v>
          </cell>
          <cell r="AE117">
            <v>72.5</v>
          </cell>
          <cell r="AF117">
            <v>67.599999999999994</v>
          </cell>
          <cell r="AG117">
            <v>85.6</v>
          </cell>
          <cell r="AH117">
            <v>81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-769</v>
          </cell>
          <cell r="D118">
            <v>11</v>
          </cell>
          <cell r="E118">
            <v>317</v>
          </cell>
          <cell r="F118">
            <v>-1115</v>
          </cell>
          <cell r="G118" t="str">
            <v>ак</v>
          </cell>
          <cell r="H118">
            <v>0</v>
          </cell>
          <cell r="I118">
            <v>0</v>
          </cell>
          <cell r="J118">
            <v>418</v>
          </cell>
          <cell r="K118">
            <v>-101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63.4</v>
          </cell>
          <cell r="Y118">
            <v>-17.586750788643535</v>
          </cell>
          <cell r="Z118">
            <v>-17.586750788643535</v>
          </cell>
          <cell r="AC118">
            <v>0</v>
          </cell>
          <cell r="AD118">
            <v>0</v>
          </cell>
          <cell r="AE118">
            <v>64.5</v>
          </cell>
          <cell r="AF118">
            <v>70.400000000000006</v>
          </cell>
          <cell r="AG118">
            <v>84</v>
          </cell>
          <cell r="AH118">
            <v>75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01.02.2024 - 07.02.2024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67.400999999999996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656.24300000000005</v>
          </cell>
        </row>
        <row r="9">
          <cell r="A9" t="str">
            <v xml:space="preserve"> 007  Колбаса Докторский гарант, Вязанка вектор,ВЕС. ПОКОМ</v>
          </cell>
          <cell r="F9">
            <v>1</v>
          </cell>
        </row>
        <row r="10">
          <cell r="A10" t="str">
            <v xml:space="preserve"> 014  Сардельки Вязанка Стародворские, СЕМЕЙНАЯ УПАКОВКА, ВЕС, ТМ Стародворские колбасы</v>
          </cell>
          <cell r="F10">
            <v>3.9020000000000001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3.9</v>
          </cell>
          <cell r="F11">
            <v>670.93100000000004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4</v>
          </cell>
          <cell r="F12">
            <v>1538.9780000000001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</v>
          </cell>
          <cell r="F13">
            <v>262.738</v>
          </cell>
        </row>
        <row r="14">
          <cell r="A14" t="str">
            <v xml:space="preserve"> 020  Ветчина Столичная Вязанка, вектор 0.5кг, ПОКОМ</v>
          </cell>
          <cell r="F14">
            <v>1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2</v>
          </cell>
          <cell r="F15">
            <v>3</v>
          </cell>
        </row>
        <row r="16">
          <cell r="A16" t="str">
            <v xml:space="preserve"> 022  Колбаса Вязанка со шпиком, вектор 0,5кг, ПОКОМ</v>
          </cell>
          <cell r="F16">
            <v>277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608</v>
          </cell>
          <cell r="F17">
            <v>2434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2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1760</v>
          </cell>
          <cell r="F19">
            <v>5173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872</v>
          </cell>
          <cell r="F20">
            <v>4483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4</v>
          </cell>
          <cell r="F21">
            <v>286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1</v>
          </cell>
          <cell r="F22">
            <v>615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4</v>
          </cell>
          <cell r="F23">
            <v>138</v>
          </cell>
        </row>
        <row r="24">
          <cell r="A24" t="str">
            <v xml:space="preserve"> 055  Колбаса вареная Филейбургская, 0,45 кг, БАВАРУШКА ПОКОМ</v>
          </cell>
          <cell r="F24">
            <v>308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D25">
            <v>1</v>
          </cell>
          <cell r="F25">
            <v>2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2</v>
          </cell>
          <cell r="F26">
            <v>409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3</v>
          </cell>
          <cell r="F27">
            <v>312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D28">
            <v>1</v>
          </cell>
          <cell r="F28">
            <v>1</v>
          </cell>
        </row>
        <row r="29">
          <cell r="A29" t="str">
            <v xml:space="preserve"> 065  Колбаса Молочная по-стародворски, 0,5кг,ПОКОМ</v>
          </cell>
          <cell r="D29">
            <v>2</v>
          </cell>
          <cell r="F29">
            <v>2</v>
          </cell>
        </row>
        <row r="30">
          <cell r="A30" t="str">
            <v xml:space="preserve"> 068  Колбаса Особая ТМ Особый рецепт, 0,5 кг, ПОКОМ</v>
          </cell>
          <cell r="D30">
            <v>1</v>
          </cell>
          <cell r="F30">
            <v>156</v>
          </cell>
        </row>
        <row r="31">
          <cell r="A31" t="str">
            <v xml:space="preserve"> 079  Колбаса Сервелат Кремлевский,  0.35 кг, ПОКОМ</v>
          </cell>
          <cell r="D31">
            <v>1</v>
          </cell>
          <cell r="F31">
            <v>83</v>
          </cell>
        </row>
        <row r="32">
          <cell r="A32" t="str">
            <v xml:space="preserve"> 080  Колбаса Сервелат Филейбургский, в/у 0,35 кг срез, БАВАРУШКА ПОКОМ</v>
          </cell>
          <cell r="F32">
            <v>1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12</v>
          </cell>
          <cell r="F33">
            <v>1295</v>
          </cell>
        </row>
        <row r="34">
          <cell r="A34" t="str">
            <v xml:space="preserve"> 091  Сардельки Баварские, МГС 0.38кг, ТМ Стародворье  ПОКОМ</v>
          </cell>
          <cell r="F34">
            <v>354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6</v>
          </cell>
          <cell r="F35">
            <v>1353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124</v>
          </cell>
          <cell r="F36">
            <v>566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358</v>
          </cell>
          <cell r="F37">
            <v>1323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9</v>
          </cell>
          <cell r="F38">
            <v>1356</v>
          </cell>
        </row>
        <row r="39">
          <cell r="A39" t="str">
            <v xml:space="preserve"> 200  Ветчина Дугушка ТМ Стародворье, вектор в/у    ПОКОМ</v>
          </cell>
          <cell r="F39">
            <v>552.37099999999998</v>
          </cell>
        </row>
        <row r="40">
          <cell r="A40" t="str">
            <v xml:space="preserve"> 201  Ветчина Нежная ТМ Особый рецепт, (2,5кг), ПОКОМ</v>
          </cell>
          <cell r="D40">
            <v>12.500999999999999</v>
          </cell>
          <cell r="F40">
            <v>7073.6689999999999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F41">
            <v>365.233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2.5</v>
          </cell>
          <cell r="F42">
            <v>780.73699999999997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F43">
            <v>312.05200000000002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35.103000000000002</v>
          </cell>
          <cell r="F44">
            <v>12167.147000000001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F45">
            <v>281.85700000000003</v>
          </cell>
        </row>
        <row r="46">
          <cell r="A46" t="str">
            <v xml:space="preserve"> 225  Колбаса Дугушка со шпиком, ВЕС, ТМ Стародворье   ПОКОМ</v>
          </cell>
          <cell r="F46">
            <v>93.02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0.85</v>
          </cell>
          <cell r="F47">
            <v>727.07899999999995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12.6</v>
          </cell>
          <cell r="F48">
            <v>6107.7929999999997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10</v>
          </cell>
          <cell r="F49">
            <v>5843.6469999999999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4.6500000000000004</v>
          </cell>
          <cell r="F50">
            <v>348.64600000000002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F51">
            <v>346.44299999999998</v>
          </cell>
        </row>
        <row r="52">
          <cell r="A52" t="str">
            <v xml:space="preserve"> 240  Колбаса Салями охотничья, ВЕС. ПОКОМ</v>
          </cell>
          <cell r="F52">
            <v>45.344000000000001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1.6</v>
          </cell>
          <cell r="F53">
            <v>740.09900000000005</v>
          </cell>
        </row>
        <row r="54">
          <cell r="A54" t="str">
            <v xml:space="preserve"> 243  Колбаса Сервелат Зернистый, ВЕС.  ПОКОМ</v>
          </cell>
          <cell r="F54">
            <v>100.46299999999999</v>
          </cell>
        </row>
        <row r="55">
          <cell r="A55" t="str">
            <v xml:space="preserve"> 247  Сардельки Нежные, ВЕС.  ПОКОМ</v>
          </cell>
          <cell r="F55">
            <v>188.11500000000001</v>
          </cell>
        </row>
        <row r="56">
          <cell r="A56" t="str">
            <v xml:space="preserve"> 248  Сардельки Сочные ТМ Особый рецепт,   ПОКОМ</v>
          </cell>
          <cell r="F56">
            <v>328.197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6.55</v>
          </cell>
          <cell r="F57">
            <v>1339.501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F58">
            <v>72.75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D59">
            <v>1.3</v>
          </cell>
          <cell r="F59">
            <v>264.714</v>
          </cell>
        </row>
        <row r="60">
          <cell r="A60" t="str">
            <v xml:space="preserve"> 263  Шпикачки Стародворские, ВЕС.  ПОКОМ</v>
          </cell>
          <cell r="F60">
            <v>166.64699999999999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0.5</v>
          </cell>
          <cell r="F61">
            <v>517.505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1.4</v>
          </cell>
          <cell r="F62">
            <v>536.05899999999997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1.4</v>
          </cell>
          <cell r="F63">
            <v>400.90899999999999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11</v>
          </cell>
          <cell r="F64">
            <v>2680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294</v>
          </cell>
          <cell r="F65">
            <v>4387</v>
          </cell>
        </row>
        <row r="66">
          <cell r="A66" t="str">
            <v xml:space="preserve"> 274  Колбаса полусухая Стародворская 0,17 кг., ШТ.,   ПОКОМ</v>
          </cell>
          <cell r="D66">
            <v>1</v>
          </cell>
          <cell r="F66">
            <v>1</v>
          </cell>
        </row>
        <row r="67">
          <cell r="A67" t="str">
            <v xml:space="preserve"> 275  Колбаса полусухая Царедворская 0,15 кг., ШТ.,   ПОКОМ</v>
          </cell>
          <cell r="F67">
            <v>4</v>
          </cell>
        </row>
        <row r="68">
          <cell r="A68" t="str">
            <v xml:space="preserve"> 276  Колбаса Сливушка ТМ Вязанка в оболочке полиамид 0,45 кг  ПОКОМ</v>
          </cell>
          <cell r="D68">
            <v>301</v>
          </cell>
          <cell r="F68">
            <v>4595</v>
          </cell>
        </row>
        <row r="69">
          <cell r="A69" t="str">
            <v xml:space="preserve"> 283  Сосиски Сочинки, ВЕС, ТМ Стародворье ПОКОМ</v>
          </cell>
          <cell r="D69">
            <v>2.6</v>
          </cell>
          <cell r="F69">
            <v>740.15099999999995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D70">
            <v>10</v>
          </cell>
          <cell r="F70">
            <v>559</v>
          </cell>
        </row>
        <row r="71">
          <cell r="A71" t="str">
            <v xml:space="preserve"> 290  Колбаса Царедворская, 0,4кг ТМ Стародворье  Поком</v>
          </cell>
          <cell r="F71">
            <v>140</v>
          </cell>
        </row>
        <row r="72">
          <cell r="A72" t="str">
            <v xml:space="preserve"> 296  Колбаса Мясорубская с рубленой грудинкой 0,35кг срез ТМ Стародворье  ПОКОМ</v>
          </cell>
          <cell r="D72">
            <v>13</v>
          </cell>
          <cell r="F72">
            <v>1735</v>
          </cell>
        </row>
        <row r="73">
          <cell r="A73" t="str">
            <v xml:space="preserve"> 297  Колбаса Мясорубская с рубленой грудинкой ВЕС ТМ Стародворье  ПОКОМ</v>
          </cell>
          <cell r="F73">
            <v>247.01599999999999</v>
          </cell>
        </row>
        <row r="74">
          <cell r="A74" t="str">
            <v xml:space="preserve"> 301  Сосиски Сочинки по-баварски с сыром,  0.4кг, ТМ Стародворье  ПОКОМ</v>
          </cell>
          <cell r="D74">
            <v>10</v>
          </cell>
          <cell r="F74">
            <v>3660</v>
          </cell>
        </row>
        <row r="75">
          <cell r="A75" t="str">
            <v xml:space="preserve"> 302  Сосиски Сочинки по-баварски,  0.4кг, ТМ Стародворье  ПОКОМ</v>
          </cell>
          <cell r="D75">
            <v>21</v>
          </cell>
          <cell r="F75">
            <v>4431</v>
          </cell>
        </row>
        <row r="76">
          <cell r="A76" t="str">
            <v xml:space="preserve"> 304  Колбаса Салями Мясорубская с рубленным шпиком ВЕС ТМ Стародворье  ПОКОМ</v>
          </cell>
          <cell r="F76">
            <v>59.02</v>
          </cell>
        </row>
        <row r="77">
          <cell r="A77" t="str">
            <v xml:space="preserve"> 305  Колбаса Сервелат Мясорубский с мелкорубленным окороком в/у  ТМ Стародворье ВЕС   ПОКОМ</v>
          </cell>
          <cell r="D77">
            <v>1.4</v>
          </cell>
          <cell r="F77">
            <v>151.34700000000001</v>
          </cell>
        </row>
        <row r="78">
          <cell r="A78" t="str">
            <v xml:space="preserve"> 306  Колбаса Салями Мясорубская с рубленым шпиком 0,35 кг срез ТМ Стародворье   Поком</v>
          </cell>
          <cell r="D78">
            <v>16</v>
          </cell>
          <cell r="F78">
            <v>1568</v>
          </cell>
        </row>
        <row r="79">
          <cell r="A79" t="str">
            <v xml:space="preserve"> 307  Колбаса Сервелат Мясорубский с мелкорубленным окороком 0,35 кг срез ТМ Стародворье   Поком</v>
          </cell>
          <cell r="D79">
            <v>15</v>
          </cell>
          <cell r="F79">
            <v>2251</v>
          </cell>
        </row>
        <row r="80">
          <cell r="A80" t="str">
            <v xml:space="preserve"> 309  Сосиски Сочинки с сыром 0,4 кг ТМ Стародворье  ПОКОМ</v>
          </cell>
          <cell r="D80">
            <v>16</v>
          </cell>
          <cell r="F80">
            <v>1276</v>
          </cell>
        </row>
        <row r="81">
          <cell r="A81" t="str">
            <v xml:space="preserve"> 312  Ветчина Филейская ВЕС ТМ  Вязанка ТС Столичная  ПОКОМ</v>
          </cell>
          <cell r="D81">
            <v>1.35</v>
          </cell>
          <cell r="F81">
            <v>287.51299999999998</v>
          </cell>
        </row>
        <row r="82">
          <cell r="A82" t="str">
            <v xml:space="preserve"> 315  Колбаса вареная Молокуша ТМ Вязанка ВЕС, ПОКОМ</v>
          </cell>
          <cell r="D82">
            <v>2.65</v>
          </cell>
          <cell r="F82">
            <v>848.702</v>
          </cell>
        </row>
        <row r="83">
          <cell r="A83" t="str">
            <v xml:space="preserve"> 316  Колбаса Нежная ТМ Зареченские ВЕС  ПОКОМ</v>
          </cell>
          <cell r="F83">
            <v>139.22499999999999</v>
          </cell>
        </row>
        <row r="84">
          <cell r="A84" t="str">
            <v xml:space="preserve"> 317 Колбаса Сервелат Рижский ТМ Зареченские, ВЕС  ПОКОМ</v>
          </cell>
          <cell r="F84">
            <v>5.6619999999999999</v>
          </cell>
        </row>
        <row r="85">
          <cell r="A85" t="str">
            <v xml:space="preserve"> 318  Сосиски Датские ТМ Зареченские, ВЕС  ПОКОМ</v>
          </cell>
          <cell r="D85">
            <v>5.3</v>
          </cell>
          <cell r="F85">
            <v>3112.99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D86">
            <v>755</v>
          </cell>
          <cell r="F86">
            <v>4783</v>
          </cell>
        </row>
        <row r="87">
          <cell r="A87" t="str">
            <v xml:space="preserve"> 322  Колбаса вареная Молокуша 0,45кг ТМ Вязанка  ПОКОМ</v>
          </cell>
          <cell r="D87">
            <v>361</v>
          </cell>
          <cell r="F87">
            <v>3918</v>
          </cell>
        </row>
        <row r="88">
          <cell r="A88" t="str">
            <v xml:space="preserve"> 324  Ветчина Филейская ТМ Вязанка Столичная 0,45 кг ПОКОМ</v>
          </cell>
          <cell r="D88">
            <v>10</v>
          </cell>
          <cell r="F88">
            <v>1349</v>
          </cell>
        </row>
        <row r="89">
          <cell r="A89" t="str">
            <v xml:space="preserve"> 328  Сардельки Сочинки Стародворье ТМ  0,4 кг ПОКОМ</v>
          </cell>
          <cell r="D89">
            <v>2</v>
          </cell>
          <cell r="F89">
            <v>553</v>
          </cell>
        </row>
        <row r="90">
          <cell r="A90" t="str">
            <v xml:space="preserve"> 329  Сардельки Сочинки с сыром Стародворье ТМ, 0,4 кг. ПОКОМ</v>
          </cell>
          <cell r="D90">
            <v>5</v>
          </cell>
          <cell r="F90">
            <v>503</v>
          </cell>
        </row>
        <row r="91">
          <cell r="A91" t="str">
            <v xml:space="preserve"> 330  Колбаса вареная Филейская ТМ Вязанка ТС Классическая ВЕС  ПОКОМ</v>
          </cell>
          <cell r="D91">
            <v>1.35</v>
          </cell>
          <cell r="F91">
            <v>1374.066</v>
          </cell>
        </row>
        <row r="92">
          <cell r="A92" t="str">
            <v xml:space="preserve"> 331  Сосиски Сочинки по-баварски ВЕС ТМ Стародворье  Поком</v>
          </cell>
          <cell r="F92">
            <v>10.651</v>
          </cell>
        </row>
        <row r="93">
          <cell r="A93" t="str">
            <v xml:space="preserve"> 334  Паштет Любительский ТМ Стародворье ламистер 0,1 кг  ПОКОМ</v>
          </cell>
          <cell r="D93">
            <v>7</v>
          </cell>
          <cell r="F93">
            <v>401</v>
          </cell>
        </row>
        <row r="94">
          <cell r="A94" t="str">
            <v xml:space="preserve"> 335  Колбаса Сливушка ТМ Вязанка. ВЕС.  ПОКОМ </v>
          </cell>
          <cell r="D94">
            <v>1.3</v>
          </cell>
          <cell r="F94">
            <v>252.17599999999999</v>
          </cell>
        </row>
        <row r="95">
          <cell r="A95" t="str">
            <v xml:space="preserve"> 342 Сосиски Сочинки Молочные ТМ Стародворье 0,4 кг ПОКОМ</v>
          </cell>
          <cell r="D95">
            <v>333</v>
          </cell>
          <cell r="F95">
            <v>4024</v>
          </cell>
        </row>
        <row r="96">
          <cell r="A96" t="str">
            <v xml:space="preserve"> 343 Сосиски Сочинки Сливочные ТМ Стародворье  0,4 кг</v>
          </cell>
          <cell r="D96">
            <v>16</v>
          </cell>
          <cell r="F96">
            <v>2729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D97">
            <v>4</v>
          </cell>
          <cell r="F97">
            <v>666.46799999999996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D98">
            <v>3.2</v>
          </cell>
          <cell r="F98">
            <v>572.46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D99">
            <v>9.6010000000000009</v>
          </cell>
          <cell r="F99">
            <v>940.67100000000005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D100">
            <v>4.8010000000000002</v>
          </cell>
          <cell r="F100">
            <v>690.46699999999998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84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67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D103">
            <v>1</v>
          </cell>
          <cell r="F103">
            <v>110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1.3</v>
          </cell>
          <cell r="F104">
            <v>445.82600000000002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F105">
            <v>15</v>
          </cell>
        </row>
        <row r="106">
          <cell r="A106" t="str">
            <v xml:space="preserve"> 372  Ветчина Сочинка ТМ Стародворье. ВЕС ПОКОМ</v>
          </cell>
          <cell r="F106">
            <v>15.503</v>
          </cell>
        </row>
        <row r="107">
          <cell r="A107" t="str">
            <v xml:space="preserve"> 373 Колбаса вареная Сочинка ТМ Стародворье ВЕС ПОКОМ</v>
          </cell>
          <cell r="D107">
            <v>6.5</v>
          </cell>
          <cell r="F107">
            <v>81.200999999999993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F108">
            <v>329</v>
          </cell>
        </row>
        <row r="109">
          <cell r="A109" t="str">
            <v xml:space="preserve"> 377  Колбаса Молочная Дугушка 0,6кг ТМ Стародворье  ПОКОМ</v>
          </cell>
          <cell r="D109">
            <v>1</v>
          </cell>
          <cell r="F109">
            <v>347</v>
          </cell>
        </row>
        <row r="110">
          <cell r="A110" t="str">
            <v xml:space="preserve"> 378  Колбаса Докторская Дугушка 0,6кг НЕГОСТ ТМ Стародворье  ПОКОМ </v>
          </cell>
          <cell r="F110">
            <v>6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F111">
            <v>19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11</v>
          </cell>
          <cell r="F112">
            <v>2780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D113">
            <v>3</v>
          </cell>
          <cell r="F113">
            <v>488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4</v>
          </cell>
          <cell r="F114">
            <v>697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4</v>
          </cell>
          <cell r="F115">
            <v>343</v>
          </cell>
        </row>
        <row r="116">
          <cell r="A116" t="str">
            <v xml:space="preserve"> 405  Сардельки Сливушки ТМ Вязанка в оболочке айпил 0,33 кг. ПОКОМ</v>
          </cell>
          <cell r="F116">
            <v>33</v>
          </cell>
        </row>
        <row r="117">
          <cell r="A117" t="str">
            <v xml:space="preserve"> 410  Сосиски Баварские с сыром ТМ Стародворье 0,35 кг. ПОКОМ</v>
          </cell>
          <cell r="D117">
            <v>10</v>
          </cell>
          <cell r="F117">
            <v>4641</v>
          </cell>
        </row>
        <row r="118">
          <cell r="A118" t="str">
            <v xml:space="preserve"> 412  Сосиски Баварские ТМ Стародворье 0,35 кг ПОКОМ</v>
          </cell>
          <cell r="D118">
            <v>22</v>
          </cell>
          <cell r="F118">
            <v>9312</v>
          </cell>
        </row>
        <row r="119">
          <cell r="A119" t="str">
            <v xml:space="preserve"> 414  Колбаса Филейбургская с филе сочного окорока 0,11 кг ТМ Баварушка ПОКОМ</v>
          </cell>
          <cell r="F119">
            <v>68</v>
          </cell>
        </row>
        <row r="120">
          <cell r="A120" t="str">
            <v xml:space="preserve"> 415  Колбаса Балыкбургская с мраморным балыком 0,11 кг ТМ Баварушка  ПОКОМ</v>
          </cell>
          <cell r="D120">
            <v>1</v>
          </cell>
          <cell r="F120">
            <v>118</v>
          </cell>
        </row>
        <row r="121">
          <cell r="A121" t="str">
            <v xml:space="preserve"> 416  Сосиски Датские ТМ Особый рецепт, ВЕС  ПОКОМ</v>
          </cell>
          <cell r="F121">
            <v>1.35</v>
          </cell>
        </row>
        <row r="122">
          <cell r="A122" t="str">
            <v xml:space="preserve"> 417  Колбаса Филейбургская с ароматными пряностями 0,06 кг нарезка ТМ Баварушка  ПОКОМ</v>
          </cell>
          <cell r="D122">
            <v>7</v>
          </cell>
          <cell r="F122">
            <v>526</v>
          </cell>
        </row>
        <row r="123">
          <cell r="A123" t="str">
            <v xml:space="preserve"> 418  Колбаса Балыкбургская с мраморным балыком и нотками кориандра 0,06 кг нарезка ТМ Баварушка  ПО</v>
          </cell>
          <cell r="D123">
            <v>2</v>
          </cell>
          <cell r="F123">
            <v>422</v>
          </cell>
        </row>
        <row r="124">
          <cell r="A124" t="str">
            <v xml:space="preserve"> 419  Колбаса Филейбургская зернистая 0,06 кг нарезка ТМ Баварушка  ПОКОМ</v>
          </cell>
          <cell r="D124">
            <v>6</v>
          </cell>
          <cell r="F124">
            <v>617</v>
          </cell>
        </row>
        <row r="125">
          <cell r="A125" t="str">
            <v xml:space="preserve"> 420  Колбаса Мясорубская 0,28 кг ТМ Стародворье в оболочке черева  ПОКОМ</v>
          </cell>
          <cell r="F125">
            <v>68</v>
          </cell>
        </row>
        <row r="126">
          <cell r="A126" t="str">
            <v xml:space="preserve"> 421  Сосиски Царедворские 0,33 кг ТМ Стародворье  ПОКОМ</v>
          </cell>
          <cell r="F126">
            <v>216</v>
          </cell>
        </row>
        <row r="127">
          <cell r="A127" t="str">
            <v xml:space="preserve"> 426  Колбаса варенокопченая из мяса птицы Сервелат Царедворский, 0,28 кг срез ПОКОМ</v>
          </cell>
          <cell r="F127">
            <v>12</v>
          </cell>
        </row>
        <row r="128">
          <cell r="A128" t="str">
            <v xml:space="preserve"> 428  Сосиски Царедворские по-баварски ТМ Стародворье, 0,33 кг ПОКОМ</v>
          </cell>
          <cell r="F128">
            <v>66</v>
          </cell>
        </row>
        <row r="129">
          <cell r="A129" t="str">
            <v>3215 ВЕТЧ.МЯСНАЯ Папа может п/о 0.4кг 8шт.    ОСТАНКИНО</v>
          </cell>
          <cell r="D129">
            <v>221</v>
          </cell>
          <cell r="F129">
            <v>221</v>
          </cell>
        </row>
        <row r="130">
          <cell r="A130" t="str">
            <v>3297 СЫТНЫЕ Папа может сар б/о мгс 1*3 СНГ  ОСТАНКИНО</v>
          </cell>
          <cell r="D130">
            <v>157</v>
          </cell>
          <cell r="F130">
            <v>157</v>
          </cell>
        </row>
        <row r="131">
          <cell r="A131" t="str">
            <v>3812 СОЧНЫЕ сос п/о мгс 2*2  ОСТАНКИНО</v>
          </cell>
          <cell r="D131">
            <v>1611.6</v>
          </cell>
          <cell r="F131">
            <v>1611.6</v>
          </cell>
        </row>
        <row r="132">
          <cell r="A132" t="str">
            <v>4063 МЯСНАЯ Папа может вар п/о_Л   ОСТАНКИНО</v>
          </cell>
          <cell r="D132">
            <v>1914.93</v>
          </cell>
          <cell r="F132">
            <v>1914.93</v>
          </cell>
        </row>
        <row r="133">
          <cell r="A133" t="str">
            <v>4117 ЭКСТРА Папа может с/к в/у_Л   ОСТАНКИНО</v>
          </cell>
          <cell r="D133">
            <v>27</v>
          </cell>
          <cell r="F133">
            <v>27</v>
          </cell>
        </row>
        <row r="134">
          <cell r="A134" t="str">
            <v>4574 Мясная со шпиком Папа может вар п/о ОСТАНКИНО</v>
          </cell>
          <cell r="D134">
            <v>152.35</v>
          </cell>
          <cell r="F134">
            <v>152.35</v>
          </cell>
        </row>
        <row r="135">
          <cell r="A135" t="str">
            <v>4614 ВЕТЧ.ЛЮБИТЕЛЬСКАЯ п/о _ ОСТАНКИНО</v>
          </cell>
          <cell r="D135">
            <v>1.5</v>
          </cell>
          <cell r="F135">
            <v>1.5</v>
          </cell>
        </row>
        <row r="136">
          <cell r="A136" t="str">
            <v>4813 ФИЛЕЙНАЯ Папа может вар п/о_Л   ОСТАНКИНО</v>
          </cell>
          <cell r="D136">
            <v>426.35</v>
          </cell>
          <cell r="F136">
            <v>426.35</v>
          </cell>
        </row>
        <row r="137">
          <cell r="A137" t="str">
            <v>4993 САЛЯМИ ИТАЛЬЯНСКАЯ с/к в/у 1/250*8_120c ОСТАНКИНО</v>
          </cell>
          <cell r="D137">
            <v>505</v>
          </cell>
          <cell r="F137">
            <v>505</v>
          </cell>
        </row>
        <row r="138">
          <cell r="A138" t="str">
            <v>5246 ДОКТОРСКАЯ ПРЕМИУМ вар б/о мгс_30с ОСТАНКИНО</v>
          </cell>
          <cell r="D138">
            <v>34.5</v>
          </cell>
          <cell r="F138">
            <v>34.5</v>
          </cell>
        </row>
        <row r="139">
          <cell r="A139" t="str">
            <v>5247 РУССКАЯ ПРЕМИУМ вар б/о мгс_30с ОСТАНКИНО</v>
          </cell>
          <cell r="D139">
            <v>92.6</v>
          </cell>
          <cell r="F139">
            <v>92.6</v>
          </cell>
        </row>
        <row r="140">
          <cell r="A140" t="str">
            <v>5336 ОСОБАЯ вар п/о  ОСТАНКИНО</v>
          </cell>
          <cell r="D140">
            <v>420.4</v>
          </cell>
          <cell r="F140">
            <v>422.36099999999999</v>
          </cell>
        </row>
        <row r="141">
          <cell r="A141" t="str">
            <v>5337 ОСОБАЯ СО ШПИКОМ вар п/о  ОСТАНКИНО</v>
          </cell>
          <cell r="D141">
            <v>72.400000000000006</v>
          </cell>
          <cell r="F141">
            <v>74.3</v>
          </cell>
        </row>
        <row r="142">
          <cell r="A142" t="str">
            <v>5341 СЕРВЕЛАТ ОХОТНИЧИЙ в/к в/у  ОСТАНКИНО</v>
          </cell>
          <cell r="D142">
            <v>387.2</v>
          </cell>
          <cell r="F142">
            <v>387.2</v>
          </cell>
        </row>
        <row r="143">
          <cell r="A143" t="str">
            <v>5483 ЭКСТРА Папа может с/к в/у 1/250 8шт.   ОСТАНКИНО</v>
          </cell>
          <cell r="D143">
            <v>817</v>
          </cell>
          <cell r="F143">
            <v>817</v>
          </cell>
        </row>
        <row r="144">
          <cell r="A144" t="str">
            <v>5544 Сервелат Финский в/к в/у_45с НОВАЯ ОСТАНКИНО</v>
          </cell>
          <cell r="D144">
            <v>873.09100000000001</v>
          </cell>
          <cell r="F144">
            <v>873.09100000000001</v>
          </cell>
        </row>
        <row r="145">
          <cell r="A145" t="str">
            <v>5682 САЛЯМИ МЕЛКОЗЕРНЕНАЯ с/к в/у 1/120_60с   ОСТАНКИНО</v>
          </cell>
          <cell r="D145">
            <v>1683</v>
          </cell>
          <cell r="F145">
            <v>1683</v>
          </cell>
        </row>
        <row r="146">
          <cell r="A146" t="str">
            <v>5706 АРОМАТНАЯ Папа может с/к в/у 1/250 8шт.  ОСТАНКИНО</v>
          </cell>
          <cell r="D146">
            <v>820</v>
          </cell>
          <cell r="F146">
            <v>820</v>
          </cell>
        </row>
        <row r="147">
          <cell r="A147" t="str">
            <v>5708 ПОСОЛЬСКАЯ Папа может с/к в/у ОСТАНКИНО</v>
          </cell>
          <cell r="D147">
            <v>51.4</v>
          </cell>
          <cell r="F147">
            <v>51.4</v>
          </cell>
        </row>
        <row r="148">
          <cell r="A148" t="str">
            <v>5813 ГОВЯЖЬИ сос п/о мгс 2*2_45с   ОСТАНКИНО</v>
          </cell>
          <cell r="D148">
            <v>2</v>
          </cell>
          <cell r="F148">
            <v>2</v>
          </cell>
        </row>
        <row r="149">
          <cell r="A149" t="str">
            <v>5820 СЛИВОЧНЫЕ Папа может сос п/о мгс 2*2_45с   ОСТАНКИНО</v>
          </cell>
          <cell r="D149">
            <v>113</v>
          </cell>
          <cell r="F149">
            <v>113</v>
          </cell>
        </row>
        <row r="150">
          <cell r="A150" t="str">
            <v>5851 ЭКСТРА Папа может вар п/о   ОСТАНКИНО</v>
          </cell>
          <cell r="D150">
            <v>325.75</v>
          </cell>
          <cell r="F150">
            <v>325.75</v>
          </cell>
        </row>
        <row r="151">
          <cell r="A151" t="str">
            <v>5931 ОХОТНИЧЬЯ Папа может с/к в/у 1/220 8шт.   ОСТАНКИНО</v>
          </cell>
          <cell r="D151">
            <v>729</v>
          </cell>
          <cell r="F151">
            <v>729</v>
          </cell>
        </row>
        <row r="152">
          <cell r="A152" t="str">
            <v>5981 МОЛОЧНЫЕ ТРАДИЦ. сос п/о мгс 1*6_45с   ОСТАНКИНО</v>
          </cell>
          <cell r="D152">
            <v>173.4</v>
          </cell>
          <cell r="F152">
            <v>173.4</v>
          </cell>
        </row>
        <row r="153">
          <cell r="A153" t="str">
            <v>5982 МОЛОЧНЫЕ ТРАДИЦ. сос п/о мгс 0,6кг_СНГ  ОСТАНКИНО</v>
          </cell>
          <cell r="D153">
            <v>184</v>
          </cell>
          <cell r="F153">
            <v>186</v>
          </cell>
        </row>
        <row r="154">
          <cell r="A154" t="str">
            <v>5997 ОСОБАЯ Коровино вар п/о  ОСТАНКИНО</v>
          </cell>
          <cell r="D154">
            <v>175.2</v>
          </cell>
          <cell r="F154">
            <v>175.2</v>
          </cell>
        </row>
        <row r="155">
          <cell r="A155" t="str">
            <v>6025 ВЕТЧ.ФИРМЕННАЯ С ИНДЕЙКОЙ п/о   ОСТАНКИНО</v>
          </cell>
          <cell r="D155">
            <v>16.3</v>
          </cell>
          <cell r="F155">
            <v>16.3</v>
          </cell>
        </row>
        <row r="156">
          <cell r="A156" t="str">
            <v>6041 МОЛОЧНЫЕ К ЗАВТРАКУ сос п/о мгс 1*3  ОСТАНКИНО</v>
          </cell>
          <cell r="D156">
            <v>300.3</v>
          </cell>
          <cell r="F156">
            <v>304.45499999999998</v>
          </cell>
        </row>
        <row r="157">
          <cell r="A157" t="str">
            <v>6042 МОЛОЧНЫЕ К ЗАВТРАКУ сос п/о в/у 0.4кг   ОСТАНКИНО</v>
          </cell>
          <cell r="D157">
            <v>1215</v>
          </cell>
          <cell r="F157">
            <v>1227</v>
          </cell>
        </row>
        <row r="158">
          <cell r="A158" t="str">
            <v>6113 СОЧНЫЕ сос п/о мгс 1*6_Ашан  ОСТАНКИНО</v>
          </cell>
          <cell r="D158">
            <v>1444.4</v>
          </cell>
          <cell r="F158">
            <v>1444.4</v>
          </cell>
        </row>
        <row r="159">
          <cell r="A159" t="str">
            <v>6123 МОЛОЧНЫЕ КЛАССИЧЕСКИЕ ПМ сос п/о мгс 2*4   ОСТАНКИНО</v>
          </cell>
          <cell r="D159">
            <v>670.5</v>
          </cell>
          <cell r="F159">
            <v>670.5</v>
          </cell>
        </row>
        <row r="160">
          <cell r="A160" t="str">
            <v>6144 МОЛОЧНЫЕ ТРАДИЦ сос п/о в/у 1/360 (1+1) ОСТАНКИНО</v>
          </cell>
          <cell r="D160">
            <v>301</v>
          </cell>
          <cell r="F160">
            <v>301</v>
          </cell>
        </row>
        <row r="161">
          <cell r="A161" t="str">
            <v>6213 СЕРВЕЛАТ ФИНСКИЙ СН в/к в/у 0.35кг 8шт.  ОСТАНКИНО</v>
          </cell>
          <cell r="D161">
            <v>454</v>
          </cell>
          <cell r="F161">
            <v>454</v>
          </cell>
        </row>
        <row r="162">
          <cell r="A162" t="str">
            <v>6215 СЕРВЕЛАТ ОРЕХОВЫЙ СН в/к в/у 0.35кг 8шт  ОСТАНКИНО</v>
          </cell>
          <cell r="D162">
            <v>194</v>
          </cell>
          <cell r="F162">
            <v>194</v>
          </cell>
        </row>
        <row r="163">
          <cell r="A163" t="str">
            <v>6217 ШПИКАЧКИ ДОМАШНИЕ СН п/о мгс 0.4кг 8шт.  ОСТАНКИНО</v>
          </cell>
          <cell r="D163">
            <v>72</v>
          </cell>
          <cell r="F163">
            <v>72</v>
          </cell>
        </row>
        <row r="164">
          <cell r="A164" t="str">
            <v>6221 НЕАПОЛИТАНСКИЙ ДУЭТ с/к с/н мгс 1/90  ОСТАНКИНО</v>
          </cell>
          <cell r="D164">
            <v>502</v>
          </cell>
          <cell r="F164">
            <v>502</v>
          </cell>
        </row>
        <row r="165">
          <cell r="A165" t="str">
            <v>6225 ИМПЕРСКАЯ И БАЛЫКОВАЯ в/к с/н мгс 1/90  ОСТАНКИНО</v>
          </cell>
          <cell r="D165">
            <v>360</v>
          </cell>
          <cell r="F165">
            <v>368</v>
          </cell>
        </row>
        <row r="166">
          <cell r="A166" t="str">
            <v>6227 МОЛОЧНЫЕ ТРАДИЦ. сос п/о мгс 0.6кг LTF  ОСТАНКИНО</v>
          </cell>
          <cell r="D166">
            <v>12</v>
          </cell>
          <cell r="F166">
            <v>12</v>
          </cell>
        </row>
        <row r="167">
          <cell r="A167" t="str">
            <v>6228 МЯСНОЕ АССОРТИ к/з с/н мгс 1/90 10шт.  ОСТАНКИНО</v>
          </cell>
          <cell r="D167">
            <v>574</v>
          </cell>
          <cell r="F167">
            <v>580</v>
          </cell>
        </row>
        <row r="168">
          <cell r="A168" t="str">
            <v>6233 БУЖЕНИНА ЗАПЕЧЕННАЯ с/н в/у 1/100 10шт.  ОСТАНКИНО</v>
          </cell>
          <cell r="D168">
            <v>87</v>
          </cell>
          <cell r="F168">
            <v>87</v>
          </cell>
        </row>
        <row r="169">
          <cell r="A169" t="str">
            <v>6241 ХОТ-ДОГ Папа может сос п/о мгс 0.38кг  ОСТАНКИНО</v>
          </cell>
          <cell r="D169">
            <v>115</v>
          </cell>
          <cell r="F169">
            <v>121</v>
          </cell>
        </row>
        <row r="170">
          <cell r="A170" t="str">
            <v>6247 ДОМАШНЯЯ Папа может вар п/о 0,4кг 8шт.  ОСТАНКИНО</v>
          </cell>
          <cell r="D170">
            <v>151</v>
          </cell>
          <cell r="F170">
            <v>151</v>
          </cell>
        </row>
        <row r="171">
          <cell r="A171" t="str">
            <v>6268 ГОВЯЖЬЯ Папа может вар п/о 0,4кг 8 шт.  ОСТАНКИНО</v>
          </cell>
          <cell r="D171">
            <v>350</v>
          </cell>
          <cell r="F171">
            <v>350</v>
          </cell>
        </row>
        <row r="172">
          <cell r="A172" t="str">
            <v>6281 СВИНИНА ДЕЛИКАТ. к/в мл/к в/у 0.3кг 45с  ОСТАНКИНО</v>
          </cell>
          <cell r="D172">
            <v>520</v>
          </cell>
          <cell r="F172">
            <v>520</v>
          </cell>
        </row>
        <row r="173">
          <cell r="A173" t="str">
            <v>6297 ФИЛЕЙНЫЕ сос ц/о в/у 1/270 12шт_45с  ОСТАНКИНО</v>
          </cell>
          <cell r="D173">
            <v>2833</v>
          </cell>
          <cell r="F173">
            <v>2835</v>
          </cell>
        </row>
        <row r="174">
          <cell r="A174" t="str">
            <v>6302 БАЛЫКОВАЯ СН в/к в/у 0.35кг 8шт.  ОСТАНКИНО</v>
          </cell>
          <cell r="D174">
            <v>169</v>
          </cell>
          <cell r="F174">
            <v>169</v>
          </cell>
        </row>
        <row r="175">
          <cell r="A175" t="str">
            <v>6303 МЯСНЫЕ Папа может сос п/о мгс 1.5*3  ОСТАНКИНО</v>
          </cell>
          <cell r="D175">
            <v>196.4</v>
          </cell>
          <cell r="F175">
            <v>196.4</v>
          </cell>
        </row>
        <row r="176">
          <cell r="A176" t="str">
            <v>6325 ДОКТОРСКАЯ ПРЕМИУМ вар п/о 0.4кг 8шт.  ОСТАНКИНО</v>
          </cell>
          <cell r="D176">
            <v>587</v>
          </cell>
          <cell r="F176">
            <v>587</v>
          </cell>
        </row>
        <row r="177">
          <cell r="A177" t="str">
            <v>6333 МЯСНАЯ Папа может вар п/о 0.4кг 8шт.  ОСТАНКИНО</v>
          </cell>
          <cell r="D177">
            <v>7786</v>
          </cell>
          <cell r="F177">
            <v>7786</v>
          </cell>
        </row>
        <row r="178">
          <cell r="A178" t="str">
            <v>6353 ЭКСТРА Папа может вар п/о 0.4кг 8шт.  ОСТАНКИНО</v>
          </cell>
          <cell r="D178">
            <v>1580</v>
          </cell>
          <cell r="F178">
            <v>1630</v>
          </cell>
        </row>
        <row r="179">
          <cell r="A179" t="str">
            <v>6392 ФИЛЕЙНАЯ Папа может вар п/о 0.4кг. ОСТАНКИНО</v>
          </cell>
          <cell r="D179">
            <v>4592</v>
          </cell>
          <cell r="F179">
            <v>4594</v>
          </cell>
        </row>
        <row r="180">
          <cell r="A180" t="str">
            <v>6427 КЛАССИЧЕСКАЯ ПМ вар п/о 0.35кг 8шт. ОСТАНКИНО</v>
          </cell>
          <cell r="D180">
            <v>934</v>
          </cell>
          <cell r="F180">
            <v>980</v>
          </cell>
        </row>
        <row r="181">
          <cell r="A181" t="str">
            <v>6438 БОГАТЫРСКИЕ Папа Может сос п/о в/у 0,3кг  ОСТАНКИНО</v>
          </cell>
          <cell r="D181">
            <v>514</v>
          </cell>
          <cell r="F181">
            <v>514</v>
          </cell>
        </row>
        <row r="182">
          <cell r="A182" t="str">
            <v>6450 БЕКОН с/к с/н в/у 1/100 10шт.  ОСТАНКИНО</v>
          </cell>
          <cell r="D182">
            <v>312</v>
          </cell>
          <cell r="F182">
            <v>312</v>
          </cell>
        </row>
        <row r="183">
          <cell r="A183" t="str">
            <v>6453 ЭКСТРА Папа может с/к с/н в/у 1/100 14шт.   ОСТАНКИНО</v>
          </cell>
          <cell r="D183">
            <v>793</v>
          </cell>
          <cell r="F183">
            <v>793</v>
          </cell>
        </row>
        <row r="184">
          <cell r="A184" t="str">
            <v>6454 АРОМАТНАЯ с/к с/н в/у 1/100 14шт.  ОСТАНКИНО</v>
          </cell>
          <cell r="D184">
            <v>754</v>
          </cell>
          <cell r="F184">
            <v>754</v>
          </cell>
        </row>
        <row r="185">
          <cell r="A185" t="str">
            <v>6475 С СЫРОМ Папа может сос ц/о мгс 0.4кг6шт  ОСТАНКИНО</v>
          </cell>
          <cell r="D185">
            <v>326</v>
          </cell>
          <cell r="F185">
            <v>326</v>
          </cell>
        </row>
        <row r="186">
          <cell r="A186" t="str">
            <v>6527 ШПИКАЧКИ СОЧНЫЕ ПМ сар б/о мгс 1*3 45с ОСТАНКИНО</v>
          </cell>
          <cell r="D186">
            <v>473.5</v>
          </cell>
          <cell r="F186">
            <v>473.5</v>
          </cell>
        </row>
        <row r="187">
          <cell r="A187" t="str">
            <v>6562 СЕРВЕЛАТ КАРЕЛЬСКИЙ СН в/к в/у 0,28кг  ОСТАНКИНО</v>
          </cell>
          <cell r="D187">
            <v>771</v>
          </cell>
          <cell r="F187">
            <v>771</v>
          </cell>
        </row>
        <row r="188">
          <cell r="A188" t="str">
            <v>6563 СЛИВОЧНЫЕ СН сос п/о мгс 1*6  ОСТАНКИНО</v>
          </cell>
          <cell r="D188">
            <v>58.1</v>
          </cell>
          <cell r="F188">
            <v>58.1</v>
          </cell>
        </row>
        <row r="189">
          <cell r="A189" t="str">
            <v>6590 СЛИВОЧНЫЕ СН сос п/о мгс 0.41кг 10шт.  ОСТАНКИНО</v>
          </cell>
          <cell r="D189">
            <v>1</v>
          </cell>
          <cell r="F189">
            <v>1</v>
          </cell>
        </row>
        <row r="190">
          <cell r="A190" t="str">
            <v>6591 ДОКТОРСКАЯ ОРИГИНАЛЬНАЯ СН вар ц/о в/у  ОСТАНКИНО</v>
          </cell>
          <cell r="D190">
            <v>0.5</v>
          </cell>
          <cell r="F190">
            <v>0.5</v>
          </cell>
        </row>
        <row r="191">
          <cell r="A191" t="str">
            <v>6592 ДОКТОРСКАЯ СН вар п/о  ОСТАНКИНО</v>
          </cell>
          <cell r="D191">
            <v>36.9</v>
          </cell>
          <cell r="F191">
            <v>36.9</v>
          </cell>
        </row>
        <row r="192">
          <cell r="A192" t="str">
            <v>6593 ДОКТОРСКАЯ СН вар п/о 0.45кг 8шт.  ОСТАНКИНО</v>
          </cell>
          <cell r="D192">
            <v>258</v>
          </cell>
          <cell r="F192">
            <v>258</v>
          </cell>
        </row>
        <row r="193">
          <cell r="A193" t="str">
            <v>6594 МОЛОЧНАЯ СН вар п/о  ОСТАНКИНО</v>
          </cell>
          <cell r="D193">
            <v>22.85</v>
          </cell>
          <cell r="F193">
            <v>22.85</v>
          </cell>
        </row>
        <row r="194">
          <cell r="A194" t="str">
            <v>6595 МОЛОЧНАЯ СН вар п/о 0.45кг 8шт.  ОСТАНКИНО</v>
          </cell>
          <cell r="D194">
            <v>256</v>
          </cell>
          <cell r="F194">
            <v>256</v>
          </cell>
        </row>
        <row r="195">
          <cell r="A195" t="str">
            <v>6597 РУССКАЯ СН вар п/о 0.45кг 8шт.  ОСТАНКИНО</v>
          </cell>
          <cell r="D195">
            <v>67</v>
          </cell>
          <cell r="F195">
            <v>67</v>
          </cell>
        </row>
        <row r="196">
          <cell r="A196" t="str">
            <v>6601 ГОВЯЖЬИ СН сос п/о мгс 1*6  ОСТАНКИНО</v>
          </cell>
          <cell r="D196">
            <v>176</v>
          </cell>
          <cell r="F196">
            <v>176</v>
          </cell>
        </row>
        <row r="197">
          <cell r="A197" t="str">
            <v>6602 БАВАРСКИЕ ПМ сос ц/о мгс 0,35кг 8шт.  ОСТАНКИНО</v>
          </cell>
          <cell r="D197">
            <v>1017</v>
          </cell>
          <cell r="F197">
            <v>1017</v>
          </cell>
        </row>
        <row r="198">
          <cell r="A198" t="str">
            <v>6645 ВЕТЧ.КЛАССИЧЕСКАЯ СН п/о 0.8кг 4шт.  ОСТАНКИНО</v>
          </cell>
          <cell r="D198">
            <v>32</v>
          </cell>
          <cell r="F198">
            <v>32</v>
          </cell>
        </row>
        <row r="199">
          <cell r="A199" t="str">
            <v>6658 АРОМАТНАЯ С ЧЕСНОЧКОМ СН в/к мтс 0.330кг  ОСТАНКИНО</v>
          </cell>
          <cell r="D199">
            <v>65</v>
          </cell>
          <cell r="F199">
            <v>65</v>
          </cell>
        </row>
        <row r="200">
          <cell r="A200" t="str">
            <v>6661 СОЧНЫЙ ГРИЛЬ ПМ сос п/о мгс 1.5*4_Маяк  ОСТАНКИНО</v>
          </cell>
          <cell r="D200">
            <v>68.5</v>
          </cell>
          <cell r="F200">
            <v>68.5</v>
          </cell>
        </row>
        <row r="201">
          <cell r="A201" t="str">
            <v>6666 БОЯНСКАЯ Папа может п/к в/у 0,28кг 8 шт. ОСТАНКИНО</v>
          </cell>
          <cell r="D201">
            <v>1402</v>
          </cell>
          <cell r="F201">
            <v>1402</v>
          </cell>
        </row>
        <row r="202">
          <cell r="A202" t="str">
            <v>6669 ВЕНСКАЯ САЛЯМИ п/к в/у 0.28кг 8шт  ОСТАНКИНО</v>
          </cell>
          <cell r="D202">
            <v>691</v>
          </cell>
          <cell r="F202">
            <v>691</v>
          </cell>
        </row>
        <row r="203">
          <cell r="A203" t="str">
            <v>6683 СЕРВЕЛАТ ЗЕРНИСТЫЙ ПМ в/к в/у 0,35кг  ОСТАНКИНО</v>
          </cell>
          <cell r="D203">
            <v>2341</v>
          </cell>
          <cell r="F203">
            <v>2349</v>
          </cell>
        </row>
        <row r="204">
          <cell r="A204" t="str">
            <v>6684 СЕРВЕЛАТ КАРЕЛЬСКИЙ ПМ в/к в/у 0.28кг  ОСТАНКИНО</v>
          </cell>
          <cell r="D204">
            <v>1785</v>
          </cell>
          <cell r="F204">
            <v>1785</v>
          </cell>
        </row>
        <row r="205">
          <cell r="A205" t="str">
            <v>6689 СЕРВЕЛАТ ОХОТНИЧИЙ ПМ в/к в/у 0,35кг 8шт  ОСТАНКИНО</v>
          </cell>
          <cell r="D205">
            <v>7201</v>
          </cell>
          <cell r="F205">
            <v>7206</v>
          </cell>
        </row>
        <row r="206">
          <cell r="A206" t="str">
            <v>6692 СЕРВЕЛАТ ПРИМА в/к в/у 0.28кг 8шт.  ОСТАНКИНО</v>
          </cell>
          <cell r="D206">
            <v>691</v>
          </cell>
          <cell r="F206">
            <v>691</v>
          </cell>
        </row>
        <row r="207">
          <cell r="A207" t="str">
            <v>6697 СЕРВЕЛАТ ФИНСКИЙ ПМ в/к в/у 0,35кг 8шт.  ОСТАНКИНО</v>
          </cell>
          <cell r="D207">
            <v>6404</v>
          </cell>
          <cell r="F207">
            <v>6406</v>
          </cell>
        </row>
        <row r="208">
          <cell r="A208" t="str">
            <v>6713 СОЧНЫЙ ГРИЛЬ ПМ сос п/о мгс 0.41кг 8шт.  ОСТАНКИНО</v>
          </cell>
          <cell r="D208">
            <v>1637</v>
          </cell>
          <cell r="F208">
            <v>1637</v>
          </cell>
        </row>
        <row r="209">
          <cell r="A209" t="str">
            <v>6716 ОСОБАЯ Коровино (в сетке) 0.5кг 8шт.  ОСТАНКИНО</v>
          </cell>
          <cell r="D209">
            <v>645</v>
          </cell>
          <cell r="F209">
            <v>655</v>
          </cell>
        </row>
        <row r="210">
          <cell r="A210" t="str">
            <v>6717 ДОКТОРСКАЯ ОРИГИН. ц/о в/у 0.5кг 6шт.  ОСТАНКИНО</v>
          </cell>
          <cell r="D210">
            <v>19</v>
          </cell>
          <cell r="F210">
            <v>19</v>
          </cell>
        </row>
        <row r="211">
          <cell r="A211" t="str">
            <v>6722 СОЧНЫЕ ПМ сос п/о мгс 0,41кг 10шт.  ОСТАНКИНО</v>
          </cell>
          <cell r="D211">
            <v>6822</v>
          </cell>
          <cell r="F211">
            <v>6822</v>
          </cell>
        </row>
        <row r="212">
          <cell r="A212" t="str">
            <v>6726 СЛИВОЧНЫЕ ПМ сос п/о мгс 0.41кг 10шт.  ОСТАНКИНО</v>
          </cell>
          <cell r="D212">
            <v>2598</v>
          </cell>
          <cell r="F212">
            <v>2598</v>
          </cell>
        </row>
        <row r="213">
          <cell r="A213" t="str">
            <v>6734 ОСОБАЯ СО ШПИКОМ Коровино (в сетке) 0,5кг ОСТАНКИНО</v>
          </cell>
          <cell r="D213">
            <v>85</v>
          </cell>
          <cell r="F213">
            <v>85</v>
          </cell>
        </row>
        <row r="214">
          <cell r="A214" t="str">
            <v>6750 МОЛОЧНЫЕ ГОСТ СН сос п/о мгс 0,41 кг 10шт ОСТАНКИНО</v>
          </cell>
          <cell r="D214">
            <v>177</v>
          </cell>
          <cell r="F214">
            <v>177</v>
          </cell>
        </row>
        <row r="215">
          <cell r="A215" t="str">
            <v>6751 СЛИВОЧНЫЕ СН сос п/о мгс 0,41кг 10шт.  ОСТАНКИНО</v>
          </cell>
          <cell r="D215">
            <v>365</v>
          </cell>
          <cell r="F215">
            <v>365</v>
          </cell>
        </row>
        <row r="216">
          <cell r="A216" t="str">
            <v>6756 ВЕТЧ.ЛЮБИТЕЛЬСКАЯ п/о  ОСТАНКИНО</v>
          </cell>
          <cell r="D216">
            <v>189.03</v>
          </cell>
          <cell r="F216">
            <v>189.03</v>
          </cell>
        </row>
        <row r="217">
          <cell r="A217" t="str">
            <v>Балык говяжий с/к "Эликатессе" 0,10 кг.шт. нарезка (лоток с ср.защ.атм.)  СПК</v>
          </cell>
          <cell r="D217">
            <v>146</v>
          </cell>
          <cell r="F217">
            <v>146</v>
          </cell>
        </row>
        <row r="218">
          <cell r="A218" t="str">
            <v>Балык свиной с/к "Эликатессе" 0,10 кг.шт. нарезка (лоток с ср.защ.атм.)  СПК</v>
          </cell>
          <cell r="D218">
            <v>265</v>
          </cell>
          <cell r="F218">
            <v>265</v>
          </cell>
        </row>
        <row r="219">
          <cell r="A219" t="str">
            <v>БОНУС Z-ОСОБАЯ Коровино вар п/о (5324)  ОСТАНКИНО</v>
          </cell>
          <cell r="D219">
            <v>26</v>
          </cell>
          <cell r="F219">
            <v>26</v>
          </cell>
        </row>
        <row r="220">
          <cell r="A220" t="str">
            <v>БОНУС Z-ОСОБАЯ Коровино вар п/о 0.5кг_СНГ (6305)  ОСТАНКИНО</v>
          </cell>
          <cell r="D220">
            <v>20</v>
          </cell>
          <cell r="F220">
            <v>20</v>
          </cell>
        </row>
        <row r="221">
          <cell r="A221" t="str">
            <v>БОНУС СОЧНЫЕ сос п/о мгс 0.41кг_UZ (6087)  ОСТАНКИНО</v>
          </cell>
          <cell r="D221">
            <v>925</v>
          </cell>
          <cell r="F221">
            <v>925</v>
          </cell>
        </row>
        <row r="222">
          <cell r="A222" t="str">
            <v>БОНУС СОЧНЫЕ сос п/о мгс 1*6_UZ (6088)  ОСТАНКИНО</v>
          </cell>
          <cell r="D222">
            <v>258</v>
          </cell>
          <cell r="F222">
            <v>258</v>
          </cell>
        </row>
        <row r="223">
          <cell r="A223" t="str">
            <v>БОНУС_273  Сосиски Сочинки с сочной грудинкой, МГС 0.4кг,   ПОКОМ</v>
          </cell>
          <cell r="D223">
            <v>8</v>
          </cell>
          <cell r="F223">
            <v>1245</v>
          </cell>
        </row>
        <row r="224">
          <cell r="A224" t="str">
            <v>БОНУС_283  Сосиски Сочинки, ВЕС, ТМ Стародворье ПОКОМ</v>
          </cell>
          <cell r="F224">
            <v>422.52499999999998</v>
          </cell>
        </row>
        <row r="225">
          <cell r="A225" t="str">
            <v>БОНУС_305  Колбаса Сервелат Мясорубский с мелкорубленным окороком в/у  ТМ Стародворье ВЕС   ПОКОМ</v>
          </cell>
          <cell r="F225">
            <v>292.58300000000003</v>
          </cell>
        </row>
        <row r="226">
          <cell r="A226" t="str">
            <v>БОНУС_Колбаса Докторская Особая ТМ Особый рецепт,  0,5кг, ПОКОМ</v>
          </cell>
          <cell r="F226">
            <v>465</v>
          </cell>
        </row>
        <row r="227">
          <cell r="A227" t="str">
            <v>БОНУС_Колбаса Сервелат Филедворский, фиброуз, в/у 0,35 кг срез,  ПОКОМ</v>
          </cell>
          <cell r="D227">
            <v>3</v>
          </cell>
          <cell r="F227">
            <v>531</v>
          </cell>
        </row>
        <row r="228">
          <cell r="A228" t="str">
            <v>БОНУС_Консервы говядина тушеная "СПК" ж/б 0,338 кг.шт. термоус. пл. ЧМК  СПК</v>
          </cell>
          <cell r="D228">
            <v>25</v>
          </cell>
          <cell r="F228">
            <v>25</v>
          </cell>
        </row>
        <row r="229">
          <cell r="A229" t="str">
            <v>БОНУС_Пельмени Бульмени с говядиной и свининой Горячая штучка 0,43  ПОКОМ</v>
          </cell>
          <cell r="D229">
            <v>1</v>
          </cell>
          <cell r="F229">
            <v>190</v>
          </cell>
        </row>
        <row r="230">
          <cell r="A230" t="str">
            <v>БОНУС_Пельмени Отборные из свинины и говядины 0,9 кг ТМ Стародворье ТС Медвежье ушко  ПОКОМ</v>
          </cell>
          <cell r="D230">
            <v>2</v>
          </cell>
          <cell r="F230">
            <v>391</v>
          </cell>
        </row>
        <row r="231">
          <cell r="A231" t="str">
            <v>БОНУС_Сервелат Фирменый в/к 0,10 кг.шт. нарезка (лоток с ср.защ.атм.)  СПК</v>
          </cell>
          <cell r="D231">
            <v>50</v>
          </cell>
          <cell r="F231">
            <v>50</v>
          </cell>
        </row>
        <row r="232">
          <cell r="A232" t="str">
            <v>Бутербродная вареная 0,47 кг шт.  СПК</v>
          </cell>
          <cell r="D232">
            <v>75</v>
          </cell>
          <cell r="F232">
            <v>75</v>
          </cell>
        </row>
        <row r="233">
          <cell r="A233" t="str">
            <v>Вацлавская вареная 400 гр.шт.  СПК</v>
          </cell>
          <cell r="D233">
            <v>21</v>
          </cell>
          <cell r="F233">
            <v>21</v>
          </cell>
        </row>
        <row r="234">
          <cell r="A234" t="str">
            <v>Вацлавская вареная ВЕС СПК</v>
          </cell>
          <cell r="D234">
            <v>2</v>
          </cell>
          <cell r="F234">
            <v>2</v>
          </cell>
        </row>
        <row r="235">
          <cell r="A235" t="str">
            <v>Вацлавская п/к (черева) 390 гр.шт. термоус.пак  СПК</v>
          </cell>
          <cell r="D235">
            <v>38</v>
          </cell>
          <cell r="F235">
            <v>38</v>
          </cell>
        </row>
        <row r="236">
          <cell r="A236" t="str">
            <v>ВЫВЕДЕНА.Наггетсы из печи 0,25кг ТМ Вязанка ТС Наггетсы замор.  ПОКОМ</v>
          </cell>
          <cell r="F236">
            <v>1</v>
          </cell>
        </row>
        <row r="237">
          <cell r="A237" t="str">
            <v>Гауда сыр 45% ж, 125 г (флоупак), фасованный (нарезка) "Сыробогатов"  Линия</v>
          </cell>
          <cell r="F237">
            <v>12</v>
          </cell>
        </row>
        <row r="238">
          <cell r="A238" t="str">
            <v>Гауда сыр 45% ж, 180 г (флоупак), фасованный "Сыробогатов"  Линия</v>
          </cell>
          <cell r="F238">
            <v>48</v>
          </cell>
        </row>
        <row r="239">
          <cell r="A239" t="str">
            <v>Голландский ИТ сыр 45% ж (брус) ТМ Сыробогатов  Линия</v>
          </cell>
          <cell r="F239">
            <v>298.245</v>
          </cell>
        </row>
        <row r="240">
          <cell r="A240" t="str">
            <v>Голландский сыр 45%ж, 180г, фасованный Сыробогатов   Линия</v>
          </cell>
          <cell r="F240">
            <v>48</v>
          </cell>
        </row>
        <row r="241">
          <cell r="A241" t="str">
            <v>Готовые чебупели острые с мясом Горячая штучка 0,3 кг зам  ПОКОМ</v>
          </cell>
          <cell r="D241">
            <v>4</v>
          </cell>
          <cell r="F241">
            <v>291</v>
          </cell>
        </row>
        <row r="242">
          <cell r="A242" t="str">
            <v>Готовые чебупели с ветчиной и сыром Горячая штучка 0,3кг зам  ПОКОМ</v>
          </cell>
          <cell r="D242">
            <v>675</v>
          </cell>
          <cell r="F242">
            <v>2153</v>
          </cell>
        </row>
        <row r="243">
          <cell r="A243" t="str">
            <v>Готовые чебупели сочные с мясом ТМ Горячая штучка  0,3кг зам  ПОКОМ</v>
          </cell>
          <cell r="D243">
            <v>1028</v>
          </cell>
          <cell r="F243">
            <v>2198</v>
          </cell>
        </row>
        <row r="244">
          <cell r="A244" t="str">
            <v>Готовые чебуреки с мясом ТМ Горячая штучка 0,09 кг флоу-пак ПОКОМ</v>
          </cell>
          <cell r="F244">
            <v>218</v>
          </cell>
        </row>
        <row r="245">
          <cell r="A245" t="str">
            <v>Грудинка Деревенская в аджике к/в 150 гр.шт. нарезка (лоток с ср.защ.атм.)  СПК</v>
          </cell>
          <cell r="D245">
            <v>20</v>
          </cell>
          <cell r="F245">
            <v>20</v>
          </cell>
        </row>
        <row r="246">
          <cell r="A246" t="str">
            <v>Дельгаро с/в "Эликатессе" 140 гр.шт.  СПК</v>
          </cell>
          <cell r="D246">
            <v>45</v>
          </cell>
          <cell r="F246">
            <v>45</v>
          </cell>
        </row>
        <row r="247">
          <cell r="A247" t="str">
            <v>Деревенская рубленая вареная 350 гр.шт. термоус. пак.  СПК</v>
          </cell>
          <cell r="D247">
            <v>21</v>
          </cell>
          <cell r="F247">
            <v>21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81</v>
          </cell>
          <cell r="F248">
            <v>81</v>
          </cell>
        </row>
        <row r="249">
          <cell r="A249" t="str">
            <v>Для супа с луком сыр плавленый 45%ж, фольга 80г, ТМ Сыробогатов (150 суток)  Линия</v>
          </cell>
          <cell r="F249">
            <v>240</v>
          </cell>
        </row>
        <row r="250">
          <cell r="A250" t="str">
            <v>Докторская вареная в/с 0,47 кг шт.  СПК</v>
          </cell>
          <cell r="D250">
            <v>51</v>
          </cell>
          <cell r="F250">
            <v>51</v>
          </cell>
        </row>
        <row r="251">
          <cell r="A251" t="str">
            <v>Докторская вареная термоус.пак. "Высокий вкус"  СПК</v>
          </cell>
          <cell r="D251">
            <v>108</v>
          </cell>
          <cell r="F251">
            <v>108.946</v>
          </cell>
        </row>
        <row r="252">
          <cell r="A252" t="str">
            <v>Дружба сыр плавленый 50% ж, фольга 80г, ТМ Сыробогатов (150 суток)   Линия</v>
          </cell>
          <cell r="F252">
            <v>240</v>
          </cell>
        </row>
        <row r="253">
          <cell r="A253" t="str">
            <v>Жар-боллы с курочкой и сыром, ВЕС ТМ Зареченские  ПОКОМ</v>
          </cell>
          <cell r="D253">
            <v>6</v>
          </cell>
          <cell r="F253">
            <v>168.40299999999999</v>
          </cell>
        </row>
        <row r="254">
          <cell r="A254" t="str">
            <v>Жар-ладушки с мясом ТМ Зареченские ВЕС ПОКОМ</v>
          </cell>
          <cell r="D254">
            <v>3.7</v>
          </cell>
          <cell r="F254">
            <v>287.815</v>
          </cell>
        </row>
        <row r="255">
          <cell r="A255" t="str">
            <v>Жар-ладушки с мясом, картофелем и грибами ВЕС ТМ Зареченские  ПОКОМ</v>
          </cell>
          <cell r="F255">
            <v>44.4</v>
          </cell>
        </row>
        <row r="256">
          <cell r="A256" t="str">
            <v>Жар-ладушки с яблоком и грушей ТМ Зареченские ВЕС ПОКОМ</v>
          </cell>
          <cell r="D256">
            <v>3.7</v>
          </cell>
          <cell r="F256">
            <v>40.9</v>
          </cell>
        </row>
        <row r="257">
          <cell r="A257" t="str">
            <v>ЖАР-мени ВЕС ТМ Зареченские  ПОКОМ</v>
          </cell>
          <cell r="F257">
            <v>117.001</v>
          </cell>
        </row>
        <row r="258">
          <cell r="A258" t="str">
            <v>Жар-мени с картофелем и сочной грудинкой ТМ Зареченские ВЕС ПОКОМ</v>
          </cell>
          <cell r="F258">
            <v>8.7010000000000005</v>
          </cell>
        </row>
        <row r="259">
          <cell r="A259" t="str">
            <v>Карбонад Юбилейный 0,13кг нар.д/ф шт. СПК</v>
          </cell>
          <cell r="D259">
            <v>35</v>
          </cell>
          <cell r="F259">
            <v>35</v>
          </cell>
        </row>
        <row r="260">
          <cell r="A260" t="str">
            <v>Каша гречневая с говядиной "СПК" ж/б 0,340 кг.шт. термоус. пл. ЧМК  СПК</v>
          </cell>
          <cell r="D260">
            <v>23</v>
          </cell>
          <cell r="F260">
            <v>23</v>
          </cell>
        </row>
        <row r="261">
          <cell r="A261" t="str">
            <v>Каша перловая с говядиной "СПК" ж/б 0,340 кг.шт. термоус. пл. ЧМК СПК</v>
          </cell>
          <cell r="D261">
            <v>21</v>
          </cell>
          <cell r="F261">
            <v>21</v>
          </cell>
        </row>
        <row r="262">
          <cell r="A262" t="str">
            <v>Классика с/к 235 гр.шт. "Высокий вкус"  СПК</v>
          </cell>
          <cell r="D262">
            <v>98</v>
          </cell>
          <cell r="F262">
            <v>398</v>
          </cell>
        </row>
        <row r="263">
          <cell r="A263" t="str">
            <v>Классическая с/к "Сибирский стандарт" 560 гр.шт.  СПК</v>
          </cell>
          <cell r="D263">
            <v>3618</v>
          </cell>
          <cell r="F263">
            <v>5118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441</v>
          </cell>
          <cell r="F264">
            <v>441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471</v>
          </cell>
          <cell r="F265">
            <v>471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136</v>
          </cell>
          <cell r="F266">
            <v>136</v>
          </cell>
        </row>
        <row r="267">
          <cell r="A267" t="str">
            <v>Консервы говядина тушеная "СПК" ж/б 0,338 кг.шт. термоус. пл. ЧМК  СПК</v>
          </cell>
          <cell r="D267">
            <v>31</v>
          </cell>
          <cell r="F267">
            <v>31</v>
          </cell>
        </row>
        <row r="268">
          <cell r="A268" t="str">
            <v>Коньячная с/к 0,10 кг.шт. нарезка (лоток с ср.зад.атм.) "Высокий вкус"  СПК</v>
          </cell>
          <cell r="D268">
            <v>13</v>
          </cell>
          <cell r="F268">
            <v>13</v>
          </cell>
        </row>
        <row r="269">
          <cell r="A269" t="str">
            <v>Король сыров с аром топл мол сыр 40% ж, "Сыробогатов" 200г (флоупак)  Линия</v>
          </cell>
          <cell r="F269">
            <v>24</v>
          </cell>
        </row>
        <row r="270">
          <cell r="A270" t="str">
            <v>Король сыров с аром топл молока сыр 40% ж, 125г, фасованный, (нарезка), ТМ "Сыробогатов"  Линия</v>
          </cell>
          <cell r="F270">
            <v>12</v>
          </cell>
        </row>
        <row r="271">
          <cell r="A271" t="str">
            <v>Король сыров с ароматом топленого молока сыр, 40% ж (брус) ТМ "Сыробогатов", г. Орёл  Линия</v>
          </cell>
          <cell r="F271">
            <v>745.21</v>
          </cell>
        </row>
        <row r="272">
          <cell r="A272" t="str">
            <v>Король сыров со вкусом топлен.молока сыр плавл. 50%ж, фольга 80г, ТМ Сыробогатов (150 суток) Линия</v>
          </cell>
          <cell r="F272">
            <v>1440</v>
          </cell>
        </row>
        <row r="273">
          <cell r="A273" t="str">
            <v>Краковская п/к (черева) 390 гр.шт. термоус.пак. СПК</v>
          </cell>
          <cell r="D273">
            <v>12</v>
          </cell>
          <cell r="F273">
            <v>12</v>
          </cell>
        </row>
        <row r="274">
          <cell r="A274" t="str">
            <v>Круггетсы с сырным соусом ТМ Горячая штучка 0,25 кг зам  ПОКОМ</v>
          </cell>
          <cell r="D274">
            <v>7</v>
          </cell>
          <cell r="F274">
            <v>434</v>
          </cell>
        </row>
        <row r="275">
          <cell r="A275" t="str">
            <v>Круггетсы сочные ТМ Горячая штучка ТС Круггетсы 0,25 кг зам  ПОКОМ</v>
          </cell>
          <cell r="D275">
            <v>580</v>
          </cell>
          <cell r="F275">
            <v>1204</v>
          </cell>
        </row>
        <row r="276">
          <cell r="A276" t="str">
            <v>Ла Фаворте с/в "Эликатессе" 140 гр.шт.  СПК</v>
          </cell>
          <cell r="D276">
            <v>58</v>
          </cell>
          <cell r="F276">
            <v>58</v>
          </cell>
        </row>
        <row r="277">
          <cell r="A277" t="str">
            <v>Ливерная Печеночная "Просто выгодно" 0,3 кг.шт.  СПК</v>
          </cell>
          <cell r="D277">
            <v>103</v>
          </cell>
          <cell r="F277">
            <v>104</v>
          </cell>
        </row>
        <row r="278">
          <cell r="A278" t="str">
            <v>Любительская вареная термоус.пак. "Высокий вкус"  СПК</v>
          </cell>
          <cell r="D278">
            <v>117</v>
          </cell>
          <cell r="F278">
            <v>117</v>
          </cell>
        </row>
        <row r="279">
          <cell r="A279" t="str">
            <v>Маасдам сыр плавленый, ванночка 50%ж, 200 г, ТМ Сыробогатов ( 180 суток)   ЛИНИЯ</v>
          </cell>
          <cell r="F279">
            <v>60</v>
          </cell>
        </row>
        <row r="280">
          <cell r="A280" t="str">
            <v>Масло Крестьянское сладко-сливочное несоленое, 72,5% ж, 175 г.(24 шт/кор), ТМ Сыробогатов  Линия</v>
          </cell>
          <cell r="F280">
            <v>72</v>
          </cell>
        </row>
        <row r="281">
          <cell r="A281" t="str">
            <v>Мини-сосиски в тесте "Фрайпики" 1,8кг ВЕС, ТМ Зареченские  ПОКОМ</v>
          </cell>
          <cell r="F281">
            <v>44.701999999999998</v>
          </cell>
        </row>
        <row r="282">
          <cell r="A282" t="str">
            <v>Мини-сосиски в тесте "Фрайпики" 3,7кг ВЕС,  ПОКОМ</v>
          </cell>
          <cell r="F282">
            <v>3.7</v>
          </cell>
        </row>
        <row r="283">
          <cell r="A283" t="str">
            <v>Мини-сосиски в тесте "Фрайпики" 3,7кг ВЕС, ТМ Зареченские  ПОКОМ</v>
          </cell>
          <cell r="D283">
            <v>3.7</v>
          </cell>
          <cell r="F283">
            <v>185.30099999999999</v>
          </cell>
        </row>
        <row r="284">
          <cell r="A284" t="str">
            <v>Мусульманская вареная "Просто выгодно"  СПК</v>
          </cell>
          <cell r="D284">
            <v>46</v>
          </cell>
          <cell r="F284">
            <v>46</v>
          </cell>
        </row>
        <row r="285">
          <cell r="A285" t="str">
            <v>Мусульманская п/к "Просто выгодно" термофор.пак.  СПК</v>
          </cell>
          <cell r="D285">
            <v>11</v>
          </cell>
          <cell r="F285">
            <v>11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7</v>
          </cell>
          <cell r="F286">
            <v>2143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7</v>
          </cell>
          <cell r="F287">
            <v>2057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6</v>
          </cell>
          <cell r="F288">
            <v>1680</v>
          </cell>
        </row>
        <row r="289">
          <cell r="A289" t="str">
            <v>Наггетсы с куриным филе и сыром ТМ Вязанка 0,25 кг ПОКОМ</v>
          </cell>
          <cell r="D289">
            <v>4</v>
          </cell>
          <cell r="F289">
            <v>535</v>
          </cell>
        </row>
        <row r="290">
          <cell r="A290" t="str">
            <v>Наггетсы Хрустящие ТМ Зареченские. ВЕС ПОКОМ</v>
          </cell>
          <cell r="F290">
            <v>439</v>
          </cell>
        </row>
        <row r="291">
          <cell r="A291" t="str">
            <v>Новосибирская с/к 0,10 кг.шт. нарезка (лоток с ср.защ.атм.) "Высокий вкус"  СПК</v>
          </cell>
          <cell r="D291">
            <v>10</v>
          </cell>
          <cell r="F291">
            <v>10</v>
          </cell>
        </row>
        <row r="292">
          <cell r="A292" t="str">
            <v>Оригинальная с перцем с/к  СПК</v>
          </cell>
          <cell r="D292">
            <v>253.7</v>
          </cell>
          <cell r="F292">
            <v>1253.7</v>
          </cell>
        </row>
        <row r="293">
          <cell r="A293" t="str">
            <v>Оригинальная с перцем с/к "Сибирский стандарт" 560 гр.шт.  СПК</v>
          </cell>
          <cell r="D293">
            <v>2520</v>
          </cell>
          <cell r="F293">
            <v>3020</v>
          </cell>
        </row>
        <row r="294">
          <cell r="A294" t="str">
            <v>Особая вареная  СПК</v>
          </cell>
          <cell r="D294">
            <v>11</v>
          </cell>
          <cell r="F294">
            <v>11</v>
          </cell>
        </row>
        <row r="295">
          <cell r="A295" t="str">
            <v>Пекантино с/в "Эликатессе" 0,10 кг.шт. нарезка (лоток с.ср.защ.атм.)  СПК</v>
          </cell>
          <cell r="D295">
            <v>8</v>
          </cell>
          <cell r="F295">
            <v>8</v>
          </cell>
        </row>
        <row r="296">
          <cell r="A296" t="str">
            <v>Пельмени Grandmeni со сливочным маслом Горячая штучка 0,75 кг ПОКОМ</v>
          </cell>
          <cell r="F296">
            <v>463</v>
          </cell>
        </row>
        <row r="297">
          <cell r="A297" t="str">
            <v>Пельмени Бигбули #МЕГАВКУСИЩЕ с сочной грудинкой 0,43 кг  ПОКОМ</v>
          </cell>
          <cell r="D297">
            <v>4</v>
          </cell>
          <cell r="F297">
            <v>122</v>
          </cell>
        </row>
        <row r="298">
          <cell r="A298" t="str">
            <v>Пельмени Бигбули #МЕГАВКУСИЩЕ с сочной грудинкой 0,9 кг  ПОКОМ</v>
          </cell>
          <cell r="D298">
            <v>1</v>
          </cell>
          <cell r="F298">
            <v>867</v>
          </cell>
        </row>
        <row r="299">
          <cell r="A299" t="str">
            <v>Пельмени Бигбули с мясом, Горячая штучка 0,43кг  ПОКОМ</v>
          </cell>
          <cell r="D299">
            <v>8</v>
          </cell>
          <cell r="F299">
            <v>294</v>
          </cell>
        </row>
        <row r="300">
          <cell r="A300" t="str">
            <v>Пельмени Бигбули с мясом, Горячая штучка 0,9кг  ПОКОМ</v>
          </cell>
          <cell r="D300">
            <v>1192</v>
          </cell>
          <cell r="F300">
            <v>1563</v>
          </cell>
        </row>
        <row r="301">
          <cell r="A301" t="str">
            <v>Пельмени Бигбули со сливоч.маслом (Мегамаслище) ТМ БУЛЬМЕНИ сфера 0,43. замор. ПОКОМ</v>
          </cell>
          <cell r="D301">
            <v>4</v>
          </cell>
          <cell r="F301">
            <v>1373</v>
          </cell>
        </row>
        <row r="302">
          <cell r="A302" t="str">
            <v>Пельмени Бигбули со сливочным маслом #МЕГАМАСЛИЩЕ Горячая штучка 0,9 кг  ПОКОМ</v>
          </cell>
          <cell r="D302">
            <v>1</v>
          </cell>
          <cell r="F302">
            <v>212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1</v>
          </cell>
          <cell r="F303">
            <v>262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238</v>
          </cell>
          <cell r="F304">
            <v>1546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11</v>
          </cell>
          <cell r="F305">
            <v>928</v>
          </cell>
        </row>
        <row r="306">
          <cell r="A306" t="str">
            <v>Пельмени Бульмени с говядиной и свининой Наваристые Горячая штучка ВЕС  ПОКОМ</v>
          </cell>
          <cell r="F306">
            <v>1290</v>
          </cell>
        </row>
        <row r="307">
          <cell r="A307" t="str">
            <v>Пельмени Бульмени со сливочным маслом Горячая штучка 0,9 кг  ПОКОМ</v>
          </cell>
          <cell r="D307">
            <v>481</v>
          </cell>
          <cell r="F307">
            <v>3048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16</v>
          </cell>
          <cell r="F308">
            <v>1021</v>
          </cell>
        </row>
        <row r="309">
          <cell r="A309" t="str">
            <v>Пельмени Левантские ТМ Особый рецепт 0,8 кг  ПОКОМ</v>
          </cell>
          <cell r="F309">
            <v>12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F310">
            <v>188</v>
          </cell>
        </row>
        <row r="311">
          <cell r="A311" t="str">
            <v>Пельмени Мясорубские ТМ Стародворье фоупак равиоли 0,7 кг  ПОКОМ</v>
          </cell>
          <cell r="D311">
            <v>11</v>
          </cell>
          <cell r="F311">
            <v>1360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4</v>
          </cell>
          <cell r="F312">
            <v>218</v>
          </cell>
        </row>
        <row r="313">
          <cell r="A313" t="str">
            <v>Пельмени Отборные с говядиной и свининой 0,43 кг ТМ Стародворье ТС Медвежье ушко</v>
          </cell>
          <cell r="F313">
            <v>16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15</v>
          </cell>
          <cell r="F314">
            <v>475.00299999999999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D315">
            <v>4</v>
          </cell>
          <cell r="F315">
            <v>642</v>
          </cell>
        </row>
        <row r="316">
          <cell r="A316" t="str">
            <v>Пельмени Сочные сфера 0,9 кг ТМ Стародворье ПОКОМ</v>
          </cell>
          <cell r="F316">
            <v>446</v>
          </cell>
        </row>
        <row r="317">
          <cell r="A317" t="str">
            <v>Пипперони с/к "Эликатессе" 0,10 кг.шт.  СПК</v>
          </cell>
          <cell r="D317">
            <v>3</v>
          </cell>
          <cell r="F317">
            <v>3</v>
          </cell>
        </row>
        <row r="318">
          <cell r="A318" t="str">
            <v>По-Австрийски с/к 260 гр.шт. "Высокий вкус"  СПК</v>
          </cell>
          <cell r="D318">
            <v>86</v>
          </cell>
          <cell r="F318">
            <v>86</v>
          </cell>
        </row>
        <row r="319">
          <cell r="A319" t="str">
            <v>Покровская вареная 0,47 кг шт.  СПК</v>
          </cell>
          <cell r="D319">
            <v>23</v>
          </cell>
          <cell r="F319">
            <v>23</v>
          </cell>
        </row>
        <row r="320">
          <cell r="A320" t="str">
            <v>Пошехонский ИТ сыр 45% ж (брус) ТМ "Сыробогатов", г. Орёл  Линия</v>
          </cell>
          <cell r="F320">
            <v>53.354999999999997</v>
          </cell>
        </row>
        <row r="321">
          <cell r="A321" t="str">
            <v>Продукт колбасный с сыром копченый Коровино 400 гр  ОСТАНКИНО</v>
          </cell>
          <cell r="D321">
            <v>55</v>
          </cell>
          <cell r="F321">
            <v>55</v>
          </cell>
        </row>
        <row r="322">
          <cell r="A322" t="str">
            <v>Российский ИТ сыр 50% ж (брус) ТМ "Сыробогатов", г. Орёл  Линия</v>
          </cell>
          <cell r="F322">
            <v>91.765000000000001</v>
          </cell>
        </row>
        <row r="323">
          <cell r="A323" t="str">
            <v>Российский сыр 50% ж, 125г, фасованный, (нарезка), ТМ "Сыробогатов"  Линия</v>
          </cell>
          <cell r="F323">
            <v>12</v>
          </cell>
        </row>
        <row r="324">
          <cell r="A324" t="str">
            <v>Российский сыр 50% ж, 180 г, фасованный Сыробогатов   Линия</v>
          </cell>
          <cell r="F324">
            <v>60</v>
          </cell>
        </row>
        <row r="325">
          <cell r="A325" t="str">
            <v>С ветчиной сыр плавленый 50% ж, фольга 80г, ТМ Сыробогатов (150 суток)  Линия</v>
          </cell>
          <cell r="F325">
            <v>480</v>
          </cell>
        </row>
        <row r="326">
          <cell r="A326" t="str">
            <v>С ветчиной сыр плавленый, ванночка 50% ж, 200 гр, Сыробогатов (180 суток)   ЛИНИЯ</v>
          </cell>
          <cell r="F326">
            <v>120</v>
          </cell>
        </row>
        <row r="327">
          <cell r="A327" t="str">
            <v>С грибами сыр плавленый 50% ж, фольга 80г, ТМ Сыробогатов (150 суток)  Линия</v>
          </cell>
          <cell r="F327">
            <v>360</v>
          </cell>
        </row>
        <row r="328">
          <cell r="A328" t="str">
            <v>С грибами сыр плавленый 50%ж, ванночка 200г, ТМ Сыробогатов (180 суток) ЛИНИЯ</v>
          </cell>
          <cell r="F328">
            <v>60</v>
          </cell>
        </row>
        <row r="329">
          <cell r="A329" t="str">
            <v>С зеленью сыр плавленый, ванночка 50% ж, 200г, ТМ Сыробогатов (180 суток)  Линия</v>
          </cell>
          <cell r="F329">
            <v>48</v>
          </cell>
        </row>
        <row r="330">
          <cell r="A330" t="str">
            <v>Салями Трюфель с/в "Эликатессе" 0,16 кг.шт.  СПК</v>
          </cell>
          <cell r="D330">
            <v>100</v>
          </cell>
          <cell r="F330">
            <v>100</v>
          </cell>
        </row>
        <row r="331">
          <cell r="A331" t="str">
            <v>Салями Финская с/к 235 гр.шт. "Высокий вкус"  СПК</v>
          </cell>
          <cell r="D331">
            <v>50</v>
          </cell>
          <cell r="F331">
            <v>50</v>
          </cell>
        </row>
        <row r="332">
          <cell r="A332" t="str">
            <v>Сардельки "Докторские" (черева) ( в ср.защ.атм.) 1.0 кг. "Высокий вкус"  СПК</v>
          </cell>
          <cell r="D332">
            <v>164</v>
          </cell>
          <cell r="F332">
            <v>314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78.971999999999994</v>
          </cell>
          <cell r="F333">
            <v>138.97200000000001</v>
          </cell>
        </row>
        <row r="334">
          <cell r="A334" t="str">
            <v>Сардельки из свинины (черева) ( в ср.защ.атм) "Высокий вкус"  СПК</v>
          </cell>
          <cell r="D334">
            <v>17</v>
          </cell>
          <cell r="F334">
            <v>17</v>
          </cell>
        </row>
        <row r="335">
          <cell r="A335" t="str">
            <v>Семейная с чесночком вареная (СПК+СКМ)  СПК</v>
          </cell>
          <cell r="D335">
            <v>625</v>
          </cell>
          <cell r="F335">
            <v>625</v>
          </cell>
        </row>
        <row r="336">
          <cell r="A336" t="str">
            <v>Семейная с чесночком Экстра вареная  СПК</v>
          </cell>
          <cell r="D336">
            <v>71</v>
          </cell>
          <cell r="F336">
            <v>71</v>
          </cell>
        </row>
        <row r="337">
          <cell r="A337" t="str">
            <v>Семейная с чесночком Экстра вареная 0,5 кг.шт.  СПК</v>
          </cell>
          <cell r="D337">
            <v>14</v>
          </cell>
          <cell r="F337">
            <v>14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23</v>
          </cell>
          <cell r="F338">
            <v>23</v>
          </cell>
        </row>
        <row r="339">
          <cell r="A339" t="str">
            <v>Сервелат Финский в/к 0,38 кг.шт. термофор.пак.  СПК</v>
          </cell>
          <cell r="D339">
            <v>19</v>
          </cell>
          <cell r="F339">
            <v>19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64</v>
          </cell>
          <cell r="F340">
            <v>64</v>
          </cell>
        </row>
        <row r="341">
          <cell r="A341" t="str">
            <v>Сибирская особая с/к 0,10 кг.шт. нарезка (лоток с ср.защ.атм.)  СПК</v>
          </cell>
          <cell r="D341">
            <v>126</v>
          </cell>
          <cell r="F341">
            <v>126</v>
          </cell>
        </row>
        <row r="342">
          <cell r="A342" t="str">
            <v>Сибирская особая с/к 0,235 кг шт.  СПК</v>
          </cell>
          <cell r="D342">
            <v>232</v>
          </cell>
          <cell r="F342">
            <v>532</v>
          </cell>
        </row>
        <row r="343">
          <cell r="A343" t="str">
            <v>Славянская п/к 0,38 кг шт.термофор.пак.  СПК</v>
          </cell>
          <cell r="D343">
            <v>5</v>
          </cell>
          <cell r="F343">
            <v>5</v>
          </cell>
        </row>
        <row r="344">
          <cell r="A344" t="str">
            <v>Сливочный сыр 50% ж, 125г, фасованный (нарезка), ТМ "Сыробогатов"  Линия</v>
          </cell>
          <cell r="F344">
            <v>12</v>
          </cell>
        </row>
        <row r="345">
          <cell r="A345" t="str">
            <v>Сливочный сыр 50%ж, 180г. фасованный "Сыробогатов"  Линия</v>
          </cell>
          <cell r="F345">
            <v>24</v>
          </cell>
        </row>
        <row r="346">
          <cell r="A346" t="str">
            <v>Сливочный сыр плав, 200г, ванночка, 50%ж, ТМ Сыробогатов (180 суток)  Линия</v>
          </cell>
          <cell r="F346">
            <v>96</v>
          </cell>
        </row>
        <row r="347">
          <cell r="A347" t="str">
            <v>Сливочный сыр плавленый 50% ж, фольга 80г, ТМ Сыробогатов (150 суток)  Линия</v>
          </cell>
          <cell r="F347">
            <v>1440</v>
          </cell>
        </row>
        <row r="348">
          <cell r="A348" t="str">
            <v>Сливочный сыр фасованный 50%ж, "Сыробогатов" 200г (флоупак)  Линия</v>
          </cell>
          <cell r="F348">
            <v>24</v>
          </cell>
        </row>
        <row r="349">
          <cell r="A349" t="str">
            <v>Сливочный сыр, 50% ж (брус), ТМ "Сыробогатов", г. Орёл  Линия</v>
          </cell>
          <cell r="F349">
            <v>54.48</v>
          </cell>
        </row>
        <row r="350">
          <cell r="A350" t="str">
            <v>Смак-мени с картофелем и сочной грудинкой ТМ Зареченские ПОКОМ</v>
          </cell>
          <cell r="F350">
            <v>21</v>
          </cell>
        </row>
        <row r="351">
          <cell r="A351" t="str">
            <v>Смак-мени с мясом ТМ Зареченские ПОКОМ</v>
          </cell>
          <cell r="F351">
            <v>20</v>
          </cell>
        </row>
        <row r="352">
          <cell r="A352" t="str">
            <v>Смаколадьи с яблоком и грушей ТМ Зареченские,0,9 кг ПОКОМ</v>
          </cell>
          <cell r="F352">
            <v>7</v>
          </cell>
        </row>
        <row r="353">
          <cell r="A353" t="str">
            <v>Сметанковый сыр 50% ж, 180 г, фасованный Сыробогатов   Линия</v>
          </cell>
          <cell r="F353">
            <v>24</v>
          </cell>
        </row>
        <row r="354">
          <cell r="A354" t="str">
            <v>Сосиски "Баварские" 0,36 кг.шт. вак.упак.  СПК</v>
          </cell>
          <cell r="D354">
            <v>23</v>
          </cell>
          <cell r="F354">
            <v>23</v>
          </cell>
        </row>
        <row r="355">
          <cell r="A355" t="str">
            <v>Сосиски "БОЛЬШАЯ сосиска" "Сибирский стандарт" (лоток с ср.защ.атм.)  СПК</v>
          </cell>
          <cell r="D355">
            <v>432</v>
          </cell>
          <cell r="F355">
            <v>432</v>
          </cell>
        </row>
        <row r="356">
          <cell r="A356" t="str">
            <v>Сосиски "Молочные" 0,36 кг.шт. вак.упак.  СПК</v>
          </cell>
          <cell r="D356">
            <v>38</v>
          </cell>
          <cell r="F356">
            <v>38</v>
          </cell>
        </row>
        <row r="357">
          <cell r="A357" t="str">
            <v>Сосиски Классические (в ср.защ.атм.) СПК</v>
          </cell>
          <cell r="D357">
            <v>12</v>
          </cell>
          <cell r="F357">
            <v>12</v>
          </cell>
        </row>
        <row r="358">
          <cell r="A358" t="str">
            <v>Сосиски Мусульманские "Просто выгодно" (в ср.защ.атм.)  СПК</v>
          </cell>
          <cell r="D358">
            <v>48</v>
          </cell>
          <cell r="F358">
            <v>48</v>
          </cell>
        </row>
        <row r="359">
          <cell r="A359" t="str">
            <v>Сосиски Оригинальные ТМ Стародворье  0,33 кг.  ПОКОМ</v>
          </cell>
          <cell r="F359">
            <v>9</v>
          </cell>
        </row>
        <row r="360">
          <cell r="A360" t="str">
            <v>Сосиски Сливушки #нежнушки ТМ Вязанка  0,33 кг.  ПОКОМ</v>
          </cell>
          <cell r="F360">
            <v>6</v>
          </cell>
        </row>
        <row r="361">
          <cell r="A361" t="str">
            <v>Сосиски Хот-дог ВЕС (лоток с ср.защ.атм.)   СПК</v>
          </cell>
          <cell r="D361">
            <v>7</v>
          </cell>
          <cell r="F361">
            <v>7</v>
          </cell>
        </row>
        <row r="362">
          <cell r="A362" t="str">
            <v>Сочный мегачебурек ТМ Зареченские ВЕС ПОКОМ</v>
          </cell>
          <cell r="F362">
            <v>16.3</v>
          </cell>
        </row>
        <row r="363">
          <cell r="A363" t="str">
            <v>Сыр "Пармезан" 40% колотый 100 гр  ОСТАНКИНО</v>
          </cell>
          <cell r="D363">
            <v>2</v>
          </cell>
          <cell r="F363">
            <v>2</v>
          </cell>
        </row>
        <row r="364">
          <cell r="A364" t="str">
            <v>Сыр "Пармезан" 40% кусок 180 гр  ОСТАНКИНО</v>
          </cell>
          <cell r="D364">
            <v>106</v>
          </cell>
          <cell r="F364">
            <v>106</v>
          </cell>
        </row>
        <row r="365">
          <cell r="A365" t="str">
            <v>Сыр Боккончини копченый 40% 100 гр.  ОСТАНКИНО</v>
          </cell>
          <cell r="D365">
            <v>29</v>
          </cell>
          <cell r="F365">
            <v>29</v>
          </cell>
        </row>
        <row r="366">
          <cell r="A366" t="str">
            <v>Сыр колбасный копченый Папа Может 400 гр  ОСТАНКИНО</v>
          </cell>
          <cell r="D366">
            <v>58</v>
          </cell>
          <cell r="F366">
            <v>58</v>
          </cell>
        </row>
        <row r="367">
          <cell r="A367" t="str">
            <v>Сыр Останкино "Алтайский Gold" 50% вес  ОСТАНКИНО</v>
          </cell>
          <cell r="D367">
            <v>1.2</v>
          </cell>
          <cell r="F367">
            <v>1.2</v>
          </cell>
        </row>
        <row r="368">
          <cell r="A368" t="str">
            <v>Сыр Папа Может "Пошехонский" 45% вес (= 3 кг)  ОСТАНКИНО</v>
          </cell>
          <cell r="D368">
            <v>18</v>
          </cell>
          <cell r="F368">
            <v>18</v>
          </cell>
        </row>
        <row r="369">
          <cell r="A369" t="str">
            <v>Сыр Папа Может "Сметанковый" 50% вес (=3кг)  ОСТАНКИНО</v>
          </cell>
          <cell r="D369">
            <v>21</v>
          </cell>
          <cell r="F369">
            <v>21</v>
          </cell>
        </row>
        <row r="370">
          <cell r="A370" t="str">
            <v>Сыр Папа Может Гауда  45% 200гр     Останкино</v>
          </cell>
          <cell r="D370">
            <v>473</v>
          </cell>
          <cell r="F370">
            <v>473</v>
          </cell>
        </row>
        <row r="371">
          <cell r="A371" t="str">
            <v>Сыр Папа Может Гауда  45% вес     Останкино</v>
          </cell>
          <cell r="D371">
            <v>14.5</v>
          </cell>
          <cell r="F371">
            <v>14.5</v>
          </cell>
        </row>
        <row r="372">
          <cell r="A372" t="str">
            <v>Сыр Папа Может Гауда 48%, нарез, 125г (9 шт)  Останкино</v>
          </cell>
          <cell r="D372">
            <v>2</v>
          </cell>
          <cell r="F372">
            <v>2</v>
          </cell>
        </row>
        <row r="373">
          <cell r="A373" t="str">
            <v>Сыр Папа Может Голландский  45% 200гр     Останкино</v>
          </cell>
          <cell r="D373">
            <v>1164</v>
          </cell>
          <cell r="F373">
            <v>1164</v>
          </cell>
        </row>
        <row r="374">
          <cell r="A374" t="str">
            <v>Сыр Папа Может Голландский  45% вес      Останкино</v>
          </cell>
          <cell r="D374">
            <v>57</v>
          </cell>
          <cell r="F374">
            <v>57</v>
          </cell>
        </row>
        <row r="375">
          <cell r="A375" t="str">
            <v>Сыр Папа Может Голландский 45%, нарез, 125г (9 шт)  Останкино</v>
          </cell>
          <cell r="D375">
            <v>306</v>
          </cell>
          <cell r="F375">
            <v>306</v>
          </cell>
        </row>
        <row r="376">
          <cell r="A376" t="str">
            <v>Сыр Папа Может Министерский 45% 200г  Останкино</v>
          </cell>
          <cell r="D376">
            <v>189</v>
          </cell>
          <cell r="F376">
            <v>189</v>
          </cell>
        </row>
        <row r="377">
          <cell r="A377" t="str">
            <v>Сыр Папа Может Российский  50% вес    Останкино</v>
          </cell>
          <cell r="D377">
            <v>6.5</v>
          </cell>
          <cell r="F377">
            <v>6.5</v>
          </cell>
        </row>
        <row r="378">
          <cell r="A378" t="str">
            <v>Сыр Папа Может Российский 50%, нарезка 125г  Останкино</v>
          </cell>
          <cell r="D378">
            <v>232</v>
          </cell>
          <cell r="F378">
            <v>232</v>
          </cell>
        </row>
        <row r="379">
          <cell r="A379" t="str">
            <v>Сыр Папа Может Сливочный со вкусом.топл.молока 50% вес (=3,5кг)  Останкино</v>
          </cell>
          <cell r="D379">
            <v>107</v>
          </cell>
          <cell r="F379">
            <v>107</v>
          </cell>
        </row>
        <row r="380">
          <cell r="A380" t="str">
            <v>Сыр Папа Может Тильзитер   45% 200гр     Останкино</v>
          </cell>
          <cell r="D380">
            <v>511</v>
          </cell>
          <cell r="F380">
            <v>511</v>
          </cell>
        </row>
        <row r="381">
          <cell r="A381" t="str">
            <v>Сыр Папа Может Тильзитер   45% вес      Останкино</v>
          </cell>
          <cell r="D381">
            <v>69</v>
          </cell>
          <cell r="F381">
            <v>69</v>
          </cell>
        </row>
        <row r="382">
          <cell r="A382" t="str">
            <v>Сыр Плавл. Сливочный 55% 190гр  Останкино</v>
          </cell>
          <cell r="D382">
            <v>39</v>
          </cell>
          <cell r="F382">
            <v>39</v>
          </cell>
        </row>
        <row r="383">
          <cell r="A383" t="str">
            <v>Сыр полутвердый "Сливочный", с массовой долей жира 50%.БРУС ОСТАНКИНО</v>
          </cell>
          <cell r="D383">
            <v>18</v>
          </cell>
          <cell r="F383">
            <v>18</v>
          </cell>
        </row>
        <row r="384">
          <cell r="A384" t="str">
            <v>Сыр рассольный жирный Чечил 45% 100 гр  ОСТАНКИНО</v>
          </cell>
          <cell r="D384">
            <v>84</v>
          </cell>
          <cell r="F384">
            <v>84</v>
          </cell>
        </row>
        <row r="385">
          <cell r="A385" t="str">
            <v>Сыр рассольный жирный Чечил копченый 45% 100 гр  ОСТАНКИНО</v>
          </cell>
          <cell r="D385">
            <v>88</v>
          </cell>
          <cell r="F385">
            <v>88</v>
          </cell>
        </row>
        <row r="386">
          <cell r="A386" t="str">
            <v>Сыр Скаморца свежий 40% 100 гр.  ОСТАНКИНО</v>
          </cell>
          <cell r="D386">
            <v>29</v>
          </cell>
          <cell r="F386">
            <v>29</v>
          </cell>
        </row>
        <row r="387">
          <cell r="A387" t="str">
            <v>Сыр Творож. Сливочный 140 гр  ОСТАНКИНО</v>
          </cell>
          <cell r="D387">
            <v>474</v>
          </cell>
          <cell r="F387">
            <v>474</v>
          </cell>
        </row>
        <row r="388">
          <cell r="A388" t="str">
            <v>Сыр творожный с зеленью 60% Папа может 140 гр.  ОСТАНКИНО</v>
          </cell>
          <cell r="D388">
            <v>8</v>
          </cell>
          <cell r="F388">
            <v>8</v>
          </cell>
        </row>
        <row r="389">
          <cell r="A389" t="str">
            <v>Сыр тертый "Пармезан" 40% 90 гр  ОСТАНКИНО</v>
          </cell>
          <cell r="D389">
            <v>5</v>
          </cell>
          <cell r="F389">
            <v>5</v>
          </cell>
        </row>
        <row r="390">
          <cell r="A390" t="str">
            <v>Сыр тертый Три сыра Папа может 200 гр  ОСТАНКИНО</v>
          </cell>
          <cell r="D390">
            <v>3</v>
          </cell>
          <cell r="F390">
            <v>3</v>
          </cell>
        </row>
        <row r="391">
          <cell r="A391" t="str">
            <v>Сыч/Прод Коровино Российский 50% 200г НОВАЯ СЗМЖ  ОСТАНКИНО</v>
          </cell>
          <cell r="D391">
            <v>15</v>
          </cell>
          <cell r="F391">
            <v>15</v>
          </cell>
        </row>
        <row r="392">
          <cell r="A392" t="str">
            <v>Сыч/Прод Коровино Российский 50% 200г СЗМЖ  ОСТАНКИНО</v>
          </cell>
          <cell r="D392">
            <v>120</v>
          </cell>
          <cell r="F392">
            <v>120</v>
          </cell>
        </row>
        <row r="393">
          <cell r="A393" t="str">
            <v>Сыч/Прод Коровино Российский Ориг 50% ВЕС (7,5 кг круг) ОСТАНКИНО</v>
          </cell>
          <cell r="D393">
            <v>7.5</v>
          </cell>
          <cell r="F393">
            <v>7.5</v>
          </cell>
        </row>
        <row r="394">
          <cell r="A394" t="str">
            <v>Сыч/Прод Коровино Российский Оригин 50% ВЕС (5 кг)  ОСТАНКИНО</v>
          </cell>
          <cell r="D394">
            <v>171</v>
          </cell>
          <cell r="F394">
            <v>171</v>
          </cell>
        </row>
        <row r="395">
          <cell r="A395" t="str">
            <v>Сыч/Прод Коровино Тильзитер 50% 200г НОВАЯ СЗМЖ  ОСТАНКИНО</v>
          </cell>
          <cell r="D395">
            <v>9</v>
          </cell>
          <cell r="F395">
            <v>9</v>
          </cell>
        </row>
        <row r="396">
          <cell r="A396" t="str">
            <v>Сыч/Прод Коровино Тильзитер 50% 200г СЗМЖ  ОСТАНКИНО</v>
          </cell>
          <cell r="D396">
            <v>25</v>
          </cell>
          <cell r="F396">
            <v>25</v>
          </cell>
        </row>
        <row r="397">
          <cell r="A397" t="str">
            <v>Сыч/Прод Коровино Тильзитер Оригин 50% ВЕС (5 кг брус) СЗМЖ  ОСТАНКИНО</v>
          </cell>
          <cell r="D397">
            <v>84</v>
          </cell>
          <cell r="F397">
            <v>84</v>
          </cell>
        </row>
        <row r="398">
          <cell r="A398" t="str">
            <v>Сыч/Прод Коровино Тильзитер Оригин 50% ВЕС НОВАЯ (5 кг брус) СЗМЖ  ОСТАНКИНО</v>
          </cell>
          <cell r="D398">
            <v>5</v>
          </cell>
          <cell r="F398">
            <v>5</v>
          </cell>
        </row>
        <row r="399">
          <cell r="A399" t="str">
            <v>Тильзитер сыр фасованный 45% ж, 125г, фасованый (нарезка) ТМ"Сыробогатов"  Линия</v>
          </cell>
          <cell r="F399">
            <v>12</v>
          </cell>
        </row>
        <row r="400">
          <cell r="A400" t="str">
            <v>Тильзитер сыр, 45% ж (брус), ТМ "Сыробогатов", г. Орёл  Линия</v>
          </cell>
          <cell r="F400">
            <v>34.674999999999997</v>
          </cell>
        </row>
        <row r="401">
          <cell r="A401" t="str">
            <v>Торо Неро с/в "Эликатессе" 140 гр.шт.  СПК</v>
          </cell>
          <cell r="D401">
            <v>21</v>
          </cell>
          <cell r="F401">
            <v>21</v>
          </cell>
        </row>
        <row r="402">
          <cell r="A402" t="str">
            <v>Уши свиные копченые к пиву 0,15кг нар. д/ф шт.  СПК</v>
          </cell>
          <cell r="D402">
            <v>29</v>
          </cell>
          <cell r="F402">
            <v>29</v>
          </cell>
        </row>
        <row r="403">
          <cell r="A403" t="str">
            <v>Фестивальная пора с/к 100 гр.шт.нар. (лоток с ср.защ.атм.)  СПК</v>
          </cell>
          <cell r="D403">
            <v>131</v>
          </cell>
          <cell r="F403">
            <v>131</v>
          </cell>
        </row>
        <row r="404">
          <cell r="A404" t="str">
            <v>Фестивальная пора с/к 235 гр.шт.  СПК</v>
          </cell>
          <cell r="D404">
            <v>557</v>
          </cell>
          <cell r="F404">
            <v>860</v>
          </cell>
        </row>
        <row r="405">
          <cell r="A405" t="str">
            <v>Фестивальная с/к ВЕС   СПК</v>
          </cell>
          <cell r="D405">
            <v>57.5</v>
          </cell>
          <cell r="F405">
            <v>57.5</v>
          </cell>
        </row>
        <row r="406">
          <cell r="A406" t="str">
            <v>Фрай-пицца с ветчиной и грибами 3,0 кг ТМ Зареченские ТС Зареченские продукты. ВЕС ПОКОМ</v>
          </cell>
          <cell r="F406">
            <v>9</v>
          </cell>
        </row>
        <row r="407">
          <cell r="A407" t="str">
            <v>Фуэт с/в "Эликатессе" 160 гр.шт.  СПК</v>
          </cell>
          <cell r="D407">
            <v>89</v>
          </cell>
          <cell r="F407">
            <v>89</v>
          </cell>
        </row>
        <row r="408">
          <cell r="A408" t="str">
            <v>Хинкали Классические ТМ Зареченские ВЕС ПОКОМ</v>
          </cell>
          <cell r="D408">
            <v>5</v>
          </cell>
          <cell r="F408">
            <v>75</v>
          </cell>
        </row>
        <row r="409">
          <cell r="A409" t="str">
            <v>Хотстеры ТМ Горячая штучка ТС Хотстеры 0,25 кг зам  ПОКОМ</v>
          </cell>
          <cell r="D409">
            <v>540</v>
          </cell>
          <cell r="F409">
            <v>2156</v>
          </cell>
        </row>
        <row r="410">
          <cell r="A410" t="str">
            <v>Хрустящие крылышки острые к пиву ТМ Горячая штучка 0,3кг зам  ПОКОМ</v>
          </cell>
          <cell r="D410">
            <v>2</v>
          </cell>
          <cell r="F410">
            <v>117</v>
          </cell>
        </row>
        <row r="411">
          <cell r="A411" t="str">
            <v>Хрустящие крылышки ТМ Горячая штучка 0,3 кг зам  ПОКОМ</v>
          </cell>
          <cell r="D411">
            <v>3</v>
          </cell>
          <cell r="F411">
            <v>137</v>
          </cell>
        </row>
        <row r="412">
          <cell r="A412" t="str">
            <v>Хрустящие крылышки ТМ Зареченские ТС Зареченские продукты. ВЕС ПОКОМ</v>
          </cell>
          <cell r="F412">
            <v>9.4</v>
          </cell>
        </row>
        <row r="413">
          <cell r="A413" t="str">
            <v>Чебупай сочное яблоко ТМ Горячая штучка 0,2 кг зам.  ПОКОМ</v>
          </cell>
          <cell r="D413">
            <v>4</v>
          </cell>
          <cell r="F413">
            <v>64</v>
          </cell>
        </row>
        <row r="414">
          <cell r="A414" t="str">
            <v>Чебупай спелая вишня ТМ Горячая штучка 0,2 кг зам.  ПОКОМ</v>
          </cell>
          <cell r="D414">
            <v>4</v>
          </cell>
          <cell r="F414">
            <v>326</v>
          </cell>
        </row>
        <row r="415">
          <cell r="A415" t="str">
            <v>Чебупели Курочка гриль ТМ Горячая штучка, 0,3 кг зам  ПОКОМ</v>
          </cell>
          <cell r="F415">
            <v>120</v>
          </cell>
        </row>
        <row r="416">
          <cell r="A416" t="str">
            <v>Чебупицца курочка по-итальянски Горячая штучка 0,25 кг зам  ПОКОМ</v>
          </cell>
          <cell r="D416">
            <v>832</v>
          </cell>
          <cell r="F416">
            <v>2671</v>
          </cell>
        </row>
        <row r="417">
          <cell r="A417" t="str">
            <v>Чебупицца Пепперони ТМ Горячая штучка ТС Чебупицца 0.25кг зам  ПОКОМ</v>
          </cell>
          <cell r="D417">
            <v>585</v>
          </cell>
          <cell r="F417">
            <v>2971</v>
          </cell>
        </row>
        <row r="418">
          <cell r="A418" t="str">
            <v>Чебуреки сочные ВЕС ТМ Зареченские  ПОКОМ</v>
          </cell>
          <cell r="D418">
            <v>5</v>
          </cell>
          <cell r="F418">
            <v>497.4</v>
          </cell>
        </row>
        <row r="419">
          <cell r="A419" t="str">
            <v>Чебуреки сочные, ВЕС, куриные жарен. зам  ПОКОМ</v>
          </cell>
          <cell r="F419">
            <v>5</v>
          </cell>
        </row>
        <row r="420">
          <cell r="A420" t="str">
            <v>Шпикачки Русские (черева) (в ср.защ.атм.) "Высокий вкус"  СПК</v>
          </cell>
          <cell r="D420">
            <v>114</v>
          </cell>
          <cell r="F420">
            <v>114</v>
          </cell>
        </row>
        <row r="421">
          <cell r="A421" t="str">
            <v>Эдам сыр, 45% ж (брус), ТМ Сыробогатов, г. Орёл  Линия</v>
          </cell>
          <cell r="F421">
            <v>36.119999999999997</v>
          </cell>
        </row>
        <row r="422">
          <cell r="A422" t="str">
            <v>Эликапреза с/в "Эликатессе" 0,10 кг.шт. нарезка (лоток с ср.защ.атм.)  СПК</v>
          </cell>
          <cell r="D422">
            <v>70</v>
          </cell>
          <cell r="F422">
            <v>70</v>
          </cell>
        </row>
        <row r="423">
          <cell r="A423" t="str">
            <v>Юбилейная с/к 0,10 кг.шт. нарезка (лоток с ср.защ.атм.)  СПК</v>
          </cell>
          <cell r="D423">
            <v>66</v>
          </cell>
          <cell r="F423">
            <v>66</v>
          </cell>
        </row>
        <row r="424">
          <cell r="A424" t="str">
            <v>Юбилейная с/к 0,235 кг.шт.  СПК</v>
          </cell>
          <cell r="D424">
            <v>656</v>
          </cell>
          <cell r="F424">
            <v>956</v>
          </cell>
        </row>
        <row r="425">
          <cell r="A425" t="str">
            <v>Янтарь сыр плавленый 50% ж, фольга 80г, ТМ Сыробогатов (150 суток)   Линия</v>
          </cell>
          <cell r="F425">
            <v>240</v>
          </cell>
        </row>
        <row r="426">
          <cell r="A426" t="str">
            <v>Итого</v>
          </cell>
          <cell r="D426">
            <v>108420.02899999999</v>
          </cell>
          <cell r="F426">
            <v>291797.424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01.02.2024 - 07.02.2024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114.88200000000001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233.11199999999999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292.21800000000002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105.486</v>
          </cell>
        </row>
        <row r="11">
          <cell r="A11" t="str">
            <v xml:space="preserve"> 022  Колбаса Вязанка со шпиком, вектор 0,5кг, ПОКОМ</v>
          </cell>
          <cell r="D11">
            <v>108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510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180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180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126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470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100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48</v>
          </cell>
        </row>
        <row r="19">
          <cell r="A19" t="str">
            <v xml:space="preserve"> 068  Колбаса Особая ТМ Особый рецепт, 0,5 кг, ПОКОМ</v>
          </cell>
          <cell r="D19">
            <v>30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210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84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138</v>
          </cell>
        </row>
        <row r="23">
          <cell r="A23" t="str">
            <v xml:space="preserve"> 116  Колбаса Балыкбурская с копченым балыком, в/у 0,35 кг срез, БАВАРУШКА ПОКОМ</v>
          </cell>
          <cell r="D23">
            <v>78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108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150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121.55</v>
          </cell>
        </row>
        <row r="27">
          <cell r="A27" t="str">
            <v xml:space="preserve"> 201  Ветчина Нежная ТМ Особый рецепт, (2,5кг), ПОКОМ</v>
          </cell>
          <cell r="D27">
            <v>1711.921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69.105999999999995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153.33000000000001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36.075000000000003</v>
          </cell>
        </row>
        <row r="31">
          <cell r="A31" t="str">
            <v xml:space="preserve"> 219  Колбаса Докторская Особая ТМ Особый рецепт, ВЕС  ПОКОМ</v>
          </cell>
          <cell r="D31">
            <v>3237.2150000000001</v>
          </cell>
        </row>
        <row r="32">
          <cell r="A32" t="str">
            <v xml:space="preserve"> 220  Колбаса Докторская по-стародворски, амифлекс, ВЕС,   ПОКОМ</v>
          </cell>
          <cell r="D32">
            <v>107.85</v>
          </cell>
        </row>
        <row r="33">
          <cell r="A33" t="str">
            <v xml:space="preserve"> 225  Колбаса Дугушка со шпиком, ВЕС, ТМ Стародворье   ПОКОМ</v>
          </cell>
          <cell r="D33">
            <v>26.21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174.44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1506.89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D36">
            <v>1351.17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42.53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15.811</v>
          </cell>
        </row>
        <row r="39">
          <cell r="A39" t="str">
            <v xml:space="preserve"> 240  Колбаса Салями охотничья, ВЕС. ПОКОМ</v>
          </cell>
          <cell r="D39">
            <v>20.366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89.45</v>
          </cell>
        </row>
        <row r="41">
          <cell r="A41" t="str">
            <v xml:space="preserve"> 243  Колбаса Сервелат Зернистый, ВЕС.  ПОКОМ</v>
          </cell>
          <cell r="D41">
            <v>54.755000000000003</v>
          </cell>
        </row>
        <row r="42">
          <cell r="A42" t="str">
            <v xml:space="preserve"> 247  Сардельки Нежные, ВЕС.  ПОКОМ</v>
          </cell>
          <cell r="D42">
            <v>78.513999999999996</v>
          </cell>
        </row>
        <row r="43">
          <cell r="A43" t="str">
            <v xml:space="preserve"> 248  Сардельки Сочные ТМ Особый рецепт,   ПОКОМ</v>
          </cell>
          <cell r="D43">
            <v>94.527000000000001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335.94900000000001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D45">
            <v>95.054000000000002</v>
          </cell>
        </row>
        <row r="46">
          <cell r="A46" t="str">
            <v xml:space="preserve"> 263  Шпикачки Стародворские, ВЕС.  ПОКОМ</v>
          </cell>
          <cell r="D46">
            <v>40.235999999999997</v>
          </cell>
        </row>
        <row r="47">
          <cell r="A47" t="str">
            <v xml:space="preserve"> 265  Колбаса Балыкбургская, ВЕС, ТМ Баварушка  ПОКОМ</v>
          </cell>
          <cell r="D47">
            <v>89.742999999999995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D48">
            <v>125.55200000000001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D49">
            <v>35.024999999999999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504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462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290</v>
          </cell>
        </row>
        <row r="53">
          <cell r="A53" t="str">
            <v xml:space="preserve"> 283  Сосиски Сочинки, ВЕС, ТМ Стародворье ПОКОМ</v>
          </cell>
          <cell r="D53">
            <v>172.685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276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258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606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342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270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174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86.459000000000003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171.60300000000001</v>
          </cell>
        </row>
        <row r="62">
          <cell r="A62" t="str">
            <v xml:space="preserve"> 316  Колбаса Нежная ТМ Зареченские ВЕС  ПОКОМ</v>
          </cell>
          <cell r="D62">
            <v>48.215000000000003</v>
          </cell>
        </row>
        <row r="63">
          <cell r="A63" t="str">
            <v xml:space="preserve"> 318  Сосиски Датские ТМ Зареченские, ВЕС  ПОКОМ</v>
          </cell>
          <cell r="D63">
            <v>905.28200000000004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790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410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66</v>
          </cell>
        </row>
        <row r="67">
          <cell r="A67" t="str">
            <v xml:space="preserve"> 328  Сардельки Сочинки Стародворье ТМ  0,4 кг ПОКОМ</v>
          </cell>
          <cell r="D67">
            <v>126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114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310.68</v>
          </cell>
        </row>
        <row r="70">
          <cell r="A70" t="str">
            <v xml:space="preserve"> 335  Колбаса Сливушка ТМ Вязанка. ВЕС.  ПОКОМ </v>
          </cell>
          <cell r="D70">
            <v>76.073999999999998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552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552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197.92599999999999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168.11199999999999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228.089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120.25700000000001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24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24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24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206.447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90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84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762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32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1248</v>
          </cell>
        </row>
        <row r="86">
          <cell r="A86" t="str">
            <v xml:space="preserve"> 412  Сосиски Баварские ТМ Стародворье 0,35 кг ПОКОМ</v>
          </cell>
          <cell r="D86">
            <v>2268</v>
          </cell>
        </row>
        <row r="87">
          <cell r="A87" t="str">
            <v>Итого</v>
          </cell>
          <cell r="D87">
            <v>25918.795999999998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01.02.2024 - 07.02.2024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1734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840</v>
          </cell>
        </row>
        <row r="10">
          <cell r="A10" t="str">
            <v xml:space="preserve"> 116  Колбаса Балыкбурская с копченым балыком, в/у 0,35 кг срез, БАВАРУШКА ПОКОМ</v>
          </cell>
          <cell r="D10">
            <v>120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354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270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290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730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350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318</v>
          </cell>
        </row>
        <row r="17">
          <cell r="A17" t="str">
            <v>Готовые чебупели с ветчиной и сыром Горячая штучка 0,3кг зам  ПОКОМ</v>
          </cell>
          <cell r="D17">
            <v>672</v>
          </cell>
        </row>
        <row r="18">
          <cell r="A18" t="str">
            <v>Готовые чебупели сочные с мясом ТМ Горячая штучка  0,3кг зам  ПОКОМ</v>
          </cell>
          <cell r="D18">
            <v>1020</v>
          </cell>
        </row>
        <row r="19">
          <cell r="A19" t="str">
            <v>Круггетсы сочные ТМ Горячая штучка ТС Круггетсы 0,25 кг зам  ПОКОМ</v>
          </cell>
          <cell r="D19">
            <v>576</v>
          </cell>
        </row>
        <row r="20">
          <cell r="A20" t="str">
            <v>Пельмени Бигбули с мясом, Горячая штучка 0,9кг  ПОКОМ</v>
          </cell>
          <cell r="D20">
            <v>1184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232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472</v>
          </cell>
        </row>
        <row r="23">
          <cell r="A23" t="str">
            <v>Хотстеры ТМ Горячая штучка ТС Хотстеры 0,25 кг зам  ПОКОМ</v>
          </cell>
          <cell r="D23">
            <v>528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828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576</v>
          </cell>
        </row>
        <row r="26">
          <cell r="A26" t="str">
            <v>Итого</v>
          </cell>
          <cell r="D26">
            <v>11694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07.02.2024 - 07.02.2024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19.986000000000001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80.716999999999999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78.38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290.47399999999999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35.860999999999997</v>
          </cell>
        </row>
        <row r="12">
          <cell r="A12" t="str">
            <v xml:space="preserve"> 022  Колбаса Вязанка со шпиком, вектор 0,5кг, ПОКОМ</v>
          </cell>
          <cell r="D12">
            <v>33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160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702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773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58</v>
          </cell>
        </row>
        <row r="22">
          <cell r="A22" t="str">
            <v xml:space="preserve"> 068  Колбаса Особая ТМ Особый рецепт, 0,5 кг, ПОКОМ</v>
          </cell>
          <cell r="D22">
            <v>21</v>
          </cell>
        </row>
        <row r="23">
          <cell r="A23" t="str">
            <v xml:space="preserve"> 079  Колбаса Сервелат Кремлевский,  0.35 кг, ПОКОМ</v>
          </cell>
          <cell r="D23">
            <v>14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236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38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260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62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134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212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102.658</v>
          </cell>
        </row>
        <row r="31">
          <cell r="A31" t="str">
            <v xml:space="preserve"> 201  Ветчина Нежная ТМ Особый рецепт, (2,5кг), ПОКОМ</v>
          </cell>
          <cell r="D31">
            <v>952.00400000000002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73.935000000000002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146.142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82.218999999999994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1859.202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43.344000000000001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20.173999999999999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113.123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1082.355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978.93700000000001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70.073999999999998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85.813999999999993</v>
          </cell>
        </row>
        <row r="43">
          <cell r="A43" t="str">
            <v xml:space="preserve"> 240  Колбаса Салями охотничья, ВЕС. ПОКОМ</v>
          </cell>
          <cell r="D43">
            <v>7.0039999999999996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143.285</v>
          </cell>
        </row>
        <row r="45">
          <cell r="A45" t="str">
            <v xml:space="preserve"> 243  Колбаса Сервелат Зернистый, ВЕС.  ПОКОМ</v>
          </cell>
          <cell r="D45">
            <v>8.452</v>
          </cell>
        </row>
        <row r="46">
          <cell r="A46" t="str">
            <v xml:space="preserve"> 247  Сардельки Нежные, ВЕС.  ПОКОМ</v>
          </cell>
          <cell r="D46">
            <v>17.216000000000001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77.798000000000002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182.22900000000001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13.881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43.707000000000001</v>
          </cell>
        </row>
        <row r="51">
          <cell r="A51" t="str">
            <v xml:space="preserve"> 263  Шпикачки Стародворские, ВЕС.  ПОКОМ</v>
          </cell>
          <cell r="D51">
            <v>21.41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104.721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31.585999999999999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70.546000000000006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567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819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978</v>
          </cell>
        </row>
        <row r="58">
          <cell r="A58" t="str">
            <v xml:space="preserve"> 283  Сосиски Сочинки, ВЕС, ТМ Стародворье ПОКОМ</v>
          </cell>
          <cell r="D58">
            <v>161.613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94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48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284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70.271000000000001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732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814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17.146999999999998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29.577999999999999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283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435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253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32.387999999999998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123.27</v>
          </cell>
        </row>
        <row r="72">
          <cell r="A72" t="str">
            <v xml:space="preserve"> 316  Колбаса Нежная ТМ Зареченские ВЕС  ПОКОМ</v>
          </cell>
          <cell r="D72">
            <v>20.83</v>
          </cell>
        </row>
        <row r="73">
          <cell r="A73" t="str">
            <v xml:space="preserve"> 318  Сосиски Датские ТМ Зареченские, ВЕС  ПОКОМ</v>
          </cell>
          <cell r="D73">
            <v>552.37800000000004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766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715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283</v>
          </cell>
        </row>
        <row r="77">
          <cell r="A77" t="str">
            <v xml:space="preserve"> 328  Сардельки Сочинки Стародворье ТМ  0,4 кг ПОКОМ</v>
          </cell>
          <cell r="D77">
            <v>82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68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210.12100000000001</v>
          </cell>
        </row>
        <row r="80">
          <cell r="A80" t="str">
            <v xml:space="preserve"> 331  Сосиски Сочинки по-баварски ВЕС ТМ Стародворье  Поком</v>
          </cell>
          <cell r="D80">
            <v>1.016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76</v>
          </cell>
        </row>
        <row r="82">
          <cell r="A82" t="str">
            <v xml:space="preserve"> 335  Колбаса Сливушка ТМ Вязанка. ВЕС.  ПОКОМ </v>
          </cell>
          <cell r="D82">
            <v>29.361000000000001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824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547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103.36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85.763000000000005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177.36099999999999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126.828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10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12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12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75.855999999999995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17.422999999999998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58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57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416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107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153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81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8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718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1705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52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58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119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112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140</v>
          </cell>
        </row>
        <row r="108">
          <cell r="A108" t="str">
            <v xml:space="preserve"> 420  Колбаса Мясорубская 0,28 кг ТМ Стародворье в оболочке черева  ПОКОМ</v>
          </cell>
          <cell r="D108">
            <v>2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77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D110">
            <v>9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58</v>
          </cell>
        </row>
        <row r="112">
          <cell r="A112" t="str">
            <v>3215 ВЕТЧ.МЯСНАЯ Папа может п/о 0.4кг 8шт.    ОСТАНКИНО</v>
          </cell>
          <cell r="D112">
            <v>59</v>
          </cell>
        </row>
        <row r="113">
          <cell r="A113" t="str">
            <v>3297 СЫТНЫЕ Папа может сар б/о мгс 1*3 СНГ  ОСТАНКИНО</v>
          </cell>
          <cell r="D113">
            <v>30.587</v>
          </cell>
        </row>
        <row r="114">
          <cell r="A114" t="str">
            <v>3812 СОЧНЫЕ сос п/о мгс 2*2  ОСТАНКИНО</v>
          </cell>
          <cell r="D114">
            <v>403.98899999999998</v>
          </cell>
        </row>
        <row r="115">
          <cell r="A115" t="str">
            <v>4063 МЯСНАЯ Папа может вар п/о_Л   ОСТАНКИНО</v>
          </cell>
          <cell r="D115">
            <v>433.03399999999999</v>
          </cell>
        </row>
        <row r="116">
          <cell r="A116" t="str">
            <v>4117 ЭКСТРА Папа может с/к в/у_Л   ОСТАНКИНО</v>
          </cell>
          <cell r="D116">
            <v>6.2030000000000003</v>
          </cell>
        </row>
        <row r="117">
          <cell r="A117" t="str">
            <v>4574 Мясная со шпиком Папа может вар п/о ОСТАНКИНО</v>
          </cell>
          <cell r="D117">
            <v>24.367999999999999</v>
          </cell>
        </row>
        <row r="118">
          <cell r="A118" t="str">
            <v>4813 ФИЛЕЙНАЯ Папа может вар п/о_Л   ОСТАНКИНО</v>
          </cell>
          <cell r="D118">
            <v>95.754000000000005</v>
          </cell>
        </row>
        <row r="119">
          <cell r="A119" t="str">
            <v>4993 САЛЯМИ ИТАЛЬЯНСКАЯ с/к в/у 1/250*8_120c ОСТАНКИНО</v>
          </cell>
          <cell r="D119">
            <v>115</v>
          </cell>
        </row>
        <row r="120">
          <cell r="A120" t="str">
            <v>5246 ДОКТОРСКАЯ ПРЕМИУМ вар б/о мгс_30с ОСТАНКИНО</v>
          </cell>
          <cell r="D120">
            <v>19.34</v>
          </cell>
        </row>
        <row r="121">
          <cell r="A121" t="str">
            <v>5247 РУССКАЯ ПРЕМИУМ вар б/о мгс_30с ОСТАНКИНО</v>
          </cell>
          <cell r="D121">
            <v>8.83</v>
          </cell>
        </row>
        <row r="122">
          <cell r="A122" t="str">
            <v>5336 ОСОБАЯ вар п/о  ОСТАНКИНО</v>
          </cell>
          <cell r="D122">
            <v>156.929</v>
          </cell>
        </row>
        <row r="123">
          <cell r="A123" t="str">
            <v>5337 ОСОБАЯ СО ШПИКОМ вар п/о  ОСТАНКИНО</v>
          </cell>
          <cell r="D123">
            <v>27.247</v>
          </cell>
        </row>
        <row r="124">
          <cell r="A124" t="str">
            <v>5341 СЕРВЕЛАТ ОХОТНИЧИЙ в/к в/у  ОСТАНКИНО</v>
          </cell>
          <cell r="D124">
            <v>82.328999999999994</v>
          </cell>
        </row>
        <row r="125">
          <cell r="A125" t="str">
            <v>5483 ЭКСТРА Папа может с/к в/у 1/250 8шт.   ОСТАНКИНО</v>
          </cell>
          <cell r="D125">
            <v>201</v>
          </cell>
        </row>
        <row r="126">
          <cell r="A126" t="str">
            <v>5544 Сервелат Финский в/к в/у_45с НОВАЯ ОСТАНКИНО</v>
          </cell>
          <cell r="D126">
            <v>181.01499999999999</v>
          </cell>
        </row>
        <row r="127">
          <cell r="A127" t="str">
            <v>5682 САЛЯМИ МЕЛКОЗЕРНЕНАЯ с/к в/у 1/120_60с   ОСТАНКИНО</v>
          </cell>
          <cell r="D127">
            <v>338</v>
          </cell>
        </row>
        <row r="128">
          <cell r="A128" t="str">
            <v>5706 АРОМАТНАЯ Папа может с/к в/у 1/250 8шт.  ОСТАНКИНО</v>
          </cell>
          <cell r="D128">
            <v>177</v>
          </cell>
        </row>
        <row r="129">
          <cell r="A129" t="str">
            <v>5708 ПОСОЛЬСКАЯ Папа может с/к в/у ОСТАНКИНО</v>
          </cell>
          <cell r="D129">
            <v>19.024999999999999</v>
          </cell>
        </row>
        <row r="130">
          <cell r="A130" t="str">
            <v>5820 СЛИВОЧНЫЕ Папа может сос п/о мгс 2*2_45с   ОСТАНКИНО</v>
          </cell>
          <cell r="D130">
            <v>30.344000000000001</v>
          </cell>
        </row>
        <row r="131">
          <cell r="A131" t="str">
            <v>5851 ЭКСТРА Папа может вар п/о   ОСТАНКИНО</v>
          </cell>
          <cell r="D131">
            <v>62.384</v>
          </cell>
        </row>
        <row r="132">
          <cell r="A132" t="str">
            <v>5931 ОХОТНИЧЬЯ Папа может с/к в/у 1/220 8шт.   ОСТАНКИНО</v>
          </cell>
          <cell r="D132">
            <v>169</v>
          </cell>
        </row>
        <row r="133">
          <cell r="A133" t="str">
            <v>5981 МОЛОЧНЫЕ ТРАДИЦ. сос п/о мгс 1*6_45с   ОСТАНКИНО</v>
          </cell>
          <cell r="D133">
            <v>31.111000000000001</v>
          </cell>
        </row>
        <row r="134">
          <cell r="A134" t="str">
            <v>5982 МОЛОЧНЫЕ ТРАДИЦ. сос п/о мгс 0,6кг_СНГ  ОСТАНКИНО</v>
          </cell>
          <cell r="D134">
            <v>44</v>
          </cell>
        </row>
        <row r="135">
          <cell r="A135" t="str">
            <v>6025 ВЕТЧ.ФИРМЕННАЯ С ИНДЕЙКОЙ п/о   ОСТАНКИНО</v>
          </cell>
          <cell r="D135">
            <v>3</v>
          </cell>
        </row>
        <row r="136">
          <cell r="A136" t="str">
            <v>6041 МОЛОЧНЫЕ К ЗАВТРАКУ сос п/о мгс 1*3  ОСТАНКИНО</v>
          </cell>
          <cell r="D136">
            <v>84.406000000000006</v>
          </cell>
        </row>
        <row r="137">
          <cell r="A137" t="str">
            <v>6042 МОЛОЧНЫЕ К ЗАВТРАКУ сос п/о в/у 0.4кг   ОСТАНКИНО</v>
          </cell>
          <cell r="D137">
            <v>281</v>
          </cell>
        </row>
        <row r="138">
          <cell r="A138" t="str">
            <v>6113 СОЧНЫЕ сос п/о мгс 1*6_Ашан  ОСТАНКИНО</v>
          </cell>
          <cell r="D138">
            <v>324.584</v>
          </cell>
        </row>
        <row r="139">
          <cell r="A139" t="str">
            <v>6123 МОЛОЧНЫЕ КЛАССИЧЕСКИЕ ПМ сос п/о мгс 2*4   ОСТАНКИНО</v>
          </cell>
          <cell r="D139">
            <v>119.339</v>
          </cell>
        </row>
        <row r="140">
          <cell r="A140" t="str">
            <v>6144 МОЛОЧНЫЕ ТРАДИЦ сос п/о в/у 1/360 (1+1) ОСТАНКИНО</v>
          </cell>
          <cell r="D140">
            <v>43</v>
          </cell>
        </row>
        <row r="141">
          <cell r="A141" t="str">
            <v>6215 СЕРВЕЛАТ ОРЕХОВЫЙ СН в/к в/у 0.35кг 8шт  ОСТАНКИНО</v>
          </cell>
          <cell r="D141">
            <v>48</v>
          </cell>
        </row>
        <row r="142">
          <cell r="A142" t="str">
            <v>6217 ШПИКАЧКИ ДОМАШНИЕ СН п/о мгс 0.4кг 8шт.  ОСТАНКИНО</v>
          </cell>
          <cell r="D142">
            <v>28</v>
          </cell>
        </row>
        <row r="143">
          <cell r="A143" t="str">
            <v>6221 НЕАПОЛИТАНСКИЙ ДУЭТ с/к с/н мгс 1/90  ОСТАНКИНО</v>
          </cell>
          <cell r="D143">
            <v>98</v>
          </cell>
        </row>
        <row r="144">
          <cell r="A144" t="str">
            <v>6225 ИМПЕРСКАЯ И БАЛЫКОВАЯ в/к с/н мгс 1/90  ОСТАНКИНО</v>
          </cell>
          <cell r="D144">
            <v>76</v>
          </cell>
        </row>
        <row r="145">
          <cell r="A145" t="str">
            <v>6227 МОЛОЧНЫЕ ТРАДИЦ. сос п/о мгс 0.6кг LTF  ОСТАНКИНО</v>
          </cell>
          <cell r="D145">
            <v>8</v>
          </cell>
        </row>
        <row r="146">
          <cell r="A146" t="str">
            <v>6228 МЯСНОЕ АССОРТИ к/з с/н мгс 1/90 10шт.  ОСТАНКИНО</v>
          </cell>
          <cell r="D146">
            <v>94</v>
          </cell>
        </row>
        <row r="147">
          <cell r="A147" t="str">
            <v>6233 БУЖЕНИНА ЗАПЕЧЕННАЯ с/н в/у 1/100 10шт.  ОСТАНКИНО</v>
          </cell>
          <cell r="D147">
            <v>47</v>
          </cell>
        </row>
        <row r="148">
          <cell r="A148" t="str">
            <v>6241 ХОТ-ДОГ Папа может сос п/о мгс 0.38кг  ОСТАНКИНО</v>
          </cell>
          <cell r="D148">
            <v>28</v>
          </cell>
        </row>
        <row r="149">
          <cell r="A149" t="str">
            <v>6247 ДОМАШНЯЯ Папа может вар п/о 0,4кг 8шт.  ОСТАНКИНО</v>
          </cell>
          <cell r="D149">
            <v>49</v>
          </cell>
        </row>
        <row r="150">
          <cell r="A150" t="str">
            <v>6268 ГОВЯЖЬЯ Папа может вар п/о 0,4кг 8 шт.  ОСТАНКИНО</v>
          </cell>
          <cell r="D150">
            <v>34</v>
          </cell>
        </row>
        <row r="151">
          <cell r="A151" t="str">
            <v>6281 СВИНИНА ДЕЛИКАТ. к/в мл/к в/у 0.3кг 45с  ОСТАНКИНО</v>
          </cell>
          <cell r="D151">
            <v>126</v>
          </cell>
        </row>
        <row r="152">
          <cell r="A152" t="str">
            <v>6297 ФИЛЕЙНЫЕ сос ц/о в/у 1/270 12шт_45с  ОСТАНКИНО</v>
          </cell>
          <cell r="D152">
            <v>660</v>
          </cell>
        </row>
        <row r="153">
          <cell r="A153" t="str">
            <v>6302 БАЛЫКОВАЯ СН в/к в/у 0.35кг 8шт.  ОСТАНКИНО</v>
          </cell>
          <cell r="D153">
            <v>40</v>
          </cell>
        </row>
        <row r="154">
          <cell r="A154" t="str">
            <v>6303 МЯСНЫЕ Папа может сос п/о мгс 1.5*3  ОСТАНКИНО</v>
          </cell>
          <cell r="D154">
            <v>61.023000000000003</v>
          </cell>
        </row>
        <row r="155">
          <cell r="A155" t="str">
            <v>6325 ДОКТОРСКАЯ ПРЕМИУМ вар п/о 0.4кг 8шт.  ОСТАНКИНО</v>
          </cell>
          <cell r="D155">
            <v>188</v>
          </cell>
        </row>
        <row r="156">
          <cell r="A156" t="str">
            <v>6333 МЯСНАЯ Папа может вар п/о 0.4кг 8шт.  ОСТАНКИНО</v>
          </cell>
          <cell r="D156">
            <v>1449</v>
          </cell>
        </row>
        <row r="157">
          <cell r="A157" t="str">
            <v>6353 ЭКСТРА Папа может вар п/о 0.4кг 8шт.  ОСТАНКИНО</v>
          </cell>
          <cell r="D157">
            <v>339</v>
          </cell>
        </row>
        <row r="158">
          <cell r="A158" t="str">
            <v>6392 ФИЛЕЙНАЯ Папа может вар п/о 0.4кг. ОСТАНКИНО</v>
          </cell>
          <cell r="D158">
            <v>1007</v>
          </cell>
        </row>
        <row r="159">
          <cell r="A159" t="str">
            <v>6427 КЛАССИЧЕСКАЯ ПМ вар п/о 0.35кг 8шт. ОСТАНКИНО</v>
          </cell>
          <cell r="D159">
            <v>156</v>
          </cell>
        </row>
        <row r="160">
          <cell r="A160" t="str">
            <v>6438 БОГАТЫРСКИЕ Папа Может сос п/о в/у 0,3кг  ОСТАНКИНО</v>
          </cell>
          <cell r="D160">
            <v>95</v>
          </cell>
        </row>
        <row r="161">
          <cell r="A161" t="str">
            <v>6450 БЕКОН с/к с/н в/у 1/100 10шт.  ОСТАНКИНО</v>
          </cell>
          <cell r="D161">
            <v>75</v>
          </cell>
        </row>
        <row r="162">
          <cell r="A162" t="str">
            <v>6453 ЭКСТРА Папа может с/к с/н в/у 1/100 14шт.   ОСТАНКИНО</v>
          </cell>
          <cell r="D162">
            <v>153</v>
          </cell>
        </row>
        <row r="163">
          <cell r="A163" t="str">
            <v>6454 АРОМАТНАЯ с/к с/н в/у 1/100 14шт.  ОСТАНКИНО</v>
          </cell>
          <cell r="D163">
            <v>154</v>
          </cell>
        </row>
        <row r="164">
          <cell r="A164" t="str">
            <v>6475 С СЫРОМ Папа может сос ц/о мгс 0.4кг6шт  ОСТАНКИНО</v>
          </cell>
          <cell r="D164">
            <v>71</v>
          </cell>
        </row>
        <row r="165">
          <cell r="A165" t="str">
            <v>6527 ШПИКАЧКИ СОЧНЫЕ ПМ сар б/о мгс 1*3 45с ОСТАНКИНО</v>
          </cell>
          <cell r="D165">
            <v>80.686999999999998</v>
          </cell>
        </row>
        <row r="166">
          <cell r="A166" t="str">
            <v>6562 СЕРВЕЛАТ КАРЕЛЬСКИЙ СН в/к в/у 0,28кг  ОСТАНКИНО</v>
          </cell>
          <cell r="D166">
            <v>136</v>
          </cell>
        </row>
        <row r="167">
          <cell r="A167" t="str">
            <v>6563 СЛИВОЧНЫЕ СН сос п/о мгс 1*6  ОСТАНКИНО</v>
          </cell>
          <cell r="D167">
            <v>9.1869999999999994</v>
          </cell>
        </row>
        <row r="168">
          <cell r="A168" t="str">
            <v>6592 ДОКТОРСКАЯ СН вар п/о  ОСТАНКИНО</v>
          </cell>
          <cell r="D168">
            <v>1</v>
          </cell>
        </row>
        <row r="169">
          <cell r="A169" t="str">
            <v>6593 ДОКТОРСКАЯ СН вар п/о 0.45кг 8шт.  ОСТАНКИНО</v>
          </cell>
          <cell r="D169">
            <v>43</v>
          </cell>
        </row>
        <row r="170">
          <cell r="A170" t="str">
            <v>6595 МОЛОЧНАЯ СН вар п/о 0.45кг 8шт.  ОСТАНКИНО</v>
          </cell>
          <cell r="D170">
            <v>27</v>
          </cell>
        </row>
        <row r="171">
          <cell r="A171" t="str">
            <v>6597 РУССКАЯ СН вар п/о 0.45кг 8шт.  ОСТАНКИНО</v>
          </cell>
          <cell r="D171">
            <v>11</v>
          </cell>
        </row>
        <row r="172">
          <cell r="A172" t="str">
            <v>6601 ГОВЯЖЬИ СН сос п/о мгс 1*6  ОСТАНКИНО</v>
          </cell>
          <cell r="D172">
            <v>42.588999999999999</v>
          </cell>
        </row>
        <row r="173">
          <cell r="A173" t="str">
            <v>6602 БАВАРСКИЕ ПМ сос ц/о мгс 0,35кг 8шт.  ОСТАНКИНО</v>
          </cell>
          <cell r="D173">
            <v>161</v>
          </cell>
        </row>
        <row r="174">
          <cell r="A174" t="str">
            <v>6645 ВЕТЧ.КЛАССИЧЕСКАЯ СН п/о 0.8кг 4шт.  ОСТАНКИНО</v>
          </cell>
          <cell r="D174">
            <v>8</v>
          </cell>
        </row>
        <row r="175">
          <cell r="A175" t="str">
            <v>6661 СОЧНЫЙ ГРИЛЬ ПМ сос п/о мгс 1.5*4_Маяк  ОСТАНКИНО</v>
          </cell>
          <cell r="D175">
            <v>18.722999999999999</v>
          </cell>
        </row>
        <row r="176">
          <cell r="A176" t="str">
            <v>6666 БОЯНСКАЯ Папа может п/к в/у 0,28кг 8 шт. ОСТАНКИНО</v>
          </cell>
          <cell r="D176">
            <v>332</v>
          </cell>
        </row>
        <row r="177">
          <cell r="A177" t="str">
            <v>6669 ВЕНСКАЯ САЛЯМИ п/к в/у 0.28кг 8шт  ОСТАНКИНО</v>
          </cell>
          <cell r="D177">
            <v>114</v>
          </cell>
        </row>
        <row r="178">
          <cell r="A178" t="str">
            <v>6683 СЕРВЕЛАТ ЗЕРНИСТЫЙ ПМ в/к в/у 0,35кг  ОСТАНКИНО</v>
          </cell>
          <cell r="D178">
            <v>546</v>
          </cell>
        </row>
        <row r="179">
          <cell r="A179" t="str">
            <v>6684 СЕРВЕЛАТ КАРЕЛЬСКИЙ ПМ в/к в/у 0.28кг  ОСТАНКИНО</v>
          </cell>
          <cell r="D179">
            <v>343</v>
          </cell>
        </row>
        <row r="180">
          <cell r="A180" t="str">
            <v>6689 СЕРВЕЛАТ ОХОТНИЧИЙ ПМ в/к в/у 0,35кг 8шт  ОСТАНКИНО</v>
          </cell>
          <cell r="D180">
            <v>1389</v>
          </cell>
        </row>
        <row r="181">
          <cell r="A181" t="str">
            <v>6692 СЕРВЕЛАТ ПРИМА в/к в/у 0.28кг 8шт.  ОСТАНКИНО</v>
          </cell>
          <cell r="D181">
            <v>177</v>
          </cell>
        </row>
        <row r="182">
          <cell r="A182" t="str">
            <v>6697 СЕРВЕЛАТ ФИНСКИЙ ПМ в/к в/у 0,35кг 8шт.  ОСТАНКИНО</v>
          </cell>
          <cell r="D182">
            <v>1296</v>
          </cell>
        </row>
        <row r="183">
          <cell r="A183" t="str">
            <v>6713 СОЧНЫЙ ГРИЛЬ ПМ сос п/о мгс 0.41кг 8шт.  ОСТАНКИНО</v>
          </cell>
          <cell r="D183">
            <v>374</v>
          </cell>
        </row>
        <row r="184">
          <cell r="A184" t="str">
            <v>6716 ОСОБАЯ Коровино (в сетке) 0.5кг 8шт.  ОСТАНКИНО</v>
          </cell>
          <cell r="D184">
            <v>128</v>
          </cell>
        </row>
        <row r="185">
          <cell r="A185" t="str">
            <v>6717 ДОКТОРСКАЯ ОРИГИН. ц/о в/у 0.5кг 6шт.  ОСТАНКИНО</v>
          </cell>
          <cell r="D185">
            <v>6</v>
          </cell>
        </row>
        <row r="186">
          <cell r="A186" t="str">
            <v>6722 СОЧНЫЕ ПМ сос п/о мгс 0,41кг 10шт.  ОСТАНКИНО</v>
          </cell>
          <cell r="D186">
            <v>1401</v>
          </cell>
        </row>
        <row r="187">
          <cell r="A187" t="str">
            <v>6726 СЛИВОЧНЫЕ ПМ сос п/о мгс 0.41кг 10шт.  ОСТАНКИНО</v>
          </cell>
          <cell r="D187">
            <v>471</v>
          </cell>
        </row>
        <row r="188">
          <cell r="A188" t="str">
            <v>6734 ОСОБАЯ СО ШПИКОМ Коровино (в сетке) 0,5кг ОСТАНКИНО</v>
          </cell>
          <cell r="D188">
            <v>12</v>
          </cell>
        </row>
        <row r="189">
          <cell r="A189" t="str">
            <v>6750 МОЛОЧНЫЕ ГОСТ СН сос п/о мгс 0,41 кг 10шт ОСТАНКИНО</v>
          </cell>
          <cell r="D189">
            <v>28</v>
          </cell>
        </row>
        <row r="190">
          <cell r="A190" t="str">
            <v>6751 СЛИВОЧНЫЕ СН сос п/о мгс 0,41кг 10шт.  ОСТАНКИНО</v>
          </cell>
          <cell r="D190">
            <v>66</v>
          </cell>
        </row>
        <row r="191">
          <cell r="A191" t="str">
            <v>6756 ВЕТЧ.ЛЮБИТЕЛЬСКАЯ п/о  ОСТАНКИНО</v>
          </cell>
          <cell r="D191">
            <v>36.375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28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39</v>
          </cell>
        </row>
        <row r="194">
          <cell r="A194" t="str">
            <v>БОНУС Z-ОСОБАЯ Коровино вар п/о (5324)  ОСТАНКИНО</v>
          </cell>
          <cell r="D194">
            <v>11.571999999999999</v>
          </cell>
        </row>
        <row r="195">
          <cell r="A195" t="str">
            <v>БОНУС Z-ОСОБАЯ Коровино вар п/о 0.5кг_СНГ (6305)  ОСТАНКИНО</v>
          </cell>
          <cell r="D195">
            <v>6</v>
          </cell>
        </row>
        <row r="196">
          <cell r="A196" t="str">
            <v>БОНУС СОЧНЫЕ сос п/о мгс 0.41кг_UZ (6087)  ОСТАНКИНО</v>
          </cell>
          <cell r="D196">
            <v>212</v>
          </cell>
        </row>
        <row r="197">
          <cell r="A197" t="str">
            <v>БОНУС СОЧНЫЕ сос п/о мгс 1*6_UZ (6088)  ОСТАНКИНО</v>
          </cell>
          <cell r="D197">
            <v>66.977000000000004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329</v>
          </cell>
        </row>
        <row r="199">
          <cell r="A199" t="str">
            <v>БОНУС_283  Сосиски Сочинки, ВЕС, ТМ Стародворье ПОКОМ</v>
          </cell>
          <cell r="D199">
            <v>107.79600000000001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85.792000000000002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120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149</v>
          </cell>
        </row>
        <row r="203">
          <cell r="A203" t="str">
            <v>БОНУС_Пельмени Бульмени с говядиной и свининой Горячая штучка 0,43  ПОКОМ</v>
          </cell>
          <cell r="D203">
            <v>55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103</v>
          </cell>
        </row>
        <row r="205">
          <cell r="A205" t="str">
            <v>БОНУС_Сервелат Фирменый в/к 0,10 кг.шт. нарезка (лоток с ср.защ.атм.)  СПК</v>
          </cell>
          <cell r="D205">
            <v>17</v>
          </cell>
        </row>
        <row r="206">
          <cell r="A206" t="str">
            <v>Бутербродная вареная 0,47 кг шт.  СПК</v>
          </cell>
          <cell r="D206">
            <v>39</v>
          </cell>
        </row>
        <row r="207">
          <cell r="A207" t="str">
            <v>Вацлавская вареная 400 гр.шт.  СПК</v>
          </cell>
          <cell r="D207">
            <v>20</v>
          </cell>
        </row>
        <row r="208">
          <cell r="A208" t="str">
            <v>Вацлавская п/к (черева) 390 гр.шт. термоус.пак  СПК</v>
          </cell>
          <cell r="D208">
            <v>16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60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344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229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83</v>
          </cell>
        </row>
        <row r="213">
          <cell r="A213" t="str">
            <v>Грудинка Деревенская в аджике к/в 150 гр.шт. нарезка (лоток с ср.защ.атм.)  СПК</v>
          </cell>
          <cell r="D213">
            <v>5</v>
          </cell>
        </row>
        <row r="214">
          <cell r="A214" t="str">
            <v>Дельгаро с/в "Эликатессе" 140 гр.шт.  СПК</v>
          </cell>
          <cell r="D214">
            <v>9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9</v>
          </cell>
        </row>
        <row r="216">
          <cell r="A216" t="str">
            <v>Докторская вареная в/с 0,47 кг шт.  СПК</v>
          </cell>
          <cell r="D216">
            <v>45</v>
          </cell>
        </row>
        <row r="217">
          <cell r="A217" t="str">
            <v>Докторская вареная термоус.пак. "Высокий вкус"  СПК</v>
          </cell>
          <cell r="D217">
            <v>24.984999999999999</v>
          </cell>
        </row>
        <row r="218">
          <cell r="A218" t="str">
            <v>Жар-боллы с курочкой и сыром, ВЕС ТМ Зареченские  ПОКОМ</v>
          </cell>
          <cell r="D218">
            <v>37.4</v>
          </cell>
        </row>
        <row r="219">
          <cell r="A219" t="str">
            <v>Жар-ладушки с мясом ТМ Зареченские ВЕС ПОКОМ</v>
          </cell>
          <cell r="D219">
            <v>37</v>
          </cell>
        </row>
        <row r="220">
          <cell r="A220" t="str">
            <v>Жар-ладушки с мясом, картофелем и грибами ВЕС ТМ Зареченские  ПОКОМ</v>
          </cell>
          <cell r="D220">
            <v>3.7</v>
          </cell>
        </row>
        <row r="221">
          <cell r="A221" t="str">
            <v>ЖАР-мени ВЕС ТМ Зареченские  ПОКОМ</v>
          </cell>
          <cell r="D221">
            <v>33</v>
          </cell>
        </row>
        <row r="222">
          <cell r="A222" t="str">
            <v>Жар-мени с картофелем и сочной грудинкой ТМ Зареченские ВЕС ПОКОМ</v>
          </cell>
          <cell r="D222">
            <v>3.7</v>
          </cell>
        </row>
        <row r="223">
          <cell r="A223" t="str">
            <v>Классика с/к 235 гр.шт. "Высокий вкус"  СПК</v>
          </cell>
          <cell r="D223">
            <v>16</v>
          </cell>
        </row>
        <row r="224">
          <cell r="A224" t="str">
            <v>Классическая с/к "Сибирский стандарт" 560 гр.шт.  СПК</v>
          </cell>
          <cell r="D224">
            <v>1188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140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155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41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86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131</v>
          </cell>
        </row>
        <row r="230">
          <cell r="A230" t="str">
            <v>Ла Фаворте с/в "Эликатессе" 140 гр.шт.  СПК</v>
          </cell>
          <cell r="D230">
            <v>5</v>
          </cell>
        </row>
        <row r="231">
          <cell r="A231" t="str">
            <v>Ливерная Печеночная "Просто выгодно" 0,3 кг.шт.  СПК</v>
          </cell>
          <cell r="D231">
            <v>36</v>
          </cell>
        </row>
        <row r="232">
          <cell r="A232" t="str">
            <v>Любительская вареная термоус.пак. "Высокий вкус"  СПК</v>
          </cell>
          <cell r="D232">
            <v>25.34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14.4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25.9</v>
          </cell>
        </row>
        <row r="235">
          <cell r="A235" t="str">
            <v>Мусульманская п/к "Просто выгодно" термофор.пак.  СПК</v>
          </cell>
          <cell r="D235">
            <v>0.98399999999999999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460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494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424</v>
          </cell>
        </row>
        <row r="239">
          <cell r="A239" t="str">
            <v>Наггетсы с куриным филе и сыром ТМ Вязанка 0,25 кг ПОКОМ</v>
          </cell>
          <cell r="D239">
            <v>104</v>
          </cell>
        </row>
        <row r="240">
          <cell r="A240" t="str">
            <v>Наггетсы Хрустящие ТМ Зареченские. ВЕС ПОКОМ</v>
          </cell>
          <cell r="D240">
            <v>84</v>
          </cell>
        </row>
        <row r="241">
          <cell r="A241" t="str">
            <v>Новосибирская с/к 0,10 кг.шт. нарезка (лоток с ср.защ.атм.) "Высокий вкус"  СПК</v>
          </cell>
          <cell r="D241">
            <v>3</v>
          </cell>
        </row>
        <row r="242">
          <cell r="A242" t="str">
            <v>Оригинальная с перцем с/к  СПК</v>
          </cell>
          <cell r="D242">
            <v>48.984999999999999</v>
          </cell>
        </row>
        <row r="243">
          <cell r="A243" t="str">
            <v>Оригинальная с перцем с/к "Сибирский стандарт" 560 гр.шт.  СПК</v>
          </cell>
          <cell r="D243">
            <v>468</v>
          </cell>
        </row>
        <row r="244">
          <cell r="A244" t="str">
            <v>Пельмени Grandmeni со сливочным маслом Горячая штучка 0,75 кг ПОКОМ</v>
          </cell>
          <cell r="D244">
            <v>105</v>
          </cell>
        </row>
        <row r="245">
          <cell r="A245" t="str">
            <v>Пельмени Бигбули #МЕГАВКУСИЩЕ с сочной грудинкой 0,43 кг  ПОКОМ</v>
          </cell>
          <cell r="D245">
            <v>18</v>
          </cell>
        </row>
        <row r="246">
          <cell r="A246" t="str">
            <v>Пельмени Бигбули #МЕГАВКУСИЩЕ с сочной грудинкой 0,9 кг  ПОКОМ</v>
          </cell>
          <cell r="D246">
            <v>252</v>
          </cell>
        </row>
        <row r="247">
          <cell r="A247" t="str">
            <v>Пельмени Бигбули с мясом, Горячая штучка 0,43кг  ПОКОМ</v>
          </cell>
          <cell r="D247">
            <v>62</v>
          </cell>
        </row>
        <row r="248">
          <cell r="A248" t="str">
            <v>Пельмени Бигбули с мясом, Горячая штучка 0,9кг  ПОКОМ</v>
          </cell>
          <cell r="D248">
            <v>85</v>
          </cell>
        </row>
        <row r="249">
          <cell r="A249" t="str">
            <v>Пельмени Бигбули со сливоч.маслом (Мегамаслище) ТМ БУЛЬМЕНИ сфера 0,43. замор. ПОКОМ</v>
          </cell>
          <cell r="D249">
            <v>352</v>
          </cell>
        </row>
        <row r="250">
          <cell r="A250" t="str">
            <v>Пельмени Бигбули со сливочным маслом #МЕГАМАСЛИЩЕ Горячая штучка 0,9 кг  ПОКОМ</v>
          </cell>
          <cell r="D250">
            <v>61</v>
          </cell>
        </row>
        <row r="251">
          <cell r="A251" t="str">
            <v>Пельмени Бульмени по-сибирски с говядиной и свининой ТМ Горячая штучка 0,8 кг ПОКОМ</v>
          </cell>
          <cell r="D251">
            <v>99</v>
          </cell>
        </row>
        <row r="252">
          <cell r="A252" t="str">
            <v>Пельмени Бульмени с говядиной и свининой Горячая шт. 0,9 кг  ПОКОМ</v>
          </cell>
          <cell r="D252">
            <v>243</v>
          </cell>
        </row>
        <row r="253">
          <cell r="A253" t="str">
            <v>Пельмени Бульмени с говядиной и свининой Горячая штучка 0,43  ПОКОМ</v>
          </cell>
          <cell r="D253">
            <v>179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245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571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204</v>
          </cell>
        </row>
        <row r="257">
          <cell r="A257" t="str">
            <v>Пельмени Левантские ТМ Особый рецепт 0,8 кг  ПОКОМ</v>
          </cell>
          <cell r="D257">
            <v>1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38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310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39</v>
          </cell>
        </row>
        <row r="261">
          <cell r="A261" t="str">
            <v>Пельмени Отборные с говядиной и свининой 0,43 кг ТМ Стародворье ТС Медвежье ушко</v>
          </cell>
          <cell r="D261">
            <v>2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105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127</v>
          </cell>
        </row>
        <row r="264">
          <cell r="A264" t="str">
            <v>Пельмени Сочные сфера 0,9 кг ТМ Стародворье ПОКОМ</v>
          </cell>
          <cell r="D264">
            <v>109</v>
          </cell>
        </row>
        <row r="265">
          <cell r="A265" t="str">
            <v>По-Австрийски с/к 260 гр.шт. "Высокий вкус"  СПК</v>
          </cell>
          <cell r="D265">
            <v>21</v>
          </cell>
        </row>
        <row r="266">
          <cell r="A266" t="str">
            <v>Салями Трюфель с/в "Эликатессе" 0,16 кг.шт.  СПК</v>
          </cell>
          <cell r="D266">
            <v>21</v>
          </cell>
        </row>
        <row r="267">
          <cell r="A267" t="str">
            <v>Салями Финская с/к 235 гр.шт. "Высокий вкус"  СПК</v>
          </cell>
          <cell r="D267">
            <v>19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40.036999999999999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16.771999999999998</v>
          </cell>
        </row>
        <row r="270">
          <cell r="A270" t="str">
            <v>Сардельки из свинины (черева) ( в ср.защ.атм) "Высокий вкус"  СПК</v>
          </cell>
          <cell r="D270">
            <v>2.3740000000000001</v>
          </cell>
        </row>
        <row r="271">
          <cell r="A271" t="str">
            <v>Семейная с чесночком вареная (СПК+СКМ)  СПК</v>
          </cell>
          <cell r="D271">
            <v>174.11</v>
          </cell>
        </row>
        <row r="272">
          <cell r="A272" t="str">
            <v>Семейная с чесночком Экстра вареная  СПК</v>
          </cell>
          <cell r="D272">
            <v>4.66</v>
          </cell>
        </row>
        <row r="273">
          <cell r="A273" t="str">
            <v>Семейная с чесночком Экстра вареная 0,5 кг.шт.  СПК</v>
          </cell>
          <cell r="D273">
            <v>2</v>
          </cell>
        </row>
        <row r="274">
          <cell r="A274" t="str">
            <v>Сервелат мелкозернистый в/к 0,5 кг.шт. термоус.пак. "Высокий вкус"  СПК</v>
          </cell>
          <cell r="D274">
            <v>2</v>
          </cell>
        </row>
        <row r="275">
          <cell r="A275" t="str">
            <v>Сервелат Финский в/к 0,38 кг.шт. термофор.пак.  СПК</v>
          </cell>
          <cell r="D275">
            <v>2</v>
          </cell>
        </row>
        <row r="276">
          <cell r="A276" t="str">
            <v>Сервелат Фирменный в/к 0,10 кг.шт. нарезка (лоток с ср.защ.атм.)  СПК</v>
          </cell>
          <cell r="D276">
            <v>20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25</v>
          </cell>
        </row>
        <row r="278">
          <cell r="A278" t="str">
            <v>Сибирская особая с/к 0,235 кг шт.  СПК</v>
          </cell>
          <cell r="D278">
            <v>56</v>
          </cell>
        </row>
        <row r="279">
          <cell r="A279" t="str">
            <v>Смак-мени с картофелем и сочной грудинкой ТМ Зареченские ПОКОМ</v>
          </cell>
          <cell r="D279">
            <v>19</v>
          </cell>
        </row>
        <row r="280">
          <cell r="A280" t="str">
            <v>Смак-мени с мясом ТМ Зареченские ПОКОМ</v>
          </cell>
          <cell r="D280">
            <v>19</v>
          </cell>
        </row>
        <row r="281">
          <cell r="A281" t="str">
            <v>Смаколадьи с яблоком и грушей ТМ Зареченские,0,9 кг ПОКОМ</v>
          </cell>
          <cell r="D281">
            <v>5</v>
          </cell>
        </row>
        <row r="282">
          <cell r="A282" t="str">
            <v>Сосиски "Баварские" 0,36 кг.шт. вак.упак.  СПК</v>
          </cell>
          <cell r="D282">
            <v>4</v>
          </cell>
        </row>
        <row r="283">
          <cell r="A283" t="str">
            <v>Сосиски "БОЛЬШАЯ сосиска" "Сибирский стандарт" (лоток с ср.защ.атм.)  СПК</v>
          </cell>
          <cell r="D283">
            <v>36.194000000000003</v>
          </cell>
        </row>
        <row r="284">
          <cell r="A284" t="str">
            <v>Сосиски "Молочные" 0,36 кг.шт. вак.упак.  СПК</v>
          </cell>
          <cell r="D284">
            <v>9</v>
          </cell>
        </row>
        <row r="285">
          <cell r="A285" t="str">
            <v>Сосиски Классические (в ср.защ.атм.) СПК</v>
          </cell>
          <cell r="D285">
            <v>2.492</v>
          </cell>
        </row>
        <row r="286">
          <cell r="A286" t="str">
            <v>Сосиски Мусульманские "Просто выгодно" (в ср.защ.атм.)  СПК</v>
          </cell>
          <cell r="D286">
            <v>17.216000000000001</v>
          </cell>
        </row>
        <row r="287">
          <cell r="A287" t="str">
            <v>Сочный мегачебурек ТМ Зареченские ВЕС ПОКОМ</v>
          </cell>
          <cell r="D287">
            <v>2.2400000000000002</v>
          </cell>
        </row>
        <row r="288">
          <cell r="A288" t="str">
            <v>Торо Неро с/в "Эликатессе" 140 гр.шт.  СПК</v>
          </cell>
          <cell r="D288">
            <v>7</v>
          </cell>
        </row>
        <row r="289">
          <cell r="A289" t="str">
            <v>Уши свиные копченые к пиву 0,15кг нар. д/ф шт.  СПК</v>
          </cell>
          <cell r="D289">
            <v>3</v>
          </cell>
        </row>
        <row r="290">
          <cell r="A290" t="str">
            <v>Фестивальная пора с/к 100 гр.шт.нар. (лоток с ср.защ.атм.)  СПК</v>
          </cell>
          <cell r="D290">
            <v>39</v>
          </cell>
        </row>
        <row r="291">
          <cell r="A291" t="str">
            <v>Фестивальная пора с/к 235 гр.шт.  СПК</v>
          </cell>
          <cell r="D291">
            <v>146</v>
          </cell>
        </row>
        <row r="292">
          <cell r="A292" t="str">
            <v>Фестивальная с/к ВЕС   СПК</v>
          </cell>
          <cell r="D292">
            <v>16.248999999999999</v>
          </cell>
        </row>
        <row r="293">
          <cell r="A293" t="str">
            <v>Фрай-пицца с ветчиной и грибами 3,0 кг ТМ Зареченские ТС Зареченские продукты. ВЕС ПОКОМ</v>
          </cell>
          <cell r="D293">
            <v>3</v>
          </cell>
        </row>
        <row r="294">
          <cell r="A294" t="str">
            <v>Фуэт с/в "Эликатессе" 160 гр.шт.  СПК</v>
          </cell>
          <cell r="D294">
            <v>4</v>
          </cell>
        </row>
        <row r="295">
          <cell r="A295" t="str">
            <v>Хинкали Классические ТМ Зареченские ВЕС ПОКОМ</v>
          </cell>
          <cell r="D295">
            <v>25</v>
          </cell>
        </row>
        <row r="296">
          <cell r="A296" t="str">
            <v>Хотстеры ТМ Горячая штучка ТС Хотстеры 0,25 кг зам  ПОКОМ</v>
          </cell>
          <cell r="D296">
            <v>312</v>
          </cell>
        </row>
        <row r="297">
          <cell r="A297" t="str">
            <v>Хрустящие крылышки острые к пиву ТМ Горячая штучка 0,3кг зам  ПОКОМ</v>
          </cell>
          <cell r="D297">
            <v>28</v>
          </cell>
        </row>
        <row r="298">
          <cell r="A298" t="str">
            <v>Хрустящие крылышки ТМ Горячая штучка 0,3 кг зам  ПОКОМ</v>
          </cell>
          <cell r="D298">
            <v>34</v>
          </cell>
        </row>
        <row r="299">
          <cell r="A299" t="str">
            <v>Чебупай сочное яблоко ТМ Горячая штучка 0,2 кг зам.  ПОКОМ</v>
          </cell>
          <cell r="D299">
            <v>23</v>
          </cell>
        </row>
        <row r="300">
          <cell r="A300" t="str">
            <v>Чебупай спелая вишня ТМ Горячая штучка 0,2 кг зам.  ПОКОМ</v>
          </cell>
          <cell r="D300">
            <v>68</v>
          </cell>
        </row>
        <row r="301">
          <cell r="A301" t="str">
            <v>Чебупели Курочка гриль ТМ Горячая штучка, 0,3 кг зам  ПОКОМ</v>
          </cell>
          <cell r="D301">
            <v>41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388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516</v>
          </cell>
        </row>
        <row r="304">
          <cell r="A304" t="str">
            <v>Чебуреки сочные ВЕС ТМ Зареченские  ПОКОМ</v>
          </cell>
          <cell r="D304">
            <v>95</v>
          </cell>
        </row>
        <row r="305">
          <cell r="A305" t="str">
            <v>Шпикачки Русские (черева) (в ср.защ.атм.) "Высокий вкус"  СПК</v>
          </cell>
          <cell r="D305">
            <v>36.326000000000001</v>
          </cell>
        </row>
        <row r="306">
          <cell r="A306" t="str">
            <v>Эликапреза с/в "Эликатессе" 0,10 кг.шт. нарезка (лоток с ср.защ.атм.)  СПК</v>
          </cell>
          <cell r="D306">
            <v>25</v>
          </cell>
        </row>
        <row r="307">
          <cell r="A307" t="str">
            <v>Юбилейная с/к 0,10 кг.шт. нарезка (лоток с ср.защ.атм.)  СПК</v>
          </cell>
          <cell r="D307">
            <v>19</v>
          </cell>
        </row>
        <row r="308">
          <cell r="A308" t="str">
            <v>Юбилейная с/к 0,235 кг.шт.  СПК</v>
          </cell>
          <cell r="D308">
            <v>120</v>
          </cell>
        </row>
        <row r="309">
          <cell r="A309" t="str">
            <v>Итого</v>
          </cell>
          <cell r="D309">
            <v>52057.400999999998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8"/>
  <sheetViews>
    <sheetView tabSelected="1" workbookViewId="0">
      <pane xSplit="2" ySplit="6" topLeftCell="C19" activePane="bottomRight" state="frozen"/>
      <selection pane="topRight" activeCell="C1" sqref="C1"/>
      <selection pane="bottomLeft" activeCell="A7" sqref="A7"/>
      <selection pane="bottomRight" activeCell="X40" sqref="X40"/>
    </sheetView>
  </sheetViews>
  <sheetFormatPr defaultColWidth="10.5" defaultRowHeight="11.45" customHeight="1" outlineLevelRow="1" x14ac:dyDescent="0.2"/>
  <cols>
    <col min="1" max="1" width="63.1640625" style="1" customWidth="1"/>
    <col min="2" max="2" width="4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9" width="1.1640625" style="5" customWidth="1"/>
    <col min="20" max="20" width="6.6640625" style="5" bestFit="1" customWidth="1"/>
    <col min="21" max="22" width="1" style="5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8" width="0.83203125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12.6640625" style="5" bestFit="1" customWidth="1"/>
    <col min="36" max="37" width="6.6640625" style="5" bestFit="1" customWidth="1"/>
    <col min="38" max="39" width="1.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0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1" t="s">
        <v>127</v>
      </c>
      <c r="T4" s="10" t="s">
        <v>128</v>
      </c>
      <c r="U4" s="11" t="s">
        <v>127</v>
      </c>
      <c r="V4" s="11" t="s">
        <v>127</v>
      </c>
      <c r="W4" s="10" t="s">
        <v>124</v>
      </c>
      <c r="X4" s="11" t="s">
        <v>127</v>
      </c>
      <c r="Y4" s="10" t="s">
        <v>129</v>
      </c>
      <c r="Z4" s="11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1" t="s">
        <v>139</v>
      </c>
      <c r="AK4" s="11" t="s">
        <v>137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140</v>
      </c>
      <c r="M5" s="15" t="s">
        <v>141</v>
      </c>
      <c r="T5" s="15" t="s">
        <v>142</v>
      </c>
      <c r="X5" s="15" t="s">
        <v>142</v>
      </c>
      <c r="AE5" s="15" t="s">
        <v>143</v>
      </c>
      <c r="AF5" s="15" t="s">
        <v>144</v>
      </c>
      <c r="AG5" s="15" t="s">
        <v>145</v>
      </c>
      <c r="AH5" s="15" t="s">
        <v>146</v>
      </c>
      <c r="AK5" s="5">
        <v>12.02</v>
      </c>
    </row>
    <row r="6" spans="1:39" ht="11.1" customHeight="1" x14ac:dyDescent="0.2">
      <c r="A6" s="6"/>
      <c r="B6" s="6"/>
      <c r="C6" s="3"/>
      <c r="D6" s="3"/>
      <c r="E6" s="9">
        <f>SUM(E7:E126)</f>
        <v>143218.29399999999</v>
      </c>
      <c r="F6" s="9">
        <f>SUM(F7:F126)</f>
        <v>62590.635999999999</v>
      </c>
      <c r="J6" s="9">
        <f>SUM(J7:J126)</f>
        <v>144298.75100000005</v>
      </c>
      <c r="K6" s="9">
        <f t="shared" ref="K6:X6" si="0">SUM(K7:K126)</f>
        <v>-1080.457000000001</v>
      </c>
      <c r="L6" s="9">
        <f t="shared" si="0"/>
        <v>23225</v>
      </c>
      <c r="M6" s="9">
        <f t="shared" si="0"/>
        <v>12300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11126</v>
      </c>
      <c r="U6" s="9">
        <f t="shared" si="0"/>
        <v>0</v>
      </c>
      <c r="V6" s="9">
        <f t="shared" si="0"/>
        <v>0</v>
      </c>
      <c r="W6" s="9">
        <f t="shared" si="0"/>
        <v>22338.699599999985</v>
      </c>
      <c r="X6" s="9">
        <f t="shared" si="0"/>
        <v>23780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25918.796000000002</v>
      </c>
      <c r="AD6" s="9">
        <f t="shared" ref="AD6" si="4">SUM(AD7:AD126)</f>
        <v>5606</v>
      </c>
      <c r="AE6" s="9">
        <f t="shared" ref="AE6" si="5">SUM(AE7:AE126)</f>
        <v>18699.460800000001</v>
      </c>
      <c r="AF6" s="9">
        <f t="shared" ref="AF6" si="6">SUM(AF7:AF126)</f>
        <v>22096.98980000001</v>
      </c>
      <c r="AG6" s="9">
        <f t="shared" ref="AG6" si="7">SUM(AG7:AG126)</f>
        <v>20768.499</v>
      </c>
      <c r="AH6" s="9">
        <f t="shared" ref="AH6" si="8">SUM(AH7:AH126)</f>
        <v>25459.386000000002</v>
      </c>
      <c r="AJ6" s="9">
        <f t="shared" ref="AJ6" si="9">SUM(AJ7:AJ126)</f>
        <v>34906</v>
      </c>
      <c r="AK6" s="9">
        <f t="shared" ref="AK6" si="10">SUM(AK7:AK126)</f>
        <v>17277.199999999997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7.024</v>
      </c>
      <c r="D7" s="8">
        <v>222.14099999999999</v>
      </c>
      <c r="E7" s="8">
        <v>65.103999999999999</v>
      </c>
      <c r="F7" s="8">
        <v>58.921999999999997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67.400999999999996</v>
      </c>
      <c r="K7" s="14">
        <f>E7-J7</f>
        <v>-2.296999999999997</v>
      </c>
      <c r="L7" s="14">
        <f>VLOOKUP(A:A,[1]TDSheet!$A:$V,22,0)</f>
        <v>10</v>
      </c>
      <c r="M7" s="14">
        <f>VLOOKUP(A:A,[1]TDSheet!$A:$X,24,0)</f>
        <v>10</v>
      </c>
      <c r="N7" s="14"/>
      <c r="O7" s="14"/>
      <c r="P7" s="14"/>
      <c r="Q7" s="14"/>
      <c r="R7" s="14"/>
      <c r="S7" s="14"/>
      <c r="T7" s="14"/>
      <c r="U7" s="14"/>
      <c r="V7" s="14"/>
      <c r="W7" s="14">
        <f>(E7-AC7-AD7)/5</f>
        <v>13.020799999999999</v>
      </c>
      <c r="X7" s="16"/>
      <c r="Y7" s="17">
        <f>(F7+L7+M7+X7)/W7</f>
        <v>6.0612251167362992</v>
      </c>
      <c r="Z7" s="14">
        <f>F7/W7</f>
        <v>4.5252211845662327</v>
      </c>
      <c r="AA7" s="14"/>
      <c r="AB7" s="14"/>
      <c r="AC7" s="14">
        <v>0</v>
      </c>
      <c r="AD7" s="14">
        <v>0</v>
      </c>
      <c r="AE7" s="14">
        <f>VLOOKUP(A:A,[1]TDSheet!$A:$AF,32,0)</f>
        <v>13.3392</v>
      </c>
      <c r="AF7" s="14">
        <f>VLOOKUP(A:A,[1]TDSheet!$A:$AG,33,0)</f>
        <v>10.504999999999999</v>
      </c>
      <c r="AG7" s="14">
        <f>VLOOKUP(A:A,[1]TDSheet!$A:$W,23,0)</f>
        <v>13.072399999999998</v>
      </c>
      <c r="AH7" s="14">
        <f>VLOOKUP(A:A,[5]TDSheet!$A:$D,4,0)</f>
        <v>19.986000000000001</v>
      </c>
      <c r="AI7" s="14">
        <f>VLOOKUP(A:A,[1]TDSheet!$A:$AI,35,0)</f>
        <v>0</v>
      </c>
      <c r="AJ7" s="14">
        <f>X7+T7</f>
        <v>0</v>
      </c>
      <c r="AK7" s="14">
        <f>AJ7*H7</f>
        <v>0</v>
      </c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522.94600000000003</v>
      </c>
      <c r="D8" s="8">
        <v>4883.29</v>
      </c>
      <c r="E8" s="8">
        <v>691.42399999999998</v>
      </c>
      <c r="F8" s="8">
        <v>1157.3679999999999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656.24300000000005</v>
      </c>
      <c r="K8" s="14">
        <f t="shared" ref="K8:K71" si="11">E8-J8</f>
        <v>35.180999999999926</v>
      </c>
      <c r="L8" s="14">
        <f>VLOOKUP(A:A,[1]TDSheet!$A:$V,22,0)</f>
        <v>180</v>
      </c>
      <c r="M8" s="14">
        <f>VLOOKUP(A:A,[1]TDSheet!$A:$X,24,0)</f>
        <v>100</v>
      </c>
      <c r="N8" s="14"/>
      <c r="O8" s="14"/>
      <c r="P8" s="14"/>
      <c r="Q8" s="14"/>
      <c r="R8" s="14"/>
      <c r="S8" s="14"/>
      <c r="T8" s="14"/>
      <c r="U8" s="14"/>
      <c r="V8" s="14"/>
      <c r="W8" s="14">
        <f t="shared" ref="W8:W71" si="12">(E8-AC8-AD8)/5</f>
        <v>115.30839999999998</v>
      </c>
      <c r="X8" s="16"/>
      <c r="Y8" s="17">
        <f t="shared" ref="Y8:Y71" si="13">(F8+L8+M8+X8)/W8</f>
        <v>12.465423160845178</v>
      </c>
      <c r="Z8" s="14">
        <f t="shared" ref="Z8:Z71" si="14">F8/W8</f>
        <v>10.037152540491414</v>
      </c>
      <c r="AA8" s="14"/>
      <c r="AB8" s="14"/>
      <c r="AC8" s="14">
        <f>VLOOKUP(A:A,[3]TDSheet!$A:$D,4,0)</f>
        <v>114.88200000000001</v>
      </c>
      <c r="AD8" s="14">
        <v>0</v>
      </c>
      <c r="AE8" s="14">
        <f>VLOOKUP(A:A,[1]TDSheet!$A:$AF,32,0)</f>
        <v>176.72460000000001</v>
      </c>
      <c r="AF8" s="14">
        <f>VLOOKUP(A:A,[1]TDSheet!$A:$AG,33,0)</f>
        <v>220.25979999999998</v>
      </c>
      <c r="AG8" s="14">
        <f>VLOOKUP(A:A,[1]TDSheet!$A:$W,23,0)</f>
        <v>185.61360000000002</v>
      </c>
      <c r="AH8" s="14">
        <f>VLOOKUP(A:A,[5]TDSheet!$A:$D,4,0)</f>
        <v>80.716999999999999</v>
      </c>
      <c r="AI8" s="14" t="str">
        <f>VLOOKUP(A:A,[1]TDSheet!$A:$AI,35,0)</f>
        <v>оконч</v>
      </c>
      <c r="AJ8" s="14">
        <f t="shared" ref="AJ8:AJ71" si="15">X8+T8</f>
        <v>0</v>
      </c>
      <c r="AK8" s="14">
        <f t="shared" ref="AK8:AK71" si="16">AJ8*H8</f>
        <v>0</v>
      </c>
      <c r="AL8" s="14"/>
      <c r="AM8" s="14"/>
    </row>
    <row r="9" spans="1:39" s="1" customFormat="1" ht="21.95" customHeight="1" outlineLevel="1" x14ac:dyDescent="0.2">
      <c r="A9" s="13" t="s">
        <v>11</v>
      </c>
      <c r="B9" s="7" t="s">
        <v>8</v>
      </c>
      <c r="C9" s="8">
        <v>23.477</v>
      </c>
      <c r="D9" s="8"/>
      <c r="E9" s="8">
        <v>1.6579999999999999</v>
      </c>
      <c r="F9" s="8">
        <v>21.087</v>
      </c>
      <c r="G9" s="1" t="str">
        <f>VLOOKUP(A:A,[1]TDSheet!$A:$G,7,0)</f>
        <v>нов</v>
      </c>
      <c r="H9" s="1">
        <f>VLOOKUP(A:A,[1]TDSheet!$A:$H,8,0)</f>
        <v>1</v>
      </c>
      <c r="I9" s="1" t="e">
        <f>VLOOKUP(A:A,[1]TDSheet!$A:$I,9,0)</f>
        <v>#N/A</v>
      </c>
      <c r="J9" s="14">
        <f>VLOOKUP(A:A,[2]TDSheet!$A:$F,6,0)</f>
        <v>3.9020000000000001</v>
      </c>
      <c r="K9" s="14">
        <f t="shared" si="11"/>
        <v>-2.2440000000000002</v>
      </c>
      <c r="L9" s="14">
        <f>VLOOKUP(A:A,[1]TDSheet!$A:$V,22,0)</f>
        <v>0</v>
      </c>
      <c r="M9" s="14">
        <f>VLOOKUP(A:A,[1]TDSheet!$A:$X,24,0)</f>
        <v>0</v>
      </c>
      <c r="N9" s="14"/>
      <c r="O9" s="14"/>
      <c r="P9" s="14"/>
      <c r="Q9" s="14"/>
      <c r="R9" s="14"/>
      <c r="S9" s="14"/>
      <c r="T9" s="14"/>
      <c r="U9" s="14"/>
      <c r="V9" s="14"/>
      <c r="W9" s="14">
        <f t="shared" si="12"/>
        <v>0.33160000000000001</v>
      </c>
      <c r="X9" s="16"/>
      <c r="Y9" s="17">
        <f t="shared" si="13"/>
        <v>63.59167671893848</v>
      </c>
      <c r="Z9" s="14">
        <f t="shared" si="14"/>
        <v>63.59167671893848</v>
      </c>
      <c r="AA9" s="14"/>
      <c r="AB9" s="14"/>
      <c r="AC9" s="14">
        <v>0</v>
      </c>
      <c r="AD9" s="14">
        <v>0</v>
      </c>
      <c r="AE9" s="14">
        <f>VLOOKUP(A:A,[1]TDSheet!$A:$AF,32,0)</f>
        <v>0</v>
      </c>
      <c r="AF9" s="14">
        <f>VLOOKUP(A:A,[1]TDSheet!$A:$AG,33,0)</f>
        <v>0</v>
      </c>
      <c r="AG9" s="14">
        <f>VLOOKUP(A:A,[1]TDSheet!$A:$W,23,0)</f>
        <v>0.4864</v>
      </c>
      <c r="AH9" s="14">
        <v>0</v>
      </c>
      <c r="AI9" s="14" t="str">
        <f>VLOOKUP(A:A,[1]TDSheet!$A:$AI,35,0)</f>
        <v>увел</v>
      </c>
      <c r="AJ9" s="14">
        <f t="shared" si="15"/>
        <v>0</v>
      </c>
      <c r="AK9" s="14">
        <f t="shared" si="16"/>
        <v>0</v>
      </c>
      <c r="AL9" s="14"/>
      <c r="AM9" s="14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275.43</v>
      </c>
      <c r="D10" s="8">
        <v>1779.261</v>
      </c>
      <c r="E10" s="8">
        <v>696.46199999999999</v>
      </c>
      <c r="F10" s="8">
        <v>228.767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4">
        <f>VLOOKUP(A:A,[2]TDSheet!$A:$F,6,0)</f>
        <v>670.93100000000004</v>
      </c>
      <c r="K10" s="14">
        <f t="shared" si="11"/>
        <v>25.530999999999949</v>
      </c>
      <c r="L10" s="14">
        <f>VLOOKUP(A:A,[1]TDSheet!$A:$V,22,0)</f>
        <v>100</v>
      </c>
      <c r="M10" s="14">
        <f>VLOOKUP(A:A,[1]TDSheet!$A:$X,24,0)</f>
        <v>50</v>
      </c>
      <c r="N10" s="14"/>
      <c r="O10" s="14"/>
      <c r="P10" s="14"/>
      <c r="Q10" s="14"/>
      <c r="R10" s="14"/>
      <c r="S10" s="14"/>
      <c r="T10" s="14"/>
      <c r="U10" s="14"/>
      <c r="V10" s="14"/>
      <c r="W10" s="14">
        <f t="shared" si="12"/>
        <v>92.67</v>
      </c>
      <c r="X10" s="16">
        <v>100</v>
      </c>
      <c r="Y10" s="17">
        <f t="shared" si="13"/>
        <v>5.1663645192618972</v>
      </c>
      <c r="Z10" s="14">
        <f t="shared" si="14"/>
        <v>2.4686198338189271</v>
      </c>
      <c r="AA10" s="14"/>
      <c r="AB10" s="14"/>
      <c r="AC10" s="14">
        <f>VLOOKUP(A:A,[3]TDSheet!$A:$D,4,0)</f>
        <v>233.11199999999999</v>
      </c>
      <c r="AD10" s="14">
        <v>0</v>
      </c>
      <c r="AE10" s="14">
        <f>VLOOKUP(A:A,[1]TDSheet!$A:$AF,32,0)</f>
        <v>80.901800000000009</v>
      </c>
      <c r="AF10" s="14">
        <f>VLOOKUP(A:A,[1]TDSheet!$A:$AG,33,0)</f>
        <v>111.59759999999999</v>
      </c>
      <c r="AG10" s="14">
        <f>VLOOKUP(A:A,[1]TDSheet!$A:$W,23,0)</f>
        <v>89.381</v>
      </c>
      <c r="AH10" s="14">
        <f>VLOOKUP(A:A,[5]TDSheet!$A:$D,4,0)</f>
        <v>78.38</v>
      </c>
      <c r="AI10" s="14" t="e">
        <f>VLOOKUP(A:A,[1]TDSheet!$A:$AI,35,0)</f>
        <v>#N/A</v>
      </c>
      <c r="AJ10" s="14">
        <f t="shared" si="15"/>
        <v>100</v>
      </c>
      <c r="AK10" s="14">
        <f t="shared" si="16"/>
        <v>100</v>
      </c>
      <c r="AL10" s="14"/>
      <c r="AM10" s="14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944.08399999999995</v>
      </c>
      <c r="D11" s="8">
        <v>5668.4669999999996</v>
      </c>
      <c r="E11" s="8">
        <v>1646.5050000000001</v>
      </c>
      <c r="F11" s="8">
        <v>1287.9069999999999</v>
      </c>
      <c r="G11" s="1" t="str">
        <f>VLOOKUP(A:A,[1]TDSheet!$A:$G,7,0)</f>
        <v>н</v>
      </c>
      <c r="H11" s="1">
        <f>VLOOKUP(A:A,[1]TDSheet!$A:$H,8,0)</f>
        <v>1</v>
      </c>
      <c r="I11" s="1">
        <f>VLOOKUP(A:A,[1]TDSheet!$A:$I,9,0)</f>
        <v>45</v>
      </c>
      <c r="J11" s="14">
        <f>VLOOKUP(A:A,[2]TDSheet!$A:$F,6,0)</f>
        <v>1538.9780000000001</v>
      </c>
      <c r="K11" s="14">
        <f t="shared" si="11"/>
        <v>107.52700000000004</v>
      </c>
      <c r="L11" s="14">
        <f>VLOOKUP(A:A,[1]TDSheet!$A:$V,22,0)</f>
        <v>350</v>
      </c>
      <c r="M11" s="14">
        <f>VLOOKUP(A:A,[1]TDSheet!$A:$X,24,0)</f>
        <v>300</v>
      </c>
      <c r="N11" s="14"/>
      <c r="O11" s="14"/>
      <c r="P11" s="14"/>
      <c r="Q11" s="14"/>
      <c r="R11" s="14"/>
      <c r="S11" s="14"/>
      <c r="T11" s="14"/>
      <c r="U11" s="14"/>
      <c r="V11" s="14"/>
      <c r="W11" s="14">
        <f t="shared" si="12"/>
        <v>270.85739999999998</v>
      </c>
      <c r="X11" s="16"/>
      <c r="Y11" s="17">
        <f t="shared" si="13"/>
        <v>7.1547131442596736</v>
      </c>
      <c r="Z11" s="14">
        <f t="shared" si="14"/>
        <v>4.7549263930023695</v>
      </c>
      <c r="AA11" s="14"/>
      <c r="AB11" s="14"/>
      <c r="AC11" s="14">
        <f>VLOOKUP(A:A,[3]TDSheet!$A:$D,4,0)</f>
        <v>292.21800000000002</v>
      </c>
      <c r="AD11" s="14">
        <v>0</v>
      </c>
      <c r="AE11" s="14">
        <f>VLOOKUP(A:A,[1]TDSheet!$A:$AF,32,0)</f>
        <v>249.56619999999998</v>
      </c>
      <c r="AF11" s="14">
        <f>VLOOKUP(A:A,[1]TDSheet!$A:$AG,33,0)</f>
        <v>392.5702</v>
      </c>
      <c r="AG11" s="14">
        <f>VLOOKUP(A:A,[1]TDSheet!$A:$W,23,0)</f>
        <v>317.40279999999996</v>
      </c>
      <c r="AH11" s="14">
        <f>VLOOKUP(A:A,[5]TDSheet!$A:$D,4,0)</f>
        <v>290.47399999999999</v>
      </c>
      <c r="AI11" s="14" t="str">
        <f>VLOOKUP(A:A,[1]TDSheet!$A:$AI,35,0)</f>
        <v>оконч</v>
      </c>
      <c r="AJ11" s="14">
        <f t="shared" si="15"/>
        <v>0</v>
      </c>
      <c r="AK11" s="14">
        <f t="shared" si="16"/>
        <v>0</v>
      </c>
      <c r="AL11" s="14"/>
      <c r="AM11" s="14"/>
    </row>
    <row r="12" spans="1:39" s="1" customFormat="1" ht="11.1" customHeight="1" outlineLevel="1" x14ac:dyDescent="0.2">
      <c r="A12" s="7" t="s">
        <v>14</v>
      </c>
      <c r="B12" s="7" t="s">
        <v>8</v>
      </c>
      <c r="C12" s="8">
        <v>86.784999999999997</v>
      </c>
      <c r="D12" s="8">
        <v>568.32399999999996</v>
      </c>
      <c r="E12" s="8">
        <v>253.92</v>
      </c>
      <c r="F12" s="8">
        <v>81.662999999999997</v>
      </c>
      <c r="G12" s="1">
        <f>VLOOKUP(A:A,[1]TDSheet!$A:$G,7,0)</f>
        <v>0</v>
      </c>
      <c r="H12" s="1">
        <f>VLOOKUP(A:A,[1]TDSheet!$A:$H,8,0)</f>
        <v>1</v>
      </c>
      <c r="I12" s="1">
        <f>VLOOKUP(A:A,[1]TDSheet!$A:$I,9,0)</f>
        <v>40</v>
      </c>
      <c r="J12" s="14">
        <f>VLOOKUP(A:A,[2]TDSheet!$A:$F,6,0)</f>
        <v>262.738</v>
      </c>
      <c r="K12" s="14">
        <f t="shared" si="11"/>
        <v>-8.8180000000000121</v>
      </c>
      <c r="L12" s="14">
        <f>VLOOKUP(A:A,[1]TDSheet!$A:$V,22,0)</f>
        <v>40</v>
      </c>
      <c r="M12" s="14">
        <f>VLOOKUP(A:A,[1]TDSheet!$A:$X,24,0)</f>
        <v>0</v>
      </c>
      <c r="N12" s="14"/>
      <c r="O12" s="14"/>
      <c r="P12" s="14"/>
      <c r="Q12" s="14"/>
      <c r="R12" s="14"/>
      <c r="S12" s="14"/>
      <c r="T12" s="14"/>
      <c r="U12" s="14"/>
      <c r="V12" s="14"/>
      <c r="W12" s="14">
        <f t="shared" si="12"/>
        <v>29.686799999999995</v>
      </c>
      <c r="X12" s="16">
        <v>40</v>
      </c>
      <c r="Y12" s="17">
        <f t="shared" si="13"/>
        <v>5.4456189282778888</v>
      </c>
      <c r="Z12" s="14">
        <f t="shared" si="14"/>
        <v>2.7508185456162337</v>
      </c>
      <c r="AA12" s="14"/>
      <c r="AB12" s="14"/>
      <c r="AC12" s="14">
        <f>VLOOKUP(A:A,[3]TDSheet!$A:$D,4,0)</f>
        <v>105.486</v>
      </c>
      <c r="AD12" s="14">
        <v>0</v>
      </c>
      <c r="AE12" s="14">
        <f>VLOOKUP(A:A,[1]TDSheet!$A:$AF,32,0)</f>
        <v>25.0488</v>
      </c>
      <c r="AF12" s="14">
        <f>VLOOKUP(A:A,[1]TDSheet!$A:$AG,33,0)</f>
        <v>35.888599999999997</v>
      </c>
      <c r="AG12" s="14">
        <f>VLOOKUP(A:A,[1]TDSheet!$A:$W,23,0)</f>
        <v>32.738799999999998</v>
      </c>
      <c r="AH12" s="14">
        <f>VLOOKUP(A:A,[5]TDSheet!$A:$D,4,0)</f>
        <v>35.860999999999997</v>
      </c>
      <c r="AI12" s="14" t="e">
        <f>VLOOKUP(A:A,[1]TDSheet!$A:$AI,35,0)</f>
        <v>#N/A</v>
      </c>
      <c r="AJ12" s="14">
        <f t="shared" si="15"/>
        <v>40</v>
      </c>
      <c r="AK12" s="14">
        <f t="shared" si="16"/>
        <v>40</v>
      </c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15</v>
      </c>
      <c r="C13" s="8">
        <v>12</v>
      </c>
      <c r="D13" s="8">
        <v>786</v>
      </c>
      <c r="E13" s="8">
        <v>262</v>
      </c>
      <c r="F13" s="8">
        <v>211</v>
      </c>
      <c r="G13" s="1">
        <f>VLOOKUP(A:A,[1]TDSheet!$A:$G,7,0)</f>
        <v>0</v>
      </c>
      <c r="H13" s="1">
        <f>VLOOKUP(A:A,[1]TDSheet!$A:$H,8,0)</f>
        <v>0.5</v>
      </c>
      <c r="I13" s="1">
        <f>VLOOKUP(A:A,[1]TDSheet!$A:$I,9,0)</f>
        <v>45</v>
      </c>
      <c r="J13" s="14">
        <f>VLOOKUP(A:A,[2]TDSheet!$A:$F,6,0)</f>
        <v>277</v>
      </c>
      <c r="K13" s="14">
        <f t="shared" si="11"/>
        <v>-15</v>
      </c>
      <c r="L13" s="14">
        <f>VLOOKUP(A:A,[1]TDSheet!$A:$V,22,0)</f>
        <v>40</v>
      </c>
      <c r="M13" s="14">
        <f>VLOOKUP(A:A,[1]TDSheet!$A:$X,24,0)</f>
        <v>0</v>
      </c>
      <c r="N13" s="14"/>
      <c r="O13" s="14"/>
      <c r="P13" s="14"/>
      <c r="Q13" s="14"/>
      <c r="R13" s="14"/>
      <c r="S13" s="14"/>
      <c r="T13" s="14"/>
      <c r="U13" s="14"/>
      <c r="V13" s="14"/>
      <c r="W13" s="14">
        <f t="shared" si="12"/>
        <v>30.8</v>
      </c>
      <c r="X13" s="16"/>
      <c r="Y13" s="17">
        <f t="shared" si="13"/>
        <v>8.1493506493506498</v>
      </c>
      <c r="Z13" s="14">
        <f t="shared" si="14"/>
        <v>6.8506493506493502</v>
      </c>
      <c r="AA13" s="14"/>
      <c r="AB13" s="14"/>
      <c r="AC13" s="14">
        <f>VLOOKUP(A:A,[3]TDSheet!$A:$D,4,0)</f>
        <v>108</v>
      </c>
      <c r="AD13" s="14">
        <v>0</v>
      </c>
      <c r="AE13" s="14">
        <f>VLOOKUP(A:A,[1]TDSheet!$A:$AF,32,0)</f>
        <v>34.6</v>
      </c>
      <c r="AF13" s="14">
        <f>VLOOKUP(A:A,[1]TDSheet!$A:$AG,33,0)</f>
        <v>36.799999999999997</v>
      </c>
      <c r="AG13" s="14">
        <f>VLOOKUP(A:A,[1]TDSheet!$A:$W,23,0)</f>
        <v>36.6</v>
      </c>
      <c r="AH13" s="14">
        <f>VLOOKUP(A:A,[5]TDSheet!$A:$D,4,0)</f>
        <v>33</v>
      </c>
      <c r="AI13" s="14">
        <f>VLOOKUP(A:A,[1]TDSheet!$A:$AI,35,0)</f>
        <v>0</v>
      </c>
      <c r="AJ13" s="14">
        <f t="shared" si="15"/>
        <v>0</v>
      </c>
      <c r="AK13" s="14">
        <f t="shared" si="16"/>
        <v>0</v>
      </c>
      <c r="AL13" s="14"/>
      <c r="AM13" s="14"/>
    </row>
    <row r="14" spans="1:39" s="1" customFormat="1" ht="11.1" customHeight="1" outlineLevel="1" x14ac:dyDescent="0.2">
      <c r="A14" s="7" t="s">
        <v>17</v>
      </c>
      <c r="B14" s="7" t="s">
        <v>15</v>
      </c>
      <c r="C14" s="8">
        <v>563</v>
      </c>
      <c r="D14" s="8">
        <v>17605</v>
      </c>
      <c r="E14" s="8">
        <v>2144</v>
      </c>
      <c r="F14" s="8">
        <v>141</v>
      </c>
      <c r="G14" s="1" t="str">
        <f>VLOOKUP(A:A,[1]TDSheet!$A:$G,7,0)</f>
        <v>н</v>
      </c>
      <c r="H14" s="1">
        <f>VLOOKUP(A:A,[1]TDSheet!$A:$H,8,0)</f>
        <v>0.4</v>
      </c>
      <c r="I14" s="1">
        <f>VLOOKUP(A:A,[1]TDSheet!$A:$I,9,0)</f>
        <v>45</v>
      </c>
      <c r="J14" s="14">
        <f>VLOOKUP(A:A,[2]TDSheet!$A:$F,6,0)</f>
        <v>2434</v>
      </c>
      <c r="K14" s="14">
        <f t="shared" si="11"/>
        <v>-290</v>
      </c>
      <c r="L14" s="14">
        <f>VLOOKUP(A:A,[1]TDSheet!$A:$V,22,0)</f>
        <v>300</v>
      </c>
      <c r="M14" s="14">
        <f>VLOOKUP(A:A,[1]TDSheet!$A:$X,24,0)</f>
        <v>0</v>
      </c>
      <c r="N14" s="14"/>
      <c r="O14" s="14"/>
      <c r="P14" s="14"/>
      <c r="Q14" s="14"/>
      <c r="R14" s="14"/>
      <c r="S14" s="14"/>
      <c r="T14" s="14">
        <v>960</v>
      </c>
      <c r="U14" s="14"/>
      <c r="V14" s="14"/>
      <c r="W14" s="14">
        <f t="shared" si="12"/>
        <v>206.8</v>
      </c>
      <c r="X14" s="16">
        <v>600</v>
      </c>
      <c r="Y14" s="17">
        <f t="shared" si="13"/>
        <v>5.0338491295938104</v>
      </c>
      <c r="Z14" s="14">
        <f t="shared" si="14"/>
        <v>0.68181818181818177</v>
      </c>
      <c r="AA14" s="14"/>
      <c r="AB14" s="14"/>
      <c r="AC14" s="14">
        <f>VLOOKUP(A:A,[3]TDSheet!$A:$D,4,0)</f>
        <v>510</v>
      </c>
      <c r="AD14" s="14">
        <f>VLOOKUP(A:A,[4]TDSheet!$A:$D,4,0)</f>
        <v>600</v>
      </c>
      <c r="AE14" s="14">
        <f>VLOOKUP(A:A,[1]TDSheet!$A:$AF,32,0)</f>
        <v>226.4</v>
      </c>
      <c r="AF14" s="14">
        <f>VLOOKUP(A:A,[1]TDSheet!$A:$AG,33,0)</f>
        <v>243.8</v>
      </c>
      <c r="AG14" s="14">
        <f>VLOOKUP(A:A,[1]TDSheet!$A:$W,23,0)</f>
        <v>192.4</v>
      </c>
      <c r="AH14" s="14">
        <f>VLOOKUP(A:A,[5]TDSheet!$A:$D,4,0)</f>
        <v>160</v>
      </c>
      <c r="AI14" s="14" t="str">
        <f>VLOOKUP(A:A,[1]TDSheet!$A:$AI,35,0)</f>
        <v>?????</v>
      </c>
      <c r="AJ14" s="14">
        <f t="shared" si="15"/>
        <v>1560</v>
      </c>
      <c r="AK14" s="14">
        <f t="shared" si="16"/>
        <v>624</v>
      </c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15</v>
      </c>
      <c r="C15" s="8">
        <v>176</v>
      </c>
      <c r="D15" s="8">
        <v>15958</v>
      </c>
      <c r="E15" s="8">
        <v>4817</v>
      </c>
      <c r="F15" s="8">
        <v>2195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4">
        <f>VLOOKUP(A:A,[2]TDSheet!$A:$F,6,0)</f>
        <v>5173</v>
      </c>
      <c r="K15" s="14">
        <f t="shared" si="11"/>
        <v>-356</v>
      </c>
      <c r="L15" s="14">
        <f>VLOOKUP(A:A,[1]TDSheet!$A:$V,22,0)</f>
        <v>900</v>
      </c>
      <c r="M15" s="14">
        <f>VLOOKUP(A:A,[1]TDSheet!$A:$X,24,0)</f>
        <v>900</v>
      </c>
      <c r="N15" s="14"/>
      <c r="O15" s="14"/>
      <c r="P15" s="14"/>
      <c r="Q15" s="14"/>
      <c r="R15" s="14"/>
      <c r="S15" s="14"/>
      <c r="T15" s="14">
        <v>474</v>
      </c>
      <c r="U15" s="14"/>
      <c r="V15" s="14"/>
      <c r="W15" s="14">
        <f t="shared" si="12"/>
        <v>580.6</v>
      </c>
      <c r="X15" s="16"/>
      <c r="Y15" s="17">
        <f t="shared" si="13"/>
        <v>6.8808129521184975</v>
      </c>
      <c r="Z15" s="14">
        <f t="shared" si="14"/>
        <v>3.7805718222528419</v>
      </c>
      <c r="AA15" s="14"/>
      <c r="AB15" s="14"/>
      <c r="AC15" s="14">
        <f>VLOOKUP(A:A,[3]TDSheet!$A:$D,4,0)</f>
        <v>180</v>
      </c>
      <c r="AD15" s="14">
        <f>VLOOKUP(A:A,[4]TDSheet!$A:$D,4,0)</f>
        <v>1734</v>
      </c>
      <c r="AE15" s="14">
        <f>VLOOKUP(A:A,[1]TDSheet!$A:$AF,32,0)</f>
        <v>599.79999999999995</v>
      </c>
      <c r="AF15" s="14">
        <f>VLOOKUP(A:A,[1]TDSheet!$A:$AG,33,0)</f>
        <v>626</v>
      </c>
      <c r="AG15" s="14">
        <f>VLOOKUP(A:A,[1]TDSheet!$A:$W,23,0)</f>
        <v>640.6</v>
      </c>
      <c r="AH15" s="14">
        <f>VLOOKUP(A:A,[5]TDSheet!$A:$D,4,0)</f>
        <v>702</v>
      </c>
      <c r="AI15" s="14" t="str">
        <f>VLOOKUP(A:A,[1]TDSheet!$A:$AI,35,0)</f>
        <v>оконч</v>
      </c>
      <c r="AJ15" s="14">
        <f t="shared" si="15"/>
        <v>474</v>
      </c>
      <c r="AK15" s="14">
        <f t="shared" si="16"/>
        <v>213.3</v>
      </c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15</v>
      </c>
      <c r="C16" s="8">
        <v>1173</v>
      </c>
      <c r="D16" s="8">
        <v>18160</v>
      </c>
      <c r="E16" s="8">
        <v>4462</v>
      </c>
      <c r="F16" s="8">
        <v>2783</v>
      </c>
      <c r="G16" s="1">
        <f>VLOOKUP(A:A,[1]TDSheet!$A:$G,7,0)</f>
        <v>0</v>
      </c>
      <c r="H16" s="1">
        <f>VLOOKUP(A:A,[1]TDSheet!$A:$H,8,0)</f>
        <v>0.45</v>
      </c>
      <c r="I16" s="1">
        <f>VLOOKUP(A:A,[1]TDSheet!$A:$I,9,0)</f>
        <v>45</v>
      </c>
      <c r="J16" s="14">
        <f>VLOOKUP(A:A,[2]TDSheet!$A:$F,6,0)</f>
        <v>4483</v>
      </c>
      <c r="K16" s="14">
        <f t="shared" si="11"/>
        <v>-21</v>
      </c>
      <c r="L16" s="14">
        <f>VLOOKUP(A:A,[1]TDSheet!$A:$V,22,0)</f>
        <v>900</v>
      </c>
      <c r="M16" s="14">
        <f>VLOOKUP(A:A,[1]TDSheet!$A:$X,24,0)</f>
        <v>1000</v>
      </c>
      <c r="N16" s="14"/>
      <c r="O16" s="14"/>
      <c r="P16" s="14"/>
      <c r="Q16" s="14"/>
      <c r="R16" s="14"/>
      <c r="S16" s="14"/>
      <c r="T16" s="14">
        <v>2100</v>
      </c>
      <c r="U16" s="14"/>
      <c r="V16" s="14"/>
      <c r="W16" s="14">
        <f t="shared" si="12"/>
        <v>688.4</v>
      </c>
      <c r="X16" s="16"/>
      <c r="Y16" s="17">
        <f t="shared" si="13"/>
        <v>6.8027309703660661</v>
      </c>
      <c r="Z16" s="14">
        <f t="shared" si="14"/>
        <v>4.0427077280650785</v>
      </c>
      <c r="AA16" s="14"/>
      <c r="AB16" s="14"/>
      <c r="AC16" s="14">
        <f>VLOOKUP(A:A,[3]TDSheet!$A:$D,4,0)</f>
        <v>180</v>
      </c>
      <c r="AD16" s="14">
        <f>VLOOKUP(A:A,[4]TDSheet!$A:$D,4,0)</f>
        <v>840</v>
      </c>
      <c r="AE16" s="14">
        <f>VLOOKUP(A:A,[1]TDSheet!$A:$AF,32,0)</f>
        <v>696.2</v>
      </c>
      <c r="AF16" s="14">
        <f>VLOOKUP(A:A,[1]TDSheet!$A:$AG,33,0)</f>
        <v>786</v>
      </c>
      <c r="AG16" s="14">
        <f>VLOOKUP(A:A,[1]TDSheet!$A:$W,23,0)</f>
        <v>711.8</v>
      </c>
      <c r="AH16" s="14">
        <f>VLOOKUP(A:A,[5]TDSheet!$A:$D,4,0)</f>
        <v>773</v>
      </c>
      <c r="AI16" s="14" t="str">
        <f>VLOOKUP(A:A,[1]TDSheet!$A:$AI,35,0)</f>
        <v>янвак</v>
      </c>
      <c r="AJ16" s="14">
        <f t="shared" si="15"/>
        <v>2100</v>
      </c>
      <c r="AK16" s="14">
        <f t="shared" si="16"/>
        <v>945</v>
      </c>
      <c r="AL16" s="14"/>
      <c r="AM16" s="14"/>
    </row>
    <row r="17" spans="1:39" s="1" customFormat="1" ht="11.1" customHeight="1" outlineLevel="1" x14ac:dyDescent="0.2">
      <c r="A17" s="7" t="s">
        <v>20</v>
      </c>
      <c r="B17" s="7" t="s">
        <v>15</v>
      </c>
      <c r="C17" s="8">
        <v>76</v>
      </c>
      <c r="D17" s="8">
        <v>676</v>
      </c>
      <c r="E17" s="8">
        <v>285</v>
      </c>
      <c r="F17" s="8">
        <v>123</v>
      </c>
      <c r="G17" s="1">
        <f>VLOOKUP(A:A,[1]TDSheet!$A:$G,7,0)</f>
        <v>0</v>
      </c>
      <c r="H17" s="1">
        <f>VLOOKUP(A:A,[1]TDSheet!$A:$H,8,0)</f>
        <v>0.5</v>
      </c>
      <c r="I17" s="1">
        <f>VLOOKUP(A:A,[1]TDSheet!$A:$I,9,0)</f>
        <v>40</v>
      </c>
      <c r="J17" s="14">
        <f>VLOOKUP(A:A,[2]TDSheet!$A:$F,6,0)</f>
        <v>286</v>
      </c>
      <c r="K17" s="14">
        <f t="shared" si="11"/>
        <v>-1</v>
      </c>
      <c r="L17" s="14">
        <f>VLOOKUP(A:A,[1]TDSheet!$A:$V,22,0)</f>
        <v>40</v>
      </c>
      <c r="M17" s="14">
        <f>VLOOKUP(A:A,[1]TDSheet!$A:$X,24,0)</f>
        <v>0</v>
      </c>
      <c r="N17" s="14"/>
      <c r="O17" s="14"/>
      <c r="P17" s="14"/>
      <c r="Q17" s="14"/>
      <c r="R17" s="14"/>
      <c r="S17" s="14"/>
      <c r="T17" s="14"/>
      <c r="U17" s="14"/>
      <c r="V17" s="14"/>
      <c r="W17" s="14">
        <f t="shared" si="12"/>
        <v>31.8</v>
      </c>
      <c r="X17" s="16">
        <v>20</v>
      </c>
      <c r="Y17" s="17">
        <f t="shared" si="13"/>
        <v>5.7547169811320753</v>
      </c>
      <c r="Z17" s="14">
        <f t="shared" si="14"/>
        <v>3.8679245283018866</v>
      </c>
      <c r="AA17" s="14"/>
      <c r="AB17" s="14"/>
      <c r="AC17" s="14">
        <f>VLOOKUP(A:A,[3]TDSheet!$A:$D,4,0)</f>
        <v>126</v>
      </c>
      <c r="AD17" s="14">
        <v>0</v>
      </c>
      <c r="AE17" s="14">
        <f>VLOOKUP(A:A,[1]TDSheet!$A:$AF,32,0)</f>
        <v>32</v>
      </c>
      <c r="AF17" s="14">
        <f>VLOOKUP(A:A,[1]TDSheet!$A:$AG,33,0)</f>
        <v>43.4</v>
      </c>
      <c r="AG17" s="14">
        <f>VLOOKUP(A:A,[1]TDSheet!$A:$W,23,0)</f>
        <v>38.6</v>
      </c>
      <c r="AH17" s="14">
        <f>VLOOKUP(A:A,[5]TDSheet!$A:$D,4,0)</f>
        <v>24</v>
      </c>
      <c r="AI17" s="14" t="e">
        <f>VLOOKUP(A:A,[1]TDSheet!$A:$AI,35,0)</f>
        <v>#N/A</v>
      </c>
      <c r="AJ17" s="14">
        <f t="shared" si="15"/>
        <v>20</v>
      </c>
      <c r="AK17" s="14">
        <f t="shared" si="16"/>
        <v>10</v>
      </c>
      <c r="AL17" s="14"/>
      <c r="AM17" s="14"/>
    </row>
    <row r="18" spans="1:39" s="1" customFormat="1" ht="11.1" customHeight="1" outlineLevel="1" x14ac:dyDescent="0.2">
      <c r="A18" s="7" t="s">
        <v>21</v>
      </c>
      <c r="B18" s="7" t="s">
        <v>15</v>
      </c>
      <c r="C18" s="8">
        <v>25</v>
      </c>
      <c r="D18" s="8">
        <v>684</v>
      </c>
      <c r="E18" s="8">
        <v>586</v>
      </c>
      <c r="F18" s="8">
        <v>26</v>
      </c>
      <c r="G18" s="1">
        <f>VLOOKUP(A:A,[1]TDSheet!$A:$G,7,0)</f>
        <v>0</v>
      </c>
      <c r="H18" s="1">
        <f>VLOOKUP(A:A,[1]TDSheet!$A:$H,8,0)</f>
        <v>0.4</v>
      </c>
      <c r="I18" s="1">
        <f>VLOOKUP(A:A,[1]TDSheet!$A:$I,9,0)</f>
        <v>50</v>
      </c>
      <c r="J18" s="14">
        <f>VLOOKUP(A:A,[2]TDSheet!$A:$F,6,0)</f>
        <v>615</v>
      </c>
      <c r="K18" s="14">
        <f t="shared" si="11"/>
        <v>-29</v>
      </c>
      <c r="L18" s="14">
        <f>VLOOKUP(A:A,[1]TDSheet!$A:$V,22,0)</f>
        <v>30</v>
      </c>
      <c r="M18" s="14">
        <f>VLOOKUP(A:A,[1]TDSheet!$A:$X,24,0)</f>
        <v>0</v>
      </c>
      <c r="N18" s="14"/>
      <c r="O18" s="14"/>
      <c r="P18" s="14"/>
      <c r="Q18" s="14"/>
      <c r="R18" s="14"/>
      <c r="S18" s="14"/>
      <c r="T18" s="14"/>
      <c r="U18" s="14"/>
      <c r="V18" s="14"/>
      <c r="W18" s="14">
        <f t="shared" si="12"/>
        <v>23.2</v>
      </c>
      <c r="X18" s="16">
        <v>40</v>
      </c>
      <c r="Y18" s="17">
        <f t="shared" si="13"/>
        <v>4.1379310344827589</v>
      </c>
      <c r="Z18" s="14">
        <f t="shared" si="14"/>
        <v>1.1206896551724139</v>
      </c>
      <c r="AA18" s="14"/>
      <c r="AB18" s="14"/>
      <c r="AC18" s="14">
        <f>VLOOKUP(A:A,[3]TDSheet!$A:$D,4,0)</f>
        <v>470</v>
      </c>
      <c r="AD18" s="14">
        <v>0</v>
      </c>
      <c r="AE18" s="14">
        <f>VLOOKUP(A:A,[1]TDSheet!$A:$AF,32,0)</f>
        <v>23</v>
      </c>
      <c r="AF18" s="14">
        <f>VLOOKUP(A:A,[1]TDSheet!$A:$AG,33,0)</f>
        <v>19.600000000000001</v>
      </c>
      <c r="AG18" s="14">
        <f>VLOOKUP(A:A,[1]TDSheet!$A:$W,23,0)</f>
        <v>17.399999999999999</v>
      </c>
      <c r="AH18" s="14">
        <f>VLOOKUP(A:A,[5]TDSheet!$A:$D,4,0)</f>
        <v>10</v>
      </c>
      <c r="AI18" s="14">
        <f>VLOOKUP(A:A,[1]TDSheet!$A:$AI,35,0)</f>
        <v>0</v>
      </c>
      <c r="AJ18" s="14">
        <f t="shared" si="15"/>
        <v>40</v>
      </c>
      <c r="AK18" s="14">
        <f t="shared" si="16"/>
        <v>16</v>
      </c>
      <c r="AL18" s="14"/>
      <c r="AM18" s="14"/>
    </row>
    <row r="19" spans="1:39" s="1" customFormat="1" ht="21.95" customHeight="1" outlineLevel="1" x14ac:dyDescent="0.2">
      <c r="A19" s="7" t="s">
        <v>22</v>
      </c>
      <c r="B19" s="7" t="s">
        <v>15</v>
      </c>
      <c r="C19" s="8">
        <v>157</v>
      </c>
      <c r="D19" s="8">
        <v>392</v>
      </c>
      <c r="E19" s="8">
        <v>124</v>
      </c>
      <c r="F19" s="8">
        <v>112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4">
        <f>VLOOKUP(A:A,[2]TDSheet!$A:$F,6,0)</f>
        <v>138</v>
      </c>
      <c r="K19" s="14">
        <f t="shared" si="11"/>
        <v>-14</v>
      </c>
      <c r="L19" s="14">
        <f>VLOOKUP(A:A,[1]TDSheet!$A:$V,22,0)</f>
        <v>0</v>
      </c>
      <c r="M19" s="14">
        <f>VLOOKUP(A:A,[1]TDSheet!$A:$X,24,0)</f>
        <v>0</v>
      </c>
      <c r="N19" s="14"/>
      <c r="O19" s="14"/>
      <c r="P19" s="14"/>
      <c r="Q19" s="14"/>
      <c r="R19" s="14"/>
      <c r="S19" s="14"/>
      <c r="T19" s="14"/>
      <c r="U19" s="14"/>
      <c r="V19" s="14"/>
      <c r="W19" s="14">
        <f t="shared" si="12"/>
        <v>24.8</v>
      </c>
      <c r="X19" s="16">
        <v>50</v>
      </c>
      <c r="Y19" s="17">
        <f t="shared" si="13"/>
        <v>6.532258064516129</v>
      </c>
      <c r="Z19" s="14">
        <f t="shared" si="14"/>
        <v>4.5161290322580641</v>
      </c>
      <c r="AA19" s="14"/>
      <c r="AB19" s="14"/>
      <c r="AC19" s="14">
        <v>0</v>
      </c>
      <c r="AD19" s="14">
        <v>0</v>
      </c>
      <c r="AE19" s="14">
        <f>VLOOKUP(A:A,[1]TDSheet!$A:$AF,32,0)</f>
        <v>26.8</v>
      </c>
      <c r="AF19" s="14">
        <f>VLOOKUP(A:A,[1]TDSheet!$A:$AG,33,0)</f>
        <v>34.799999999999997</v>
      </c>
      <c r="AG19" s="14">
        <f>VLOOKUP(A:A,[1]TDSheet!$A:$W,23,0)</f>
        <v>24.6</v>
      </c>
      <c r="AH19" s="14">
        <f>VLOOKUP(A:A,[5]TDSheet!$A:$D,4,0)</f>
        <v>31</v>
      </c>
      <c r="AI19" s="14" t="e">
        <f>VLOOKUP(A:A,[1]TDSheet!$A:$AI,35,0)</f>
        <v>#N/A</v>
      </c>
      <c r="AJ19" s="14">
        <f t="shared" si="15"/>
        <v>50</v>
      </c>
      <c r="AK19" s="14">
        <f t="shared" si="16"/>
        <v>8.5</v>
      </c>
      <c r="AL19" s="14"/>
      <c r="AM19" s="14"/>
    </row>
    <row r="20" spans="1:39" s="1" customFormat="1" ht="11.1" customHeight="1" outlineLevel="1" x14ac:dyDescent="0.2">
      <c r="A20" s="7" t="s">
        <v>23</v>
      </c>
      <c r="B20" s="7" t="s">
        <v>15</v>
      </c>
      <c r="C20" s="8">
        <v>76</v>
      </c>
      <c r="D20" s="8">
        <v>1864</v>
      </c>
      <c r="E20" s="8">
        <v>308</v>
      </c>
      <c r="F20" s="8">
        <v>71</v>
      </c>
      <c r="G20" s="1">
        <f>VLOOKUP(A:A,[1]TDSheet!$A:$G,7,0)</f>
        <v>0</v>
      </c>
      <c r="H20" s="1">
        <f>VLOOKUP(A:A,[1]TDSheet!$A:$H,8,0)</f>
        <v>0.45</v>
      </c>
      <c r="I20" s="1">
        <f>VLOOKUP(A:A,[1]TDSheet!$A:$I,9,0)</f>
        <v>45</v>
      </c>
      <c r="J20" s="14">
        <f>VLOOKUP(A:A,[2]TDSheet!$A:$F,6,0)</f>
        <v>308</v>
      </c>
      <c r="K20" s="14">
        <f t="shared" si="11"/>
        <v>0</v>
      </c>
      <c r="L20" s="14">
        <f>VLOOKUP(A:A,[1]TDSheet!$A:$V,22,0)</f>
        <v>70</v>
      </c>
      <c r="M20" s="14">
        <f>VLOOKUP(A:A,[1]TDSheet!$A:$X,24,0)</f>
        <v>0</v>
      </c>
      <c r="N20" s="14"/>
      <c r="O20" s="14"/>
      <c r="P20" s="14"/>
      <c r="Q20" s="14"/>
      <c r="R20" s="14"/>
      <c r="S20" s="14"/>
      <c r="T20" s="14"/>
      <c r="U20" s="14"/>
      <c r="V20" s="14"/>
      <c r="W20" s="14">
        <f t="shared" si="12"/>
        <v>61.6</v>
      </c>
      <c r="X20" s="16">
        <v>140</v>
      </c>
      <c r="Y20" s="17">
        <f t="shared" si="13"/>
        <v>4.5616883116883118</v>
      </c>
      <c r="Z20" s="14">
        <f t="shared" si="14"/>
        <v>1.1525974025974026</v>
      </c>
      <c r="AA20" s="14"/>
      <c r="AB20" s="14"/>
      <c r="AC20" s="14">
        <v>0</v>
      </c>
      <c r="AD20" s="14">
        <v>0</v>
      </c>
      <c r="AE20" s="14">
        <f>VLOOKUP(A:A,[1]TDSheet!$A:$AF,32,0)</f>
        <v>35.200000000000003</v>
      </c>
      <c r="AF20" s="14">
        <f>VLOOKUP(A:A,[1]TDSheet!$A:$AG,33,0)</f>
        <v>49</v>
      </c>
      <c r="AG20" s="14">
        <f>VLOOKUP(A:A,[1]TDSheet!$A:$W,23,0)</f>
        <v>44.2</v>
      </c>
      <c r="AH20" s="14">
        <f>VLOOKUP(A:A,[5]TDSheet!$A:$D,4,0)</f>
        <v>65</v>
      </c>
      <c r="AI20" s="14" t="str">
        <f>VLOOKUP(A:A,[1]TDSheet!$A:$AI,35,0)</f>
        <v>продянв</v>
      </c>
      <c r="AJ20" s="14">
        <f t="shared" si="15"/>
        <v>140</v>
      </c>
      <c r="AK20" s="14">
        <f t="shared" si="16"/>
        <v>63</v>
      </c>
      <c r="AL20" s="14"/>
      <c r="AM20" s="14"/>
    </row>
    <row r="21" spans="1:39" s="1" customFormat="1" ht="11.1" customHeight="1" outlineLevel="1" x14ac:dyDescent="0.2">
      <c r="A21" s="7" t="s">
        <v>24</v>
      </c>
      <c r="B21" s="7" t="s">
        <v>15</v>
      </c>
      <c r="C21" s="8">
        <v>1199</v>
      </c>
      <c r="D21" s="8">
        <v>1549</v>
      </c>
      <c r="E21" s="18">
        <v>841</v>
      </c>
      <c r="F21" s="19">
        <v>376</v>
      </c>
      <c r="G21" s="1">
        <f>VLOOKUP(A:A,[1]TDSheet!$A:$G,7,0)</f>
        <v>0</v>
      </c>
      <c r="H21" s="1">
        <f>VLOOKUP(A:A,[1]TDSheet!$A:$H,8,0)</f>
        <v>0.5</v>
      </c>
      <c r="I21" s="1">
        <f>VLOOKUP(A:A,[1]TDSheet!$A:$I,9,0)</f>
        <v>60</v>
      </c>
      <c r="J21" s="14">
        <f>VLOOKUP(A:A,[2]TDSheet!$A:$F,6,0)</f>
        <v>409</v>
      </c>
      <c r="K21" s="14">
        <f t="shared" si="11"/>
        <v>432</v>
      </c>
      <c r="L21" s="14">
        <f>VLOOKUP(A:A,[1]TDSheet!$A:$V,22,0)</f>
        <v>150</v>
      </c>
      <c r="M21" s="14">
        <f>VLOOKUP(A:A,[1]TDSheet!$A:$X,24,0)</f>
        <v>100</v>
      </c>
      <c r="N21" s="14"/>
      <c r="O21" s="14"/>
      <c r="P21" s="14"/>
      <c r="Q21" s="14"/>
      <c r="R21" s="14"/>
      <c r="S21" s="14"/>
      <c r="T21" s="14"/>
      <c r="U21" s="14"/>
      <c r="V21" s="14"/>
      <c r="W21" s="14">
        <f t="shared" si="12"/>
        <v>148.19999999999999</v>
      </c>
      <c r="X21" s="16">
        <v>180</v>
      </c>
      <c r="Y21" s="17">
        <f t="shared" si="13"/>
        <v>5.4385964912280702</v>
      </c>
      <c r="Z21" s="14">
        <f t="shared" si="14"/>
        <v>2.5371120107962217</v>
      </c>
      <c r="AA21" s="14"/>
      <c r="AB21" s="14"/>
      <c r="AC21" s="14">
        <f>VLOOKUP(A:A,[3]TDSheet!$A:$D,4,0)</f>
        <v>100</v>
      </c>
      <c r="AD21" s="14">
        <v>0</v>
      </c>
      <c r="AE21" s="14">
        <f>VLOOKUP(A:A,[1]TDSheet!$A:$AF,32,0)</f>
        <v>125.6</v>
      </c>
      <c r="AF21" s="14">
        <f>VLOOKUP(A:A,[1]TDSheet!$A:$AG,33,0)</f>
        <v>143.4</v>
      </c>
      <c r="AG21" s="14">
        <f>VLOOKUP(A:A,[1]TDSheet!$A:$W,23,0)</f>
        <v>136.6</v>
      </c>
      <c r="AH21" s="14">
        <f>VLOOKUP(A:A,[5]TDSheet!$A:$D,4,0)</f>
        <v>53</v>
      </c>
      <c r="AI21" s="14" t="e">
        <f>VLOOKUP(A:A,[1]TDSheet!$A:$AI,35,0)</f>
        <v>#N/A</v>
      </c>
      <c r="AJ21" s="14">
        <f t="shared" si="15"/>
        <v>180</v>
      </c>
      <c r="AK21" s="14">
        <f t="shared" si="16"/>
        <v>90</v>
      </c>
      <c r="AL21" s="14"/>
      <c r="AM21" s="14"/>
    </row>
    <row r="22" spans="1:39" s="1" customFormat="1" ht="11.1" customHeight="1" outlineLevel="1" x14ac:dyDescent="0.2">
      <c r="A22" s="7" t="s">
        <v>25</v>
      </c>
      <c r="B22" s="7" t="s">
        <v>15</v>
      </c>
      <c r="C22" s="8">
        <v>34</v>
      </c>
      <c r="D22" s="8">
        <v>987</v>
      </c>
      <c r="E22" s="8">
        <v>286</v>
      </c>
      <c r="F22" s="8">
        <v>137</v>
      </c>
      <c r="G22" s="1">
        <f>VLOOKUP(A:A,[1]TDSheet!$A:$G,7,0)</f>
        <v>0</v>
      </c>
      <c r="H22" s="1">
        <f>VLOOKUP(A:A,[1]TDSheet!$A:$H,8,0)</f>
        <v>0.3</v>
      </c>
      <c r="I22" s="1">
        <f>VLOOKUP(A:A,[1]TDSheet!$A:$I,9,0)</f>
        <v>40</v>
      </c>
      <c r="J22" s="14">
        <f>VLOOKUP(A:A,[2]TDSheet!$A:$F,6,0)</f>
        <v>312</v>
      </c>
      <c r="K22" s="14">
        <f t="shared" si="11"/>
        <v>-26</v>
      </c>
      <c r="L22" s="14">
        <f>VLOOKUP(A:A,[1]TDSheet!$A:$V,22,0)</f>
        <v>50</v>
      </c>
      <c r="M22" s="14">
        <f>VLOOKUP(A:A,[1]TDSheet!$A:$X,24,0)</f>
        <v>0</v>
      </c>
      <c r="N22" s="14"/>
      <c r="O22" s="14"/>
      <c r="P22" s="14"/>
      <c r="Q22" s="14"/>
      <c r="R22" s="14"/>
      <c r="S22" s="14"/>
      <c r="T22" s="14"/>
      <c r="U22" s="14"/>
      <c r="V22" s="14"/>
      <c r="W22" s="14">
        <f t="shared" si="12"/>
        <v>47.6</v>
      </c>
      <c r="X22" s="16">
        <v>60</v>
      </c>
      <c r="Y22" s="17">
        <f t="shared" si="13"/>
        <v>5.1890756302521011</v>
      </c>
      <c r="Z22" s="14">
        <f t="shared" si="14"/>
        <v>2.8781512605042017</v>
      </c>
      <c r="AA22" s="14"/>
      <c r="AB22" s="14"/>
      <c r="AC22" s="14">
        <f>VLOOKUP(A:A,[3]TDSheet!$A:$D,4,0)</f>
        <v>48</v>
      </c>
      <c r="AD22" s="14">
        <v>0</v>
      </c>
      <c r="AE22" s="14">
        <f>VLOOKUP(A:A,[1]TDSheet!$A:$AF,32,0)</f>
        <v>40.799999999999997</v>
      </c>
      <c r="AF22" s="14">
        <f>VLOOKUP(A:A,[1]TDSheet!$A:$AG,33,0)</f>
        <v>40.799999999999997</v>
      </c>
      <c r="AG22" s="14">
        <f>VLOOKUP(A:A,[1]TDSheet!$A:$W,23,0)</f>
        <v>34</v>
      </c>
      <c r="AH22" s="14">
        <f>VLOOKUP(A:A,[5]TDSheet!$A:$D,4,0)</f>
        <v>58</v>
      </c>
      <c r="AI22" s="14">
        <f>VLOOKUP(A:A,[1]TDSheet!$A:$AI,35,0)</f>
        <v>0</v>
      </c>
      <c r="AJ22" s="14">
        <f t="shared" si="15"/>
        <v>60</v>
      </c>
      <c r="AK22" s="14">
        <f t="shared" si="16"/>
        <v>18</v>
      </c>
      <c r="AL22" s="14"/>
      <c r="AM22" s="14"/>
    </row>
    <row r="23" spans="1:39" s="1" customFormat="1" ht="11.1" customHeight="1" outlineLevel="1" x14ac:dyDescent="0.2">
      <c r="A23" s="7" t="s">
        <v>26</v>
      </c>
      <c r="B23" s="7" t="s">
        <v>15</v>
      </c>
      <c r="C23" s="8">
        <v>46</v>
      </c>
      <c r="D23" s="8">
        <v>226</v>
      </c>
      <c r="E23" s="8">
        <v>133</v>
      </c>
      <c r="F23" s="8">
        <v>49</v>
      </c>
      <c r="G23" s="1">
        <f>VLOOKUP(A:A,[1]TDSheet!$A:$G,7,0)</f>
        <v>0</v>
      </c>
      <c r="H23" s="1">
        <f>VLOOKUP(A:A,[1]TDSheet!$A:$H,8,0)</f>
        <v>0.5</v>
      </c>
      <c r="I23" s="1">
        <f>VLOOKUP(A:A,[1]TDSheet!$A:$I,9,0)</f>
        <v>60</v>
      </c>
      <c r="J23" s="14">
        <f>VLOOKUP(A:A,[2]TDSheet!$A:$F,6,0)</f>
        <v>156</v>
      </c>
      <c r="K23" s="14">
        <f t="shared" si="11"/>
        <v>-23</v>
      </c>
      <c r="L23" s="14">
        <f>VLOOKUP(A:A,[1]TDSheet!$A:$V,22,0)</f>
        <v>30</v>
      </c>
      <c r="M23" s="14">
        <f>VLOOKUP(A:A,[1]TDSheet!$A:$X,24,0)</f>
        <v>0</v>
      </c>
      <c r="N23" s="14"/>
      <c r="O23" s="14"/>
      <c r="P23" s="14"/>
      <c r="Q23" s="14"/>
      <c r="R23" s="14"/>
      <c r="S23" s="14"/>
      <c r="T23" s="14"/>
      <c r="U23" s="14"/>
      <c r="V23" s="14"/>
      <c r="W23" s="14">
        <f t="shared" si="12"/>
        <v>20.6</v>
      </c>
      <c r="X23" s="16">
        <v>30</v>
      </c>
      <c r="Y23" s="17">
        <f t="shared" si="13"/>
        <v>5.29126213592233</v>
      </c>
      <c r="Z23" s="14">
        <f t="shared" si="14"/>
        <v>2.378640776699029</v>
      </c>
      <c r="AA23" s="14"/>
      <c r="AB23" s="14"/>
      <c r="AC23" s="14">
        <f>VLOOKUP(A:A,[3]TDSheet!$A:$D,4,0)</f>
        <v>30</v>
      </c>
      <c r="AD23" s="14">
        <v>0</v>
      </c>
      <c r="AE23" s="14">
        <f>VLOOKUP(A:A,[1]TDSheet!$A:$AF,32,0)</f>
        <v>24.6</v>
      </c>
      <c r="AF23" s="14">
        <f>VLOOKUP(A:A,[1]TDSheet!$A:$AG,33,0)</f>
        <v>19</v>
      </c>
      <c r="AG23" s="14">
        <f>VLOOKUP(A:A,[1]TDSheet!$A:$W,23,0)</f>
        <v>18</v>
      </c>
      <c r="AH23" s="14">
        <f>VLOOKUP(A:A,[5]TDSheet!$A:$D,4,0)</f>
        <v>21</v>
      </c>
      <c r="AI23" s="14" t="str">
        <f>VLOOKUP(A:A,[1]TDSheet!$A:$AI,35,0)</f>
        <v>увел</v>
      </c>
      <c r="AJ23" s="14">
        <f t="shared" si="15"/>
        <v>30</v>
      </c>
      <c r="AK23" s="14">
        <f t="shared" si="16"/>
        <v>15</v>
      </c>
      <c r="AL23" s="14"/>
      <c r="AM23" s="14"/>
    </row>
    <row r="24" spans="1:39" s="1" customFormat="1" ht="11.1" customHeight="1" outlineLevel="1" x14ac:dyDescent="0.2">
      <c r="A24" s="7" t="s">
        <v>27</v>
      </c>
      <c r="B24" s="7" t="s">
        <v>15</v>
      </c>
      <c r="C24" s="8">
        <v>17</v>
      </c>
      <c r="D24" s="8">
        <v>171</v>
      </c>
      <c r="E24" s="8">
        <v>49</v>
      </c>
      <c r="F24" s="8">
        <v>8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35</v>
      </c>
      <c r="J24" s="14">
        <f>VLOOKUP(A:A,[2]TDSheet!$A:$F,6,0)</f>
        <v>83</v>
      </c>
      <c r="K24" s="14">
        <f t="shared" si="11"/>
        <v>-34</v>
      </c>
      <c r="L24" s="14">
        <f>VLOOKUP(A:A,[1]TDSheet!$A:$V,22,0)</f>
        <v>20</v>
      </c>
      <c r="M24" s="14">
        <f>VLOOKUP(A:A,[1]TDSheet!$A:$X,24,0)</f>
        <v>0</v>
      </c>
      <c r="N24" s="14"/>
      <c r="O24" s="14"/>
      <c r="P24" s="14"/>
      <c r="Q24" s="14"/>
      <c r="R24" s="14"/>
      <c r="S24" s="14"/>
      <c r="T24" s="14"/>
      <c r="U24" s="14"/>
      <c r="V24" s="14"/>
      <c r="W24" s="14">
        <f t="shared" si="12"/>
        <v>9.8000000000000007</v>
      </c>
      <c r="X24" s="16">
        <v>20</v>
      </c>
      <c r="Y24" s="17">
        <f t="shared" si="13"/>
        <v>4.8979591836734686</v>
      </c>
      <c r="Z24" s="14">
        <f t="shared" si="14"/>
        <v>0.81632653061224481</v>
      </c>
      <c r="AA24" s="14"/>
      <c r="AB24" s="14"/>
      <c r="AC24" s="14">
        <v>0</v>
      </c>
      <c r="AD24" s="14">
        <v>0</v>
      </c>
      <c r="AE24" s="14">
        <f>VLOOKUP(A:A,[1]TDSheet!$A:$AF,32,0)</f>
        <v>9.6</v>
      </c>
      <c r="AF24" s="14">
        <f>VLOOKUP(A:A,[1]TDSheet!$A:$AG,33,0)</f>
        <v>11.2</v>
      </c>
      <c r="AG24" s="14">
        <f>VLOOKUP(A:A,[1]TDSheet!$A:$W,23,0)</f>
        <v>8.8000000000000007</v>
      </c>
      <c r="AH24" s="14">
        <f>VLOOKUP(A:A,[5]TDSheet!$A:$D,4,0)</f>
        <v>14</v>
      </c>
      <c r="AI24" s="14" t="e">
        <f>VLOOKUP(A:A,[1]TDSheet!$A:$AI,35,0)</f>
        <v>#N/A</v>
      </c>
      <c r="AJ24" s="14">
        <f t="shared" si="15"/>
        <v>20</v>
      </c>
      <c r="AK24" s="14">
        <f t="shared" si="16"/>
        <v>7</v>
      </c>
      <c r="AL24" s="14"/>
      <c r="AM24" s="14"/>
    </row>
    <row r="25" spans="1:39" s="1" customFormat="1" ht="11.1" customHeight="1" outlineLevel="1" x14ac:dyDescent="0.2">
      <c r="A25" s="7" t="s">
        <v>28</v>
      </c>
      <c r="B25" s="7" t="s">
        <v>15</v>
      </c>
      <c r="C25" s="8">
        <v>608</v>
      </c>
      <c r="D25" s="8">
        <v>2522</v>
      </c>
      <c r="E25" s="8">
        <v>1201</v>
      </c>
      <c r="F25" s="8">
        <v>1099</v>
      </c>
      <c r="G25" s="1">
        <f>VLOOKUP(A:A,[1]TDSheet!$A:$G,7,0)</f>
        <v>0</v>
      </c>
      <c r="H25" s="1">
        <f>VLOOKUP(A:A,[1]TDSheet!$A:$H,8,0)</f>
        <v>0.17</v>
      </c>
      <c r="I25" s="1">
        <f>VLOOKUP(A:A,[1]TDSheet!$A:$I,9,0)</f>
        <v>180</v>
      </c>
      <c r="J25" s="14">
        <f>VLOOKUP(A:A,[2]TDSheet!$A:$F,6,0)</f>
        <v>1295</v>
      </c>
      <c r="K25" s="14">
        <f t="shared" si="11"/>
        <v>-94</v>
      </c>
      <c r="L25" s="14">
        <f>VLOOKUP(A:A,[1]TDSheet!$A:$V,22,0)</f>
        <v>0</v>
      </c>
      <c r="M25" s="14">
        <f>VLOOKUP(A:A,[1]TDSheet!$A:$X,24,0)</f>
        <v>0</v>
      </c>
      <c r="N25" s="14"/>
      <c r="O25" s="14"/>
      <c r="P25" s="14"/>
      <c r="Q25" s="14"/>
      <c r="R25" s="14"/>
      <c r="S25" s="14"/>
      <c r="T25" s="14"/>
      <c r="U25" s="14"/>
      <c r="V25" s="14"/>
      <c r="W25" s="14">
        <f t="shared" si="12"/>
        <v>198.2</v>
      </c>
      <c r="X25" s="16"/>
      <c r="Y25" s="17">
        <f t="shared" si="13"/>
        <v>5.5449041372351164</v>
      </c>
      <c r="Z25" s="14">
        <f t="shared" si="14"/>
        <v>5.5449041372351164</v>
      </c>
      <c r="AA25" s="14"/>
      <c r="AB25" s="14"/>
      <c r="AC25" s="14">
        <f>VLOOKUP(A:A,[3]TDSheet!$A:$D,4,0)</f>
        <v>210</v>
      </c>
      <c r="AD25" s="14">
        <v>0</v>
      </c>
      <c r="AE25" s="14">
        <f>VLOOKUP(A:A,[1]TDSheet!$A:$AF,32,0)</f>
        <v>245.8</v>
      </c>
      <c r="AF25" s="14">
        <f>VLOOKUP(A:A,[1]TDSheet!$A:$AG,33,0)</f>
        <v>232.2</v>
      </c>
      <c r="AG25" s="14">
        <f>VLOOKUP(A:A,[1]TDSheet!$A:$W,23,0)</f>
        <v>211</v>
      </c>
      <c r="AH25" s="14">
        <f>VLOOKUP(A:A,[5]TDSheet!$A:$D,4,0)</f>
        <v>236</v>
      </c>
      <c r="AI25" s="14">
        <f>VLOOKUP(A:A,[1]TDSheet!$A:$AI,35,0)</f>
        <v>0</v>
      </c>
      <c r="AJ25" s="14">
        <f t="shared" si="15"/>
        <v>0</v>
      </c>
      <c r="AK25" s="14">
        <f t="shared" si="16"/>
        <v>0</v>
      </c>
      <c r="AL25" s="14"/>
      <c r="AM25" s="14"/>
    </row>
    <row r="26" spans="1:39" s="1" customFormat="1" ht="11.1" customHeight="1" outlineLevel="1" x14ac:dyDescent="0.2">
      <c r="A26" s="7" t="s">
        <v>29</v>
      </c>
      <c r="B26" s="7" t="s">
        <v>15</v>
      </c>
      <c r="C26" s="8">
        <v>110</v>
      </c>
      <c r="D26" s="8">
        <v>1855</v>
      </c>
      <c r="E26" s="8">
        <v>341</v>
      </c>
      <c r="F26" s="8">
        <v>40</v>
      </c>
      <c r="G26" s="1">
        <f>VLOOKUP(A:A,[1]TDSheet!$A:$G,7,0)</f>
        <v>0</v>
      </c>
      <c r="H26" s="1">
        <f>VLOOKUP(A:A,[1]TDSheet!$A:$H,8,0)</f>
        <v>0.38</v>
      </c>
      <c r="I26" s="1">
        <f>VLOOKUP(A:A,[1]TDSheet!$A:$I,9,0)</f>
        <v>40</v>
      </c>
      <c r="J26" s="14">
        <f>VLOOKUP(A:A,[2]TDSheet!$A:$F,6,0)</f>
        <v>354</v>
      </c>
      <c r="K26" s="14">
        <f t="shared" si="11"/>
        <v>-13</v>
      </c>
      <c r="L26" s="14">
        <f>VLOOKUP(A:A,[1]TDSheet!$A:$V,22,0)</f>
        <v>5</v>
      </c>
      <c r="M26" s="14">
        <f>VLOOKUP(A:A,[1]TDSheet!$A:$X,24,0)</f>
        <v>50</v>
      </c>
      <c r="N26" s="14"/>
      <c r="O26" s="14"/>
      <c r="P26" s="14"/>
      <c r="Q26" s="14"/>
      <c r="R26" s="14"/>
      <c r="S26" s="14"/>
      <c r="T26" s="14"/>
      <c r="U26" s="14"/>
      <c r="V26" s="14"/>
      <c r="W26" s="14">
        <f t="shared" si="12"/>
        <v>51.4</v>
      </c>
      <c r="X26" s="16">
        <v>150</v>
      </c>
      <c r="Y26" s="17">
        <f t="shared" si="13"/>
        <v>4.7665369649805447</v>
      </c>
      <c r="Z26" s="14">
        <f t="shared" si="14"/>
        <v>0.77821011673151752</v>
      </c>
      <c r="AA26" s="14"/>
      <c r="AB26" s="14"/>
      <c r="AC26" s="14">
        <f>VLOOKUP(A:A,[3]TDSheet!$A:$D,4,0)</f>
        <v>84</v>
      </c>
      <c r="AD26" s="14">
        <v>0</v>
      </c>
      <c r="AE26" s="14">
        <f>VLOOKUP(A:A,[1]TDSheet!$A:$AF,32,0)</f>
        <v>42.8</v>
      </c>
      <c r="AF26" s="14">
        <f>VLOOKUP(A:A,[1]TDSheet!$A:$AG,33,0)</f>
        <v>52.8</v>
      </c>
      <c r="AG26" s="14">
        <f>VLOOKUP(A:A,[1]TDSheet!$A:$W,23,0)</f>
        <v>42.8</v>
      </c>
      <c r="AH26" s="14">
        <f>VLOOKUP(A:A,[5]TDSheet!$A:$D,4,0)</f>
        <v>38</v>
      </c>
      <c r="AI26" s="14" t="e">
        <f>VLOOKUP(A:A,[1]TDSheet!$A:$AI,35,0)</f>
        <v>#N/A</v>
      </c>
      <c r="AJ26" s="14">
        <f t="shared" si="15"/>
        <v>150</v>
      </c>
      <c r="AK26" s="14">
        <f t="shared" si="16"/>
        <v>57</v>
      </c>
      <c r="AL26" s="14"/>
      <c r="AM26" s="14"/>
    </row>
    <row r="27" spans="1:39" s="1" customFormat="1" ht="21.95" customHeight="1" outlineLevel="1" x14ac:dyDescent="0.2">
      <c r="A27" s="7" t="s">
        <v>30</v>
      </c>
      <c r="B27" s="7" t="s">
        <v>15</v>
      </c>
      <c r="C27" s="8">
        <v>462</v>
      </c>
      <c r="D27" s="8">
        <v>8418</v>
      </c>
      <c r="E27" s="8">
        <v>1314</v>
      </c>
      <c r="F27" s="8">
        <v>242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4">
        <f>VLOOKUP(A:A,[2]TDSheet!$A:$F,6,0)</f>
        <v>1353</v>
      </c>
      <c r="K27" s="14">
        <f t="shared" si="11"/>
        <v>-39</v>
      </c>
      <c r="L27" s="14">
        <f>VLOOKUP(A:A,[1]TDSheet!$A:$V,22,0)</f>
        <v>300</v>
      </c>
      <c r="M27" s="14">
        <f>VLOOKUP(A:A,[1]TDSheet!$A:$X,24,0)</f>
        <v>250</v>
      </c>
      <c r="N27" s="14"/>
      <c r="O27" s="14"/>
      <c r="P27" s="14"/>
      <c r="Q27" s="14"/>
      <c r="R27" s="14"/>
      <c r="S27" s="14"/>
      <c r="T27" s="14"/>
      <c r="U27" s="14"/>
      <c r="V27" s="14"/>
      <c r="W27" s="14">
        <f t="shared" si="12"/>
        <v>235.2</v>
      </c>
      <c r="X27" s="16">
        <v>400</v>
      </c>
      <c r="Y27" s="17">
        <f t="shared" si="13"/>
        <v>5.0680272108843543</v>
      </c>
      <c r="Z27" s="14">
        <f t="shared" si="14"/>
        <v>1.0289115646258504</v>
      </c>
      <c r="AA27" s="14"/>
      <c r="AB27" s="14"/>
      <c r="AC27" s="14">
        <f>VLOOKUP(A:A,[3]TDSheet!$A:$D,4,0)</f>
        <v>138</v>
      </c>
      <c r="AD27" s="14">
        <v>0</v>
      </c>
      <c r="AE27" s="14">
        <f>VLOOKUP(A:A,[1]TDSheet!$A:$AF,32,0)</f>
        <v>163</v>
      </c>
      <c r="AF27" s="14">
        <f>VLOOKUP(A:A,[1]TDSheet!$A:$AG,33,0)</f>
        <v>225.6</v>
      </c>
      <c r="AG27" s="14">
        <f>VLOOKUP(A:A,[1]TDSheet!$A:$W,23,0)</f>
        <v>199.6</v>
      </c>
      <c r="AH27" s="14">
        <f>VLOOKUP(A:A,[5]TDSheet!$A:$D,4,0)</f>
        <v>260</v>
      </c>
      <c r="AI27" s="14" t="str">
        <f>VLOOKUP(A:A,[1]TDSheet!$A:$AI,35,0)</f>
        <v>продянв</v>
      </c>
      <c r="AJ27" s="14">
        <f t="shared" si="15"/>
        <v>400</v>
      </c>
      <c r="AK27" s="14">
        <f t="shared" si="16"/>
        <v>140</v>
      </c>
      <c r="AL27" s="14"/>
      <c r="AM27" s="14"/>
    </row>
    <row r="28" spans="1:39" s="1" customFormat="1" ht="21.95" customHeight="1" outlineLevel="1" x14ac:dyDescent="0.2">
      <c r="A28" s="7" t="s">
        <v>31</v>
      </c>
      <c r="B28" s="7" t="s">
        <v>15</v>
      </c>
      <c r="C28" s="8">
        <v>234</v>
      </c>
      <c r="D28" s="8">
        <v>3360</v>
      </c>
      <c r="E28" s="8">
        <v>341</v>
      </c>
      <c r="F28" s="8">
        <v>108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4">
        <f>VLOOKUP(A:A,[2]TDSheet!$A:$F,6,0)</f>
        <v>566</v>
      </c>
      <c r="K28" s="14">
        <f t="shared" si="11"/>
        <v>-225</v>
      </c>
      <c r="L28" s="14">
        <f>VLOOKUP(A:A,[1]TDSheet!$A:$V,22,0)</f>
        <v>80</v>
      </c>
      <c r="M28" s="14">
        <f>VLOOKUP(A:A,[1]TDSheet!$A:$X,24,0)</f>
        <v>60</v>
      </c>
      <c r="N28" s="14"/>
      <c r="O28" s="14"/>
      <c r="P28" s="14"/>
      <c r="Q28" s="14"/>
      <c r="R28" s="14"/>
      <c r="S28" s="14"/>
      <c r="T28" s="14">
        <v>324</v>
      </c>
      <c r="U28" s="14"/>
      <c r="V28" s="14"/>
      <c r="W28" s="14">
        <f t="shared" si="12"/>
        <v>28.6</v>
      </c>
      <c r="X28" s="16">
        <v>70</v>
      </c>
      <c r="Y28" s="17">
        <f t="shared" si="13"/>
        <v>11.118881118881118</v>
      </c>
      <c r="Z28" s="14">
        <f t="shared" si="14"/>
        <v>3.7762237762237763</v>
      </c>
      <c r="AA28" s="14"/>
      <c r="AB28" s="14"/>
      <c r="AC28" s="14">
        <f>VLOOKUP(A:A,[3]TDSheet!$A:$D,4,0)</f>
        <v>78</v>
      </c>
      <c r="AD28" s="14">
        <f>VLOOKUP(A:A,[4]TDSheet!$A:$D,4,0)</f>
        <v>120</v>
      </c>
      <c r="AE28" s="14">
        <f>VLOOKUP(A:A,[1]TDSheet!$A:$AF,32,0)</f>
        <v>62.2</v>
      </c>
      <c r="AF28" s="14">
        <f>VLOOKUP(A:A,[1]TDSheet!$A:$AG,33,0)</f>
        <v>41</v>
      </c>
      <c r="AG28" s="14">
        <f>VLOOKUP(A:A,[1]TDSheet!$A:$W,23,0)</f>
        <v>11.4</v>
      </c>
      <c r="AH28" s="14">
        <f>VLOOKUP(A:A,[5]TDSheet!$A:$D,4,0)</f>
        <v>62</v>
      </c>
      <c r="AI28" s="14" t="str">
        <f>VLOOKUP(A:A,[1]TDSheet!$A:$AI,35,0)</f>
        <v>скл-238</v>
      </c>
      <c r="AJ28" s="14">
        <f t="shared" si="15"/>
        <v>394</v>
      </c>
      <c r="AK28" s="14">
        <f t="shared" si="16"/>
        <v>137.89999999999998</v>
      </c>
      <c r="AL28" s="14"/>
      <c r="AM28" s="14"/>
    </row>
    <row r="29" spans="1:39" s="1" customFormat="1" ht="21.95" customHeight="1" outlineLevel="1" x14ac:dyDescent="0.2">
      <c r="A29" s="7" t="s">
        <v>32</v>
      </c>
      <c r="B29" s="7" t="s">
        <v>15</v>
      </c>
      <c r="C29" s="8">
        <v>190</v>
      </c>
      <c r="D29" s="8">
        <v>8018</v>
      </c>
      <c r="E29" s="8">
        <v>1000</v>
      </c>
      <c r="F29" s="8">
        <v>92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4">
        <f>VLOOKUP(A:A,[2]TDSheet!$A:$F,6,0)</f>
        <v>1323</v>
      </c>
      <c r="K29" s="14">
        <f t="shared" si="11"/>
        <v>-323</v>
      </c>
      <c r="L29" s="14">
        <f>VLOOKUP(A:A,[1]TDSheet!$A:$V,22,0)</f>
        <v>150</v>
      </c>
      <c r="M29" s="14">
        <f>VLOOKUP(A:A,[1]TDSheet!$A:$X,24,0)</f>
        <v>150</v>
      </c>
      <c r="N29" s="14"/>
      <c r="O29" s="14"/>
      <c r="P29" s="14"/>
      <c r="Q29" s="14"/>
      <c r="R29" s="14"/>
      <c r="S29" s="14"/>
      <c r="T29" s="14">
        <v>468</v>
      </c>
      <c r="U29" s="14"/>
      <c r="V29" s="14"/>
      <c r="W29" s="14">
        <f t="shared" si="12"/>
        <v>107.6</v>
      </c>
      <c r="X29" s="16">
        <v>200</v>
      </c>
      <c r="Y29" s="17">
        <f t="shared" si="13"/>
        <v>5.5018587360594795</v>
      </c>
      <c r="Z29" s="14">
        <f t="shared" si="14"/>
        <v>0.85501858736059488</v>
      </c>
      <c r="AA29" s="14"/>
      <c r="AB29" s="14"/>
      <c r="AC29" s="14">
        <f>VLOOKUP(A:A,[3]TDSheet!$A:$D,4,0)</f>
        <v>108</v>
      </c>
      <c r="AD29" s="14">
        <f>VLOOKUP(A:A,[4]TDSheet!$A:$D,4,0)</f>
        <v>354</v>
      </c>
      <c r="AE29" s="14">
        <f>VLOOKUP(A:A,[1]TDSheet!$A:$AF,32,0)</f>
        <v>80</v>
      </c>
      <c r="AF29" s="14">
        <f>VLOOKUP(A:A,[1]TDSheet!$A:$AG,33,0)</f>
        <v>102.4</v>
      </c>
      <c r="AG29" s="14">
        <f>VLOOKUP(A:A,[1]TDSheet!$A:$W,23,0)</f>
        <v>87.4</v>
      </c>
      <c r="AH29" s="14">
        <f>VLOOKUP(A:A,[5]TDSheet!$A:$D,4,0)</f>
        <v>134</v>
      </c>
      <c r="AI29" s="14">
        <f>VLOOKUP(A:A,[1]TDSheet!$A:$AI,35,0)</f>
        <v>0</v>
      </c>
      <c r="AJ29" s="14">
        <f t="shared" si="15"/>
        <v>668</v>
      </c>
      <c r="AK29" s="14">
        <f t="shared" si="16"/>
        <v>233.79999999999998</v>
      </c>
      <c r="AL29" s="14"/>
      <c r="AM29" s="14"/>
    </row>
    <row r="30" spans="1:39" s="1" customFormat="1" ht="21.95" customHeight="1" outlineLevel="1" x14ac:dyDescent="0.2">
      <c r="A30" s="7" t="s">
        <v>33</v>
      </c>
      <c r="B30" s="7" t="s">
        <v>15</v>
      </c>
      <c r="C30" s="8">
        <v>536</v>
      </c>
      <c r="D30" s="8">
        <v>5977</v>
      </c>
      <c r="E30" s="8">
        <v>1163</v>
      </c>
      <c r="F30" s="8">
        <v>153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4">
        <f>VLOOKUP(A:A,[2]TDSheet!$A:$F,6,0)</f>
        <v>1356</v>
      </c>
      <c r="K30" s="14">
        <f t="shared" si="11"/>
        <v>-193</v>
      </c>
      <c r="L30" s="14">
        <f>VLOOKUP(A:A,[1]TDSheet!$A:$V,22,0)</f>
        <v>250</v>
      </c>
      <c r="M30" s="14">
        <f>VLOOKUP(A:A,[1]TDSheet!$A:$X,24,0)</f>
        <v>250</v>
      </c>
      <c r="N30" s="14"/>
      <c r="O30" s="14"/>
      <c r="P30" s="14"/>
      <c r="Q30" s="14"/>
      <c r="R30" s="14"/>
      <c r="S30" s="14"/>
      <c r="T30" s="14"/>
      <c r="U30" s="14"/>
      <c r="V30" s="14"/>
      <c r="W30" s="14">
        <f t="shared" si="12"/>
        <v>202.6</v>
      </c>
      <c r="X30" s="16">
        <v>350</v>
      </c>
      <c r="Y30" s="17">
        <f t="shared" si="13"/>
        <v>4.9506416584402766</v>
      </c>
      <c r="Z30" s="14">
        <f t="shared" si="14"/>
        <v>0.75518262586377105</v>
      </c>
      <c r="AA30" s="14"/>
      <c r="AB30" s="14"/>
      <c r="AC30" s="14">
        <f>VLOOKUP(A:A,[3]TDSheet!$A:$D,4,0)</f>
        <v>150</v>
      </c>
      <c r="AD30" s="14">
        <v>0</v>
      </c>
      <c r="AE30" s="14">
        <f>VLOOKUP(A:A,[1]TDSheet!$A:$AF,32,0)</f>
        <v>204.8</v>
      </c>
      <c r="AF30" s="14">
        <f>VLOOKUP(A:A,[1]TDSheet!$A:$AG,33,0)</f>
        <v>207.8</v>
      </c>
      <c r="AG30" s="14">
        <f>VLOOKUP(A:A,[1]TDSheet!$A:$W,23,0)</f>
        <v>155.4</v>
      </c>
      <c r="AH30" s="14">
        <f>VLOOKUP(A:A,[5]TDSheet!$A:$D,4,0)</f>
        <v>212</v>
      </c>
      <c r="AI30" s="14" t="str">
        <f>VLOOKUP(A:A,[1]TDSheet!$A:$AI,35,0)</f>
        <v>продянв</v>
      </c>
      <c r="AJ30" s="14">
        <f t="shared" si="15"/>
        <v>350</v>
      </c>
      <c r="AK30" s="14">
        <f t="shared" si="16"/>
        <v>122.49999999999999</v>
      </c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53.55</v>
      </c>
      <c r="D31" s="8">
        <v>1459.4469999999999</v>
      </c>
      <c r="E31" s="8">
        <v>576.17100000000005</v>
      </c>
      <c r="F31" s="8">
        <v>306.74900000000002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552.37099999999998</v>
      </c>
      <c r="K31" s="14">
        <f t="shared" si="11"/>
        <v>23.800000000000068</v>
      </c>
      <c r="L31" s="14">
        <f>VLOOKUP(A:A,[1]TDSheet!$A:$V,22,0)</f>
        <v>90</v>
      </c>
      <c r="M31" s="14">
        <f>VLOOKUP(A:A,[1]TDSheet!$A:$X,24,0)</f>
        <v>0</v>
      </c>
      <c r="N31" s="14"/>
      <c r="O31" s="14"/>
      <c r="P31" s="14"/>
      <c r="Q31" s="14"/>
      <c r="R31" s="14"/>
      <c r="S31" s="14"/>
      <c r="T31" s="14"/>
      <c r="U31" s="14"/>
      <c r="V31" s="14"/>
      <c r="W31" s="14">
        <f t="shared" si="12"/>
        <v>90.924200000000013</v>
      </c>
      <c r="X31" s="16">
        <v>110</v>
      </c>
      <c r="Y31" s="17">
        <f t="shared" si="13"/>
        <v>5.5733127154266953</v>
      </c>
      <c r="Z31" s="14">
        <f t="shared" si="14"/>
        <v>3.373678294667426</v>
      </c>
      <c r="AA31" s="14"/>
      <c r="AB31" s="14"/>
      <c r="AC31" s="14">
        <f>VLOOKUP(A:A,[3]TDSheet!$A:$D,4,0)</f>
        <v>121.55</v>
      </c>
      <c r="AD31" s="14">
        <v>0</v>
      </c>
      <c r="AE31" s="14">
        <f>VLOOKUP(A:A,[1]TDSheet!$A:$AF,32,0)</f>
        <v>83.48299999999999</v>
      </c>
      <c r="AF31" s="14">
        <f>VLOOKUP(A:A,[1]TDSheet!$A:$AG,33,0)</f>
        <v>91.658200000000008</v>
      </c>
      <c r="AG31" s="14">
        <f>VLOOKUP(A:A,[1]TDSheet!$A:$W,23,0)</f>
        <v>86.403200000000012</v>
      </c>
      <c r="AH31" s="14">
        <f>VLOOKUP(A:A,[5]TDSheet!$A:$D,4,0)</f>
        <v>102.658</v>
      </c>
      <c r="AI31" s="14" t="e">
        <f>VLOOKUP(A:A,[1]TDSheet!$A:$AI,35,0)</f>
        <v>#N/A</v>
      </c>
      <c r="AJ31" s="14">
        <f t="shared" si="15"/>
        <v>110</v>
      </c>
      <c r="AK31" s="14">
        <f t="shared" si="16"/>
        <v>110</v>
      </c>
      <c r="AL31" s="14"/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642.64700000000005</v>
      </c>
      <c r="D32" s="8">
        <v>35221.822</v>
      </c>
      <c r="E32" s="8">
        <v>6952.11</v>
      </c>
      <c r="F32" s="8">
        <v>4223.2820000000002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4">
        <f>VLOOKUP(A:A,[2]TDSheet!$A:$F,6,0)</f>
        <v>7073.6689999999999</v>
      </c>
      <c r="K32" s="14">
        <f t="shared" si="11"/>
        <v>-121.5590000000002</v>
      </c>
      <c r="L32" s="14">
        <f>VLOOKUP(A:A,[1]TDSheet!$A:$V,22,0)</f>
        <v>1000</v>
      </c>
      <c r="M32" s="14">
        <f>VLOOKUP(A:A,[1]TDSheet!$A:$X,24,0)</f>
        <v>1000</v>
      </c>
      <c r="N32" s="14"/>
      <c r="O32" s="14"/>
      <c r="P32" s="14"/>
      <c r="Q32" s="14"/>
      <c r="R32" s="14"/>
      <c r="S32" s="14"/>
      <c r="T32" s="14"/>
      <c r="U32" s="14"/>
      <c r="V32" s="14"/>
      <c r="W32" s="14">
        <f t="shared" si="12"/>
        <v>1048.0377999999998</v>
      </c>
      <c r="X32" s="16">
        <v>200</v>
      </c>
      <c r="Y32" s="17">
        <f t="shared" si="13"/>
        <v>6.1288648176621123</v>
      </c>
      <c r="Z32" s="14">
        <f t="shared" si="14"/>
        <v>4.0297038904512803</v>
      </c>
      <c r="AA32" s="14"/>
      <c r="AB32" s="14"/>
      <c r="AC32" s="14">
        <f>VLOOKUP(A:A,[3]TDSheet!$A:$D,4,0)</f>
        <v>1711.921</v>
      </c>
      <c r="AD32" s="14">
        <v>0</v>
      </c>
      <c r="AE32" s="14">
        <f>VLOOKUP(A:A,[1]TDSheet!$A:$AF,32,0)</f>
        <v>733.94039999999984</v>
      </c>
      <c r="AF32" s="14">
        <f>VLOOKUP(A:A,[1]TDSheet!$A:$AG,33,0)</f>
        <v>1064.4544000000001</v>
      </c>
      <c r="AG32" s="14">
        <f>VLOOKUP(A:A,[1]TDSheet!$A:$W,23,0)</f>
        <v>1072.9101999999998</v>
      </c>
      <c r="AH32" s="14">
        <f>VLOOKUP(A:A,[5]TDSheet!$A:$D,4,0)</f>
        <v>952.00400000000002</v>
      </c>
      <c r="AI32" s="14" t="str">
        <f>VLOOKUP(A:A,[1]TDSheet!$A:$AI,35,0)</f>
        <v>оконч</v>
      </c>
      <c r="AJ32" s="14">
        <f t="shared" si="15"/>
        <v>200</v>
      </c>
      <c r="AK32" s="14">
        <f t="shared" si="16"/>
        <v>200</v>
      </c>
      <c r="AL32" s="14"/>
      <c r="AM32" s="14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31.266999999999999</v>
      </c>
      <c r="D33" s="8">
        <v>1091.181</v>
      </c>
      <c r="E33" s="8">
        <v>365.286</v>
      </c>
      <c r="F33" s="8">
        <v>302.69200000000001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4">
        <f>VLOOKUP(A:A,[2]TDSheet!$A:$F,6,0)</f>
        <v>365.233</v>
      </c>
      <c r="K33" s="14">
        <f t="shared" si="11"/>
        <v>5.2999999999997272E-2</v>
      </c>
      <c r="L33" s="14">
        <f>VLOOKUP(A:A,[1]TDSheet!$A:$V,22,0)</f>
        <v>60</v>
      </c>
      <c r="M33" s="14">
        <f>VLOOKUP(A:A,[1]TDSheet!$A:$X,24,0)</f>
        <v>0</v>
      </c>
      <c r="N33" s="14"/>
      <c r="O33" s="14"/>
      <c r="P33" s="14"/>
      <c r="Q33" s="14"/>
      <c r="R33" s="14"/>
      <c r="S33" s="14"/>
      <c r="T33" s="14"/>
      <c r="U33" s="14"/>
      <c r="V33" s="14"/>
      <c r="W33" s="14">
        <f t="shared" si="12"/>
        <v>59.236000000000004</v>
      </c>
      <c r="X33" s="16"/>
      <c r="Y33" s="17">
        <f t="shared" si="13"/>
        <v>6.122830711054088</v>
      </c>
      <c r="Z33" s="14">
        <f t="shared" si="14"/>
        <v>5.1099331487608888</v>
      </c>
      <c r="AA33" s="14"/>
      <c r="AB33" s="14"/>
      <c r="AC33" s="14">
        <f>VLOOKUP(A:A,[3]TDSheet!$A:$D,4,0)</f>
        <v>69.105999999999995</v>
      </c>
      <c r="AD33" s="14">
        <v>0</v>
      </c>
      <c r="AE33" s="14">
        <f>VLOOKUP(A:A,[1]TDSheet!$A:$AF,32,0)</f>
        <v>55.417599999999993</v>
      </c>
      <c r="AF33" s="14">
        <f>VLOOKUP(A:A,[1]TDSheet!$A:$AG,33,0)</f>
        <v>63.310199999999995</v>
      </c>
      <c r="AG33" s="14">
        <f>VLOOKUP(A:A,[1]TDSheet!$A:$W,23,0)</f>
        <v>54.989800000000002</v>
      </c>
      <c r="AH33" s="14">
        <f>VLOOKUP(A:A,[5]TDSheet!$A:$D,4,0)</f>
        <v>73.935000000000002</v>
      </c>
      <c r="AI33" s="14" t="str">
        <f>VLOOKUP(A:A,[1]TDSheet!$A:$AI,35,0)</f>
        <v>зв60</v>
      </c>
      <c r="AJ33" s="14">
        <f t="shared" si="15"/>
        <v>0</v>
      </c>
      <c r="AK33" s="14">
        <f t="shared" si="16"/>
        <v>0</v>
      </c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339.05</v>
      </c>
      <c r="D34" s="8">
        <v>2399.873</v>
      </c>
      <c r="E34" s="8">
        <v>805.48</v>
      </c>
      <c r="F34" s="8">
        <v>738.32399999999996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4">
        <f>VLOOKUP(A:A,[2]TDSheet!$A:$F,6,0)</f>
        <v>780.73699999999997</v>
      </c>
      <c r="K34" s="14">
        <f t="shared" si="11"/>
        <v>24.743000000000052</v>
      </c>
      <c r="L34" s="14">
        <f>VLOOKUP(A:A,[1]TDSheet!$A:$V,22,0)</f>
        <v>150</v>
      </c>
      <c r="M34" s="14">
        <f>VLOOKUP(A:A,[1]TDSheet!$A:$X,24,0)</f>
        <v>100</v>
      </c>
      <c r="N34" s="14"/>
      <c r="O34" s="14"/>
      <c r="P34" s="14"/>
      <c r="Q34" s="14"/>
      <c r="R34" s="14"/>
      <c r="S34" s="14"/>
      <c r="T34" s="14"/>
      <c r="U34" s="14"/>
      <c r="V34" s="14"/>
      <c r="W34" s="14">
        <f t="shared" si="12"/>
        <v>130.43</v>
      </c>
      <c r="X34" s="16"/>
      <c r="Y34" s="17">
        <f t="shared" si="13"/>
        <v>7.5774285057118753</v>
      </c>
      <c r="Z34" s="14">
        <f t="shared" si="14"/>
        <v>5.6606915586904849</v>
      </c>
      <c r="AA34" s="14"/>
      <c r="AB34" s="14"/>
      <c r="AC34" s="14">
        <f>VLOOKUP(A:A,[3]TDSheet!$A:$D,4,0)</f>
        <v>153.33000000000001</v>
      </c>
      <c r="AD34" s="14">
        <v>0</v>
      </c>
      <c r="AE34" s="14">
        <f>VLOOKUP(A:A,[1]TDSheet!$A:$AF,32,0)</f>
        <v>154.26420000000002</v>
      </c>
      <c r="AF34" s="14">
        <f>VLOOKUP(A:A,[1]TDSheet!$A:$AG,33,0)</f>
        <v>177.64000000000001</v>
      </c>
      <c r="AG34" s="14">
        <f>VLOOKUP(A:A,[1]TDSheet!$A:$W,23,0)</f>
        <v>158.33420000000001</v>
      </c>
      <c r="AH34" s="14">
        <f>VLOOKUP(A:A,[5]TDSheet!$A:$D,4,0)</f>
        <v>146.142</v>
      </c>
      <c r="AI34" s="14">
        <f>VLOOKUP(A:A,[1]TDSheet!$A:$AI,35,0)</f>
        <v>0</v>
      </c>
      <c r="AJ34" s="14">
        <f t="shared" si="15"/>
        <v>0</v>
      </c>
      <c r="AK34" s="14">
        <f t="shared" si="16"/>
        <v>0</v>
      </c>
      <c r="AL34" s="14"/>
      <c r="AM34" s="14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140.25</v>
      </c>
      <c r="D35" s="8">
        <v>1940.0450000000001</v>
      </c>
      <c r="E35" s="8">
        <v>303.786</v>
      </c>
      <c r="F35" s="8">
        <v>202.92400000000001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4">
        <f>VLOOKUP(A:A,[2]TDSheet!$A:$F,6,0)</f>
        <v>312.05200000000002</v>
      </c>
      <c r="K35" s="14">
        <f t="shared" si="11"/>
        <v>-8.2660000000000196</v>
      </c>
      <c r="L35" s="14">
        <f>VLOOKUP(A:A,[1]TDSheet!$A:$V,22,0)</f>
        <v>50</v>
      </c>
      <c r="M35" s="14">
        <f>VLOOKUP(A:A,[1]TDSheet!$A:$X,24,0)</f>
        <v>0</v>
      </c>
      <c r="N35" s="14"/>
      <c r="O35" s="14"/>
      <c r="P35" s="14"/>
      <c r="Q35" s="14"/>
      <c r="R35" s="14"/>
      <c r="S35" s="14"/>
      <c r="T35" s="14"/>
      <c r="U35" s="14"/>
      <c r="V35" s="14"/>
      <c r="W35" s="14">
        <f t="shared" si="12"/>
        <v>53.542200000000001</v>
      </c>
      <c r="X35" s="16">
        <v>40</v>
      </c>
      <c r="Y35" s="17">
        <f t="shared" si="13"/>
        <v>5.4708995894826877</v>
      </c>
      <c r="Z35" s="14">
        <f t="shared" si="14"/>
        <v>3.7899824811083596</v>
      </c>
      <c r="AA35" s="14"/>
      <c r="AB35" s="14"/>
      <c r="AC35" s="14">
        <f>VLOOKUP(A:A,[3]TDSheet!$A:$D,4,0)</f>
        <v>36.075000000000003</v>
      </c>
      <c r="AD35" s="14">
        <v>0</v>
      </c>
      <c r="AE35" s="14">
        <f>VLOOKUP(A:A,[1]TDSheet!$A:$AF,32,0)</f>
        <v>42.292999999999999</v>
      </c>
      <c r="AF35" s="14">
        <f>VLOOKUP(A:A,[1]TDSheet!$A:$AG,33,0)</f>
        <v>53.834999999999994</v>
      </c>
      <c r="AG35" s="14">
        <f>VLOOKUP(A:A,[1]TDSheet!$A:$W,23,0)</f>
        <v>47.556399999999996</v>
      </c>
      <c r="AH35" s="14">
        <f>VLOOKUP(A:A,[5]TDSheet!$A:$D,4,0)</f>
        <v>82.218999999999994</v>
      </c>
      <c r="AI35" s="14">
        <f>VLOOKUP(A:A,[1]TDSheet!$A:$AI,35,0)</f>
        <v>0</v>
      </c>
      <c r="AJ35" s="14">
        <f t="shared" si="15"/>
        <v>40</v>
      </c>
      <c r="AK35" s="14">
        <f t="shared" si="16"/>
        <v>40</v>
      </c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1391.107</v>
      </c>
      <c r="D36" s="8">
        <v>114671.092</v>
      </c>
      <c r="E36" s="8">
        <v>12255.416999999999</v>
      </c>
      <c r="F36" s="8">
        <v>6565.8469999999998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4">
        <f>VLOOKUP(A:A,[2]TDSheet!$A:$F,6,0)</f>
        <v>12167.147000000001</v>
      </c>
      <c r="K36" s="14">
        <f t="shared" si="11"/>
        <v>88.269999999998618</v>
      </c>
      <c r="L36" s="14">
        <f>VLOOKUP(A:A,[1]TDSheet!$A:$V,22,0)</f>
        <v>1600</v>
      </c>
      <c r="M36" s="14">
        <f>VLOOKUP(A:A,[1]TDSheet!$A:$X,24,0)</f>
        <v>1500</v>
      </c>
      <c r="N36" s="14"/>
      <c r="O36" s="14"/>
      <c r="P36" s="14"/>
      <c r="Q36" s="14"/>
      <c r="R36" s="14"/>
      <c r="S36" s="14"/>
      <c r="T36" s="14"/>
      <c r="U36" s="14"/>
      <c r="V36" s="14"/>
      <c r="W36" s="14">
        <f t="shared" si="12"/>
        <v>1803.6403999999998</v>
      </c>
      <c r="X36" s="16"/>
      <c r="Y36" s="17">
        <f t="shared" si="13"/>
        <v>5.3590765653730097</v>
      </c>
      <c r="Z36" s="14">
        <f t="shared" si="14"/>
        <v>3.6403304117605706</v>
      </c>
      <c r="AA36" s="14"/>
      <c r="AB36" s="14"/>
      <c r="AC36" s="14">
        <f>VLOOKUP(A:A,[3]TDSheet!$A:$D,4,0)</f>
        <v>3237.2150000000001</v>
      </c>
      <c r="AD36" s="14">
        <v>0</v>
      </c>
      <c r="AE36" s="14">
        <f>VLOOKUP(A:A,[1]TDSheet!$A:$AF,32,0)</f>
        <v>1668.9897999999998</v>
      </c>
      <c r="AF36" s="14">
        <f>VLOOKUP(A:A,[1]TDSheet!$A:$AG,33,0)</f>
        <v>2021.8679999999999</v>
      </c>
      <c r="AG36" s="14">
        <f>VLOOKUP(A:A,[1]TDSheet!$A:$W,23,0)</f>
        <v>1956.4976000000001</v>
      </c>
      <c r="AH36" s="14">
        <f>VLOOKUP(A:A,[5]TDSheet!$A:$D,4,0)</f>
        <v>1859.202</v>
      </c>
      <c r="AI36" s="14" t="str">
        <f>VLOOKUP(A:A,[1]TDSheet!$A:$AI,35,0)</f>
        <v>оконч</v>
      </c>
      <c r="AJ36" s="14">
        <f t="shared" si="15"/>
        <v>0</v>
      </c>
      <c r="AK36" s="14">
        <f t="shared" si="16"/>
        <v>0</v>
      </c>
      <c r="AL36" s="14"/>
      <c r="AM36" s="14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26.123000000000001</v>
      </c>
      <c r="D37" s="8">
        <v>1045.1410000000001</v>
      </c>
      <c r="E37" s="8">
        <v>164.636</v>
      </c>
      <c r="F37" s="8">
        <v>209.006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55</v>
      </c>
      <c r="J37" s="14">
        <f>VLOOKUP(A:A,[2]TDSheet!$A:$F,6,0)</f>
        <v>281.85700000000003</v>
      </c>
      <c r="K37" s="14">
        <f t="shared" si="11"/>
        <v>-117.22100000000003</v>
      </c>
      <c r="L37" s="14">
        <f>VLOOKUP(A:A,[1]TDSheet!$A:$V,22,0)</f>
        <v>40</v>
      </c>
      <c r="M37" s="14">
        <f>VLOOKUP(A:A,[1]TDSheet!$A:$X,24,0)</f>
        <v>30</v>
      </c>
      <c r="N37" s="14"/>
      <c r="O37" s="14"/>
      <c r="P37" s="14"/>
      <c r="Q37" s="14"/>
      <c r="R37" s="14"/>
      <c r="S37" s="14"/>
      <c r="T37" s="14"/>
      <c r="U37" s="14"/>
      <c r="V37" s="14"/>
      <c r="W37" s="14">
        <f t="shared" si="12"/>
        <v>11.357200000000001</v>
      </c>
      <c r="X37" s="16">
        <v>30</v>
      </c>
      <c r="Y37" s="17">
        <f t="shared" si="13"/>
        <v>27.207938576409674</v>
      </c>
      <c r="Z37" s="14">
        <f t="shared" si="14"/>
        <v>18.402951431690909</v>
      </c>
      <c r="AA37" s="14"/>
      <c r="AB37" s="14"/>
      <c r="AC37" s="14">
        <f>VLOOKUP(A:A,[3]TDSheet!$A:$D,4,0)</f>
        <v>107.85</v>
      </c>
      <c r="AD37" s="14">
        <v>0</v>
      </c>
      <c r="AE37" s="14">
        <f>VLOOKUP(A:A,[1]TDSheet!$A:$AF,32,0)</f>
        <v>27.910799999999995</v>
      </c>
      <c r="AF37" s="14">
        <f>VLOOKUP(A:A,[1]TDSheet!$A:$AG,33,0)</f>
        <v>21.211600000000004</v>
      </c>
      <c r="AG37" s="14">
        <f>VLOOKUP(A:A,[1]TDSheet!$A:$W,23,0)</f>
        <v>35.255400000000009</v>
      </c>
      <c r="AH37" s="14">
        <f>VLOOKUP(A:A,[5]TDSheet!$A:$D,4,0)</f>
        <v>43.344000000000001</v>
      </c>
      <c r="AI37" s="14" t="str">
        <f>VLOOKUP(A:A,[1]TDSheet!$A:$AI,35,0)</f>
        <v>увел</v>
      </c>
      <c r="AJ37" s="14">
        <f t="shared" si="15"/>
        <v>30</v>
      </c>
      <c r="AK37" s="14">
        <f t="shared" si="16"/>
        <v>30</v>
      </c>
      <c r="AL37" s="14"/>
      <c r="AM37" s="14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84.128</v>
      </c>
      <c r="D38" s="8">
        <v>221.351</v>
      </c>
      <c r="E38" s="8">
        <v>94.864999999999995</v>
      </c>
      <c r="F38" s="8">
        <v>72.153000000000006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4">
        <f>VLOOKUP(A:A,[2]TDSheet!$A:$F,6,0)</f>
        <v>93.02</v>
      </c>
      <c r="K38" s="14">
        <f t="shared" si="11"/>
        <v>1.8449999999999989</v>
      </c>
      <c r="L38" s="14">
        <f>VLOOKUP(A:A,[1]TDSheet!$A:$V,22,0)</f>
        <v>0</v>
      </c>
      <c r="M38" s="14">
        <f>VLOOKUP(A:A,[1]TDSheet!$A:$X,24,0)</f>
        <v>0</v>
      </c>
      <c r="N38" s="14"/>
      <c r="O38" s="14"/>
      <c r="P38" s="14"/>
      <c r="Q38" s="14"/>
      <c r="R38" s="14"/>
      <c r="S38" s="14"/>
      <c r="T38" s="14"/>
      <c r="U38" s="14"/>
      <c r="V38" s="14"/>
      <c r="W38" s="14">
        <f t="shared" si="12"/>
        <v>13.731</v>
      </c>
      <c r="X38" s="16"/>
      <c r="Y38" s="17">
        <f t="shared" si="13"/>
        <v>5.2547520209744381</v>
      </c>
      <c r="Z38" s="14">
        <f t="shared" si="14"/>
        <v>5.2547520209744381</v>
      </c>
      <c r="AA38" s="14"/>
      <c r="AB38" s="14"/>
      <c r="AC38" s="14">
        <f>VLOOKUP(A:A,[3]TDSheet!$A:$D,4,0)</f>
        <v>26.21</v>
      </c>
      <c r="AD38" s="14">
        <v>0</v>
      </c>
      <c r="AE38" s="14">
        <f>VLOOKUP(A:A,[1]TDSheet!$A:$AF,32,0)</f>
        <v>8.9096000000000011</v>
      </c>
      <c r="AF38" s="14">
        <f>VLOOKUP(A:A,[1]TDSheet!$A:$AG,33,0)</f>
        <v>16.080400000000001</v>
      </c>
      <c r="AG38" s="14">
        <f>VLOOKUP(A:A,[1]TDSheet!$A:$W,23,0)</f>
        <v>12.464</v>
      </c>
      <c r="AH38" s="14">
        <f>VLOOKUP(A:A,[5]TDSheet!$A:$D,4,0)</f>
        <v>20.173999999999999</v>
      </c>
      <c r="AI38" s="14">
        <f>VLOOKUP(A:A,[1]TDSheet!$A:$AI,35,0)</f>
        <v>0</v>
      </c>
      <c r="AJ38" s="14">
        <f t="shared" si="15"/>
        <v>0</v>
      </c>
      <c r="AK38" s="14">
        <f t="shared" si="16"/>
        <v>0</v>
      </c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61.213000000000001</v>
      </c>
      <c r="D39" s="8">
        <v>1660.5650000000001</v>
      </c>
      <c r="E39" s="8">
        <v>734.96900000000005</v>
      </c>
      <c r="F39" s="8">
        <v>406.12900000000002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4">
        <f>VLOOKUP(A:A,[2]TDSheet!$A:$F,6,0)</f>
        <v>727.07899999999995</v>
      </c>
      <c r="K39" s="14">
        <f t="shared" si="11"/>
        <v>7.8900000000001</v>
      </c>
      <c r="L39" s="14">
        <f>VLOOKUP(A:A,[1]TDSheet!$A:$V,22,0)</f>
        <v>100</v>
      </c>
      <c r="M39" s="14">
        <f>VLOOKUP(A:A,[1]TDSheet!$A:$X,24,0)</f>
        <v>100</v>
      </c>
      <c r="N39" s="14"/>
      <c r="O39" s="14"/>
      <c r="P39" s="14"/>
      <c r="Q39" s="14"/>
      <c r="R39" s="14"/>
      <c r="S39" s="14"/>
      <c r="T39" s="14"/>
      <c r="U39" s="14"/>
      <c r="V39" s="14"/>
      <c r="W39" s="14">
        <f t="shared" si="12"/>
        <v>112.1058</v>
      </c>
      <c r="X39" s="16"/>
      <c r="Y39" s="17">
        <f t="shared" si="13"/>
        <v>5.406758615522123</v>
      </c>
      <c r="Z39" s="14">
        <f t="shared" si="14"/>
        <v>3.6227296000742157</v>
      </c>
      <c r="AA39" s="14"/>
      <c r="AB39" s="14"/>
      <c r="AC39" s="14">
        <f>VLOOKUP(A:A,[3]TDSheet!$A:$D,4,0)</f>
        <v>174.44</v>
      </c>
      <c r="AD39" s="14">
        <v>0</v>
      </c>
      <c r="AE39" s="14">
        <f>VLOOKUP(A:A,[1]TDSheet!$A:$AF,32,0)</f>
        <v>119.08040000000001</v>
      </c>
      <c r="AF39" s="14">
        <f>VLOOKUP(A:A,[1]TDSheet!$A:$AG,33,0)</f>
        <v>112.13339999999998</v>
      </c>
      <c r="AG39" s="14">
        <f>VLOOKUP(A:A,[1]TDSheet!$A:$W,23,0)</f>
        <v>109.2026</v>
      </c>
      <c r="AH39" s="14">
        <f>VLOOKUP(A:A,[5]TDSheet!$A:$D,4,0)</f>
        <v>113.123</v>
      </c>
      <c r="AI39" s="14">
        <f>VLOOKUP(A:A,[1]TDSheet!$A:$AI,35,0)</f>
        <v>0</v>
      </c>
      <c r="AJ39" s="14">
        <f t="shared" si="15"/>
        <v>0</v>
      </c>
      <c r="AK39" s="14">
        <f t="shared" si="16"/>
        <v>0</v>
      </c>
      <c r="AL39" s="14"/>
      <c r="AM39" s="14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1264.971</v>
      </c>
      <c r="D40" s="8">
        <v>18532.044000000002</v>
      </c>
      <c r="E40" s="8">
        <v>6190.8590000000004</v>
      </c>
      <c r="F40" s="8">
        <v>1781.461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4">
        <f>VLOOKUP(A:A,[2]TDSheet!$A:$F,6,0)</f>
        <v>6107.7929999999997</v>
      </c>
      <c r="K40" s="14">
        <f t="shared" si="11"/>
        <v>83.066000000000713</v>
      </c>
      <c r="L40" s="14">
        <f>VLOOKUP(A:A,[1]TDSheet!$A:$V,22,0)</f>
        <v>1000</v>
      </c>
      <c r="M40" s="14">
        <f>VLOOKUP(A:A,[1]TDSheet!$A:$X,24,0)</f>
        <v>800</v>
      </c>
      <c r="N40" s="14"/>
      <c r="O40" s="14"/>
      <c r="P40" s="14"/>
      <c r="Q40" s="14"/>
      <c r="R40" s="14"/>
      <c r="S40" s="14"/>
      <c r="T40" s="14"/>
      <c r="U40" s="14"/>
      <c r="V40" s="14"/>
      <c r="W40" s="14">
        <f t="shared" si="12"/>
        <v>936.79380000000003</v>
      </c>
      <c r="X40" s="16">
        <v>1400</v>
      </c>
      <c r="Y40" s="17">
        <f t="shared" si="13"/>
        <v>5.3175640146209338</v>
      </c>
      <c r="Z40" s="14">
        <f t="shared" si="14"/>
        <v>1.9016575472638695</v>
      </c>
      <c r="AA40" s="14"/>
      <c r="AB40" s="14"/>
      <c r="AC40" s="14">
        <f>VLOOKUP(A:A,[3]TDSheet!$A:$D,4,0)</f>
        <v>1506.89</v>
      </c>
      <c r="AD40" s="14">
        <v>0</v>
      </c>
      <c r="AE40" s="14">
        <f>VLOOKUP(A:A,[1]TDSheet!$A:$AF,32,0)</f>
        <v>524.28100000000018</v>
      </c>
      <c r="AF40" s="14">
        <f>VLOOKUP(A:A,[1]TDSheet!$A:$AG,33,0)</f>
        <v>697.96560000000011</v>
      </c>
      <c r="AG40" s="14">
        <f>VLOOKUP(A:A,[1]TDSheet!$A:$W,23,0)</f>
        <v>633.68119999999999</v>
      </c>
      <c r="AH40" s="14">
        <f>VLOOKUP(A:A,[5]TDSheet!$A:$D,4,0)</f>
        <v>1082.355</v>
      </c>
      <c r="AI40" s="14" t="str">
        <f>VLOOKUP(A:A,[1]TDSheet!$A:$AI,35,0)</f>
        <v>ак янв</v>
      </c>
      <c r="AJ40" s="14">
        <f t="shared" si="15"/>
        <v>1400</v>
      </c>
      <c r="AK40" s="14">
        <f t="shared" si="16"/>
        <v>1400</v>
      </c>
      <c r="AL40" s="14"/>
      <c r="AM40" s="14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890.52300000000002</v>
      </c>
      <c r="D41" s="8">
        <v>21623.087</v>
      </c>
      <c r="E41" s="8">
        <v>5889.0770000000002</v>
      </c>
      <c r="F41" s="8">
        <v>2784.2869999999998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4">
        <f>VLOOKUP(A:A,[2]TDSheet!$A:$F,6,0)</f>
        <v>5843.6469999999999</v>
      </c>
      <c r="K41" s="14">
        <f t="shared" si="11"/>
        <v>45.430000000000291</v>
      </c>
      <c r="L41" s="14">
        <f>VLOOKUP(A:A,[1]TDSheet!$A:$V,22,0)</f>
        <v>900</v>
      </c>
      <c r="M41" s="14">
        <f>VLOOKUP(A:A,[1]TDSheet!$A:$X,24,0)</f>
        <v>800</v>
      </c>
      <c r="N41" s="14"/>
      <c r="O41" s="14"/>
      <c r="P41" s="14"/>
      <c r="Q41" s="14"/>
      <c r="R41" s="14"/>
      <c r="S41" s="14"/>
      <c r="T41" s="14"/>
      <c r="U41" s="14"/>
      <c r="V41" s="14"/>
      <c r="W41" s="14">
        <f t="shared" si="12"/>
        <v>907.58140000000003</v>
      </c>
      <c r="X41" s="16">
        <v>400</v>
      </c>
      <c r="Y41" s="17">
        <f t="shared" si="13"/>
        <v>5.3816517174106915</v>
      </c>
      <c r="Z41" s="14">
        <f t="shared" si="14"/>
        <v>3.067809675253371</v>
      </c>
      <c r="AA41" s="14"/>
      <c r="AB41" s="14"/>
      <c r="AC41" s="14">
        <f>VLOOKUP(A:A,[3]TDSheet!$A:$D,4,0)</f>
        <v>1351.17</v>
      </c>
      <c r="AD41" s="14">
        <v>0</v>
      </c>
      <c r="AE41" s="14">
        <f>VLOOKUP(A:A,[1]TDSheet!$A:$AF,32,0)</f>
        <v>619.44319999999993</v>
      </c>
      <c r="AF41" s="14">
        <f>VLOOKUP(A:A,[1]TDSheet!$A:$AG,33,0)</f>
        <v>818.01740000000007</v>
      </c>
      <c r="AG41" s="14">
        <f>VLOOKUP(A:A,[1]TDSheet!$A:$W,23,0)</f>
        <v>770.62799999999993</v>
      </c>
      <c r="AH41" s="14">
        <f>VLOOKUP(A:A,[5]TDSheet!$A:$D,4,0)</f>
        <v>978.93700000000001</v>
      </c>
      <c r="AI41" s="14" t="str">
        <f>VLOOKUP(A:A,[1]TDSheet!$A:$AI,35,0)</f>
        <v>ак янв</v>
      </c>
      <c r="AJ41" s="14">
        <f t="shared" si="15"/>
        <v>400</v>
      </c>
      <c r="AK41" s="14">
        <f t="shared" si="16"/>
        <v>400</v>
      </c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104.37</v>
      </c>
      <c r="D42" s="8">
        <v>1009.897</v>
      </c>
      <c r="E42" s="8">
        <v>362.86700000000002</v>
      </c>
      <c r="F42" s="8">
        <v>114.139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4">
        <f>VLOOKUP(A:A,[2]TDSheet!$A:$F,6,0)</f>
        <v>348.64600000000002</v>
      </c>
      <c r="K42" s="14">
        <f t="shared" si="11"/>
        <v>14.221000000000004</v>
      </c>
      <c r="L42" s="14">
        <f>VLOOKUP(A:A,[1]TDSheet!$A:$V,22,0)</f>
        <v>60</v>
      </c>
      <c r="M42" s="14">
        <f>VLOOKUP(A:A,[1]TDSheet!$A:$X,24,0)</f>
        <v>0</v>
      </c>
      <c r="N42" s="14"/>
      <c r="O42" s="14"/>
      <c r="P42" s="14"/>
      <c r="Q42" s="14"/>
      <c r="R42" s="14"/>
      <c r="S42" s="14"/>
      <c r="T42" s="14"/>
      <c r="U42" s="14"/>
      <c r="V42" s="14"/>
      <c r="W42" s="14">
        <f t="shared" si="12"/>
        <v>64.067399999999992</v>
      </c>
      <c r="X42" s="16">
        <v>120</v>
      </c>
      <c r="Y42" s="17">
        <f t="shared" si="13"/>
        <v>4.5910868866225263</v>
      </c>
      <c r="Z42" s="14">
        <f t="shared" si="14"/>
        <v>1.7815456847007995</v>
      </c>
      <c r="AA42" s="14"/>
      <c r="AB42" s="14"/>
      <c r="AC42" s="14">
        <f>VLOOKUP(A:A,[3]TDSheet!$A:$D,4,0)</f>
        <v>42.53</v>
      </c>
      <c r="AD42" s="14">
        <v>0</v>
      </c>
      <c r="AE42" s="14">
        <f>VLOOKUP(A:A,[1]TDSheet!$A:$AF,32,0)</f>
        <v>52.736800000000002</v>
      </c>
      <c r="AF42" s="14">
        <f>VLOOKUP(A:A,[1]TDSheet!$A:$AG,33,0)</f>
        <v>60.083799999999997</v>
      </c>
      <c r="AG42" s="14">
        <f>VLOOKUP(A:A,[1]TDSheet!$A:$W,23,0)</f>
        <v>50.201599999999999</v>
      </c>
      <c r="AH42" s="14">
        <f>VLOOKUP(A:A,[5]TDSheet!$A:$D,4,0)</f>
        <v>70.073999999999998</v>
      </c>
      <c r="AI42" s="14" t="str">
        <f>VLOOKUP(A:A,[1]TDSheet!$A:$AI,35,0)</f>
        <v>увел</v>
      </c>
      <c r="AJ42" s="14">
        <f t="shared" si="15"/>
        <v>120</v>
      </c>
      <c r="AK42" s="14">
        <f t="shared" si="16"/>
        <v>120</v>
      </c>
      <c r="AL42" s="14"/>
      <c r="AM42" s="14"/>
    </row>
    <row r="43" spans="1:39" s="1" customFormat="1" ht="21.95" customHeight="1" outlineLevel="1" x14ac:dyDescent="0.2">
      <c r="A43" s="7" t="s">
        <v>46</v>
      </c>
      <c r="B43" s="7" t="s">
        <v>8</v>
      </c>
      <c r="C43" s="8">
        <v>67.963999999999999</v>
      </c>
      <c r="D43" s="8">
        <v>1125.152</v>
      </c>
      <c r="E43" s="8">
        <v>368.11900000000003</v>
      </c>
      <c r="F43" s="8">
        <v>311.245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4">
        <f>VLOOKUP(A:A,[2]TDSheet!$A:$F,6,0)</f>
        <v>346.44299999999998</v>
      </c>
      <c r="K43" s="14">
        <f t="shared" si="11"/>
        <v>21.676000000000045</v>
      </c>
      <c r="L43" s="14">
        <f>VLOOKUP(A:A,[1]TDSheet!$A:$V,22,0)</f>
        <v>70</v>
      </c>
      <c r="M43" s="14">
        <f>VLOOKUP(A:A,[1]TDSheet!$A:$X,24,0)</f>
        <v>0</v>
      </c>
      <c r="N43" s="14"/>
      <c r="O43" s="14"/>
      <c r="P43" s="14"/>
      <c r="Q43" s="14"/>
      <c r="R43" s="14"/>
      <c r="S43" s="14"/>
      <c r="T43" s="14"/>
      <c r="U43" s="14"/>
      <c r="V43" s="14"/>
      <c r="W43" s="14">
        <f t="shared" si="12"/>
        <v>70.461600000000004</v>
      </c>
      <c r="X43" s="16"/>
      <c r="Y43" s="17">
        <f t="shared" si="13"/>
        <v>5.4106775889278698</v>
      </c>
      <c r="Z43" s="14">
        <f t="shared" si="14"/>
        <v>4.4172286749094543</v>
      </c>
      <c r="AA43" s="14"/>
      <c r="AB43" s="14"/>
      <c r="AC43" s="14">
        <f>VLOOKUP(A:A,[3]TDSheet!$A:$D,4,0)</f>
        <v>15.811</v>
      </c>
      <c r="AD43" s="14">
        <v>0</v>
      </c>
      <c r="AE43" s="14">
        <f>VLOOKUP(A:A,[1]TDSheet!$A:$AF,32,0)</f>
        <v>65.091200000000001</v>
      </c>
      <c r="AF43" s="14">
        <f>VLOOKUP(A:A,[1]TDSheet!$A:$AG,33,0)</f>
        <v>69.070000000000007</v>
      </c>
      <c r="AG43" s="14">
        <f>VLOOKUP(A:A,[1]TDSheet!$A:$W,23,0)</f>
        <v>63.248199999999997</v>
      </c>
      <c r="AH43" s="14">
        <f>VLOOKUP(A:A,[5]TDSheet!$A:$D,4,0)</f>
        <v>85.813999999999993</v>
      </c>
      <c r="AI43" s="14">
        <f>VLOOKUP(A:A,[1]TDSheet!$A:$AI,35,0)</f>
        <v>0</v>
      </c>
      <c r="AJ43" s="14">
        <f t="shared" si="15"/>
        <v>0</v>
      </c>
      <c r="AK43" s="14">
        <f t="shared" si="16"/>
        <v>0</v>
      </c>
      <c r="AL43" s="14"/>
      <c r="AM43" s="14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21.870999999999999</v>
      </c>
      <c r="D44" s="8">
        <v>59.572000000000003</v>
      </c>
      <c r="E44" s="8">
        <v>45.183999999999997</v>
      </c>
      <c r="F44" s="8">
        <v>24.103999999999999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180</v>
      </c>
      <c r="J44" s="14">
        <f>VLOOKUP(A:A,[2]TDSheet!$A:$F,6,0)</f>
        <v>45.344000000000001</v>
      </c>
      <c r="K44" s="14">
        <f t="shared" si="11"/>
        <v>-0.16000000000000369</v>
      </c>
      <c r="L44" s="14">
        <f>VLOOKUP(A:A,[1]TDSheet!$A:$V,22,0)</f>
        <v>20</v>
      </c>
      <c r="M44" s="14">
        <f>VLOOKUP(A:A,[1]TDSheet!$A:$X,24,0)</f>
        <v>0</v>
      </c>
      <c r="N44" s="14"/>
      <c r="O44" s="14"/>
      <c r="P44" s="14"/>
      <c r="Q44" s="14"/>
      <c r="R44" s="14"/>
      <c r="S44" s="14"/>
      <c r="T44" s="14"/>
      <c r="U44" s="14"/>
      <c r="V44" s="14"/>
      <c r="W44" s="14">
        <f t="shared" si="12"/>
        <v>4.9635999999999996</v>
      </c>
      <c r="X44" s="16"/>
      <c r="Y44" s="17">
        <f t="shared" si="13"/>
        <v>8.8854863405592717</v>
      </c>
      <c r="Z44" s="14">
        <f t="shared" si="14"/>
        <v>4.8561527923281496</v>
      </c>
      <c r="AA44" s="14"/>
      <c r="AB44" s="14"/>
      <c r="AC44" s="14">
        <f>VLOOKUP(A:A,[3]TDSheet!$A:$D,4,0)</f>
        <v>20.366</v>
      </c>
      <c r="AD44" s="14">
        <v>0</v>
      </c>
      <c r="AE44" s="14">
        <f>VLOOKUP(A:A,[1]TDSheet!$A:$AF,32,0)</f>
        <v>3.2667999999999999</v>
      </c>
      <c r="AF44" s="14">
        <f>VLOOKUP(A:A,[1]TDSheet!$A:$AG,33,0)</f>
        <v>4.8995999999999995</v>
      </c>
      <c r="AG44" s="14">
        <f>VLOOKUP(A:A,[1]TDSheet!$A:$W,23,0)</f>
        <v>4.6281999999999996</v>
      </c>
      <c r="AH44" s="14">
        <f>VLOOKUP(A:A,[5]TDSheet!$A:$D,4,0)</f>
        <v>7.0039999999999996</v>
      </c>
      <c r="AI44" s="14" t="e">
        <f>VLOOKUP(A:A,[1]TDSheet!$A:$AI,35,0)</f>
        <v>#N/A</v>
      </c>
      <c r="AJ44" s="14">
        <f t="shared" si="15"/>
        <v>0</v>
      </c>
      <c r="AK44" s="14">
        <f t="shared" si="16"/>
        <v>0</v>
      </c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138.096</v>
      </c>
      <c r="D45" s="8">
        <v>1575.652</v>
      </c>
      <c r="E45" s="8">
        <v>771.86400000000003</v>
      </c>
      <c r="F45" s="8">
        <v>271.79300000000001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60</v>
      </c>
      <c r="J45" s="14">
        <f>VLOOKUP(A:A,[2]TDSheet!$A:$F,6,0)</f>
        <v>740.09900000000005</v>
      </c>
      <c r="K45" s="14">
        <f t="shared" si="11"/>
        <v>31.764999999999986</v>
      </c>
      <c r="L45" s="14">
        <f>VLOOKUP(A:A,[1]TDSheet!$A:$V,22,0)</f>
        <v>130</v>
      </c>
      <c r="M45" s="14">
        <f>VLOOKUP(A:A,[1]TDSheet!$A:$X,24,0)</f>
        <v>0</v>
      </c>
      <c r="N45" s="14"/>
      <c r="O45" s="14"/>
      <c r="P45" s="14"/>
      <c r="Q45" s="14"/>
      <c r="R45" s="14"/>
      <c r="S45" s="14"/>
      <c r="T45" s="14"/>
      <c r="U45" s="14"/>
      <c r="V45" s="14"/>
      <c r="W45" s="14">
        <f t="shared" si="12"/>
        <v>136.4828</v>
      </c>
      <c r="X45" s="16">
        <v>250</v>
      </c>
      <c r="Y45" s="17">
        <f t="shared" si="13"/>
        <v>4.7756420589261062</v>
      </c>
      <c r="Z45" s="14">
        <f t="shared" si="14"/>
        <v>1.9914084412101745</v>
      </c>
      <c r="AA45" s="14"/>
      <c r="AB45" s="14"/>
      <c r="AC45" s="14">
        <f>VLOOKUP(A:A,[3]TDSheet!$A:$D,4,0)</f>
        <v>89.45</v>
      </c>
      <c r="AD45" s="14">
        <v>0</v>
      </c>
      <c r="AE45" s="14">
        <f>VLOOKUP(A:A,[1]TDSheet!$A:$AF,32,0)</f>
        <v>107.64439999999999</v>
      </c>
      <c r="AF45" s="14">
        <f>VLOOKUP(A:A,[1]TDSheet!$A:$AG,33,0)</f>
        <v>121.05519999999999</v>
      </c>
      <c r="AG45" s="14">
        <f>VLOOKUP(A:A,[1]TDSheet!$A:$W,23,0)</f>
        <v>116.62259999999999</v>
      </c>
      <c r="AH45" s="14">
        <f>VLOOKUP(A:A,[5]TDSheet!$A:$D,4,0)</f>
        <v>143.285</v>
      </c>
      <c r="AI45" s="14">
        <f>VLOOKUP(A:A,[1]TDSheet!$A:$AI,35,0)</f>
        <v>0</v>
      </c>
      <c r="AJ45" s="14">
        <f t="shared" si="15"/>
        <v>250</v>
      </c>
      <c r="AK45" s="14">
        <f t="shared" si="16"/>
        <v>250</v>
      </c>
      <c r="AL45" s="14"/>
      <c r="AM45" s="14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40.877000000000002</v>
      </c>
      <c r="D46" s="8">
        <v>386.78300000000002</v>
      </c>
      <c r="E46" s="8">
        <v>98.234999999999999</v>
      </c>
      <c r="F46" s="8">
        <v>76.364000000000004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35</v>
      </c>
      <c r="J46" s="14">
        <f>VLOOKUP(A:A,[2]TDSheet!$A:$F,6,0)</f>
        <v>100.46299999999999</v>
      </c>
      <c r="K46" s="14">
        <f t="shared" si="11"/>
        <v>-2.2279999999999944</v>
      </c>
      <c r="L46" s="14">
        <f>VLOOKUP(A:A,[1]TDSheet!$A:$V,22,0)</f>
        <v>10</v>
      </c>
      <c r="M46" s="14">
        <f>VLOOKUP(A:A,[1]TDSheet!$A:$X,24,0)</f>
        <v>0</v>
      </c>
      <c r="N46" s="14"/>
      <c r="O46" s="14"/>
      <c r="P46" s="14"/>
      <c r="Q46" s="14"/>
      <c r="R46" s="14"/>
      <c r="S46" s="14"/>
      <c r="T46" s="14"/>
      <c r="U46" s="14"/>
      <c r="V46" s="14"/>
      <c r="W46" s="14">
        <f t="shared" si="12"/>
        <v>8.6959999999999997</v>
      </c>
      <c r="X46" s="16"/>
      <c r="Y46" s="17">
        <f t="shared" si="13"/>
        <v>9.9314627414903409</v>
      </c>
      <c r="Z46" s="14">
        <f t="shared" si="14"/>
        <v>8.7815087396504143</v>
      </c>
      <c r="AA46" s="14"/>
      <c r="AB46" s="14"/>
      <c r="AC46" s="14">
        <f>VLOOKUP(A:A,[3]TDSheet!$A:$D,4,0)</f>
        <v>54.755000000000003</v>
      </c>
      <c r="AD46" s="14">
        <v>0</v>
      </c>
      <c r="AE46" s="14">
        <f>VLOOKUP(A:A,[1]TDSheet!$A:$AF,32,0)</f>
        <v>6.4478000000000009</v>
      </c>
      <c r="AF46" s="14">
        <f>VLOOKUP(A:A,[1]TDSheet!$A:$AG,33,0)</f>
        <v>14.167999999999996</v>
      </c>
      <c r="AG46" s="14">
        <f>VLOOKUP(A:A,[1]TDSheet!$A:$W,23,0)</f>
        <v>12.240200000000002</v>
      </c>
      <c r="AH46" s="14">
        <f>VLOOKUP(A:A,[5]TDSheet!$A:$D,4,0)</f>
        <v>8.452</v>
      </c>
      <c r="AI46" s="14" t="str">
        <f>VLOOKUP(A:A,[1]TDSheet!$A:$AI,35,0)</f>
        <v>увел</v>
      </c>
      <c r="AJ46" s="14">
        <f t="shared" si="15"/>
        <v>0</v>
      </c>
      <c r="AK46" s="14">
        <f t="shared" si="16"/>
        <v>0</v>
      </c>
      <c r="AL46" s="14"/>
      <c r="AM46" s="14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73.983000000000004</v>
      </c>
      <c r="D47" s="8">
        <v>364.62099999999998</v>
      </c>
      <c r="E47" s="8">
        <v>186.375</v>
      </c>
      <c r="F47" s="8">
        <v>64.995000000000005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4">
        <f>VLOOKUP(A:A,[2]TDSheet!$A:$F,6,0)</f>
        <v>188.11500000000001</v>
      </c>
      <c r="K47" s="14">
        <f t="shared" si="11"/>
        <v>-1.7400000000000091</v>
      </c>
      <c r="L47" s="14">
        <f>VLOOKUP(A:A,[1]TDSheet!$A:$V,22,0)</f>
        <v>30</v>
      </c>
      <c r="M47" s="14">
        <f>VLOOKUP(A:A,[1]TDSheet!$A:$X,24,0)</f>
        <v>0</v>
      </c>
      <c r="N47" s="14"/>
      <c r="O47" s="14"/>
      <c r="P47" s="14"/>
      <c r="Q47" s="14"/>
      <c r="R47" s="14"/>
      <c r="S47" s="14"/>
      <c r="T47" s="14"/>
      <c r="U47" s="14"/>
      <c r="V47" s="14"/>
      <c r="W47" s="14">
        <f t="shared" si="12"/>
        <v>21.572200000000002</v>
      </c>
      <c r="X47" s="16">
        <v>20</v>
      </c>
      <c r="Y47" s="17">
        <f t="shared" si="13"/>
        <v>5.3307034053086841</v>
      </c>
      <c r="Z47" s="14">
        <f t="shared" si="14"/>
        <v>3.0129054987437534</v>
      </c>
      <c r="AA47" s="14"/>
      <c r="AB47" s="14"/>
      <c r="AC47" s="14">
        <f>VLOOKUP(A:A,[3]TDSheet!$A:$D,4,0)</f>
        <v>78.513999999999996</v>
      </c>
      <c r="AD47" s="14">
        <v>0</v>
      </c>
      <c r="AE47" s="14">
        <f>VLOOKUP(A:A,[1]TDSheet!$A:$AF,32,0)</f>
        <v>20.016400000000004</v>
      </c>
      <c r="AF47" s="14">
        <f>VLOOKUP(A:A,[1]TDSheet!$A:$AG,33,0)</f>
        <v>24.7624</v>
      </c>
      <c r="AG47" s="14">
        <f>VLOOKUP(A:A,[1]TDSheet!$A:$W,23,0)</f>
        <v>25.333000000000006</v>
      </c>
      <c r="AH47" s="14">
        <f>VLOOKUP(A:A,[5]TDSheet!$A:$D,4,0)</f>
        <v>17.216000000000001</v>
      </c>
      <c r="AI47" s="14" t="str">
        <f>VLOOKUP(A:A,[1]TDSheet!$A:$AI,35,0)</f>
        <v>увел</v>
      </c>
      <c r="AJ47" s="14">
        <f t="shared" si="15"/>
        <v>20</v>
      </c>
      <c r="AK47" s="14">
        <f t="shared" si="16"/>
        <v>20</v>
      </c>
      <c r="AL47" s="14"/>
      <c r="AM47" s="14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150.84100000000001</v>
      </c>
      <c r="D48" s="8">
        <v>520.94899999999996</v>
      </c>
      <c r="E48" s="8">
        <v>320.26799999999997</v>
      </c>
      <c r="F48" s="8">
        <v>57.764000000000003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30</v>
      </c>
      <c r="J48" s="14">
        <f>VLOOKUP(A:A,[2]TDSheet!$A:$F,6,0)</f>
        <v>328.197</v>
      </c>
      <c r="K48" s="14">
        <f t="shared" si="11"/>
        <v>-7.9290000000000305</v>
      </c>
      <c r="L48" s="14">
        <f>VLOOKUP(A:A,[1]TDSheet!$A:$V,22,0)</f>
        <v>0</v>
      </c>
      <c r="M48" s="14">
        <f>VLOOKUP(A:A,[1]TDSheet!$A:$X,24,0)</f>
        <v>0</v>
      </c>
      <c r="N48" s="14"/>
      <c r="O48" s="14"/>
      <c r="P48" s="14"/>
      <c r="Q48" s="14"/>
      <c r="R48" s="14"/>
      <c r="S48" s="14"/>
      <c r="T48" s="14"/>
      <c r="U48" s="14"/>
      <c r="V48" s="14"/>
      <c r="W48" s="14">
        <f t="shared" si="12"/>
        <v>45.148199999999996</v>
      </c>
      <c r="X48" s="16">
        <v>120</v>
      </c>
      <c r="Y48" s="17">
        <f t="shared" si="13"/>
        <v>3.9373441244612195</v>
      </c>
      <c r="Z48" s="14">
        <f t="shared" si="14"/>
        <v>1.2794308521712938</v>
      </c>
      <c r="AA48" s="14"/>
      <c r="AB48" s="14"/>
      <c r="AC48" s="14">
        <f>VLOOKUP(A:A,[3]TDSheet!$A:$D,4,0)</f>
        <v>94.527000000000001</v>
      </c>
      <c r="AD48" s="14">
        <v>0</v>
      </c>
      <c r="AE48" s="14">
        <f>VLOOKUP(A:A,[1]TDSheet!$A:$AF,32,0)</f>
        <v>24.813600000000001</v>
      </c>
      <c r="AF48" s="14">
        <f>VLOOKUP(A:A,[1]TDSheet!$A:$AG,33,0)</f>
        <v>36.646599999999999</v>
      </c>
      <c r="AG48" s="14">
        <f>VLOOKUP(A:A,[1]TDSheet!$A:$W,23,0)</f>
        <v>25.5472</v>
      </c>
      <c r="AH48" s="14">
        <f>VLOOKUP(A:A,[5]TDSheet!$A:$D,4,0)</f>
        <v>77.798000000000002</v>
      </c>
      <c r="AI48" s="14" t="str">
        <f>VLOOKUP(A:A,[1]TDSheet!$A:$AI,35,0)</f>
        <v>увел</v>
      </c>
      <c r="AJ48" s="14">
        <f t="shared" si="15"/>
        <v>120</v>
      </c>
      <c r="AK48" s="14">
        <f t="shared" si="16"/>
        <v>120</v>
      </c>
      <c r="AL48" s="14"/>
      <c r="AM48" s="14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173.73699999999999</v>
      </c>
      <c r="D49" s="8">
        <v>3119.924</v>
      </c>
      <c r="E49" s="8">
        <v>1355.79</v>
      </c>
      <c r="F49" s="8">
        <v>737.28200000000004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4">
        <f>VLOOKUP(A:A,[2]TDSheet!$A:$F,6,0)</f>
        <v>1339.501</v>
      </c>
      <c r="K49" s="14">
        <f t="shared" si="11"/>
        <v>16.288999999999987</v>
      </c>
      <c r="L49" s="14">
        <f>VLOOKUP(A:A,[1]TDSheet!$A:$V,22,0)</f>
        <v>200</v>
      </c>
      <c r="M49" s="14">
        <f>VLOOKUP(A:A,[1]TDSheet!$A:$X,24,0)</f>
        <v>100</v>
      </c>
      <c r="N49" s="14"/>
      <c r="O49" s="14"/>
      <c r="P49" s="14"/>
      <c r="Q49" s="14"/>
      <c r="R49" s="14"/>
      <c r="S49" s="14"/>
      <c r="T49" s="14"/>
      <c r="U49" s="14"/>
      <c r="V49" s="14"/>
      <c r="W49" s="14">
        <f t="shared" si="12"/>
        <v>203.96819999999997</v>
      </c>
      <c r="X49" s="16"/>
      <c r="Y49" s="17">
        <f t="shared" si="13"/>
        <v>5.0855084272940605</v>
      </c>
      <c r="Z49" s="14">
        <f t="shared" si="14"/>
        <v>3.6146909175057687</v>
      </c>
      <c r="AA49" s="14"/>
      <c r="AB49" s="14"/>
      <c r="AC49" s="14">
        <f>VLOOKUP(A:A,[3]TDSheet!$A:$D,4,0)</f>
        <v>335.94900000000001</v>
      </c>
      <c r="AD49" s="14">
        <v>0</v>
      </c>
      <c r="AE49" s="14">
        <f>VLOOKUP(A:A,[1]TDSheet!$A:$AF,32,0)</f>
        <v>191.66780000000003</v>
      </c>
      <c r="AF49" s="14">
        <f>VLOOKUP(A:A,[1]TDSheet!$A:$AG,33,0)</f>
        <v>210.983</v>
      </c>
      <c r="AG49" s="14">
        <f>VLOOKUP(A:A,[1]TDSheet!$A:$W,23,0)</f>
        <v>195.53879999999998</v>
      </c>
      <c r="AH49" s="14">
        <f>VLOOKUP(A:A,[5]TDSheet!$A:$D,4,0)</f>
        <v>182.22900000000001</v>
      </c>
      <c r="AI49" s="14">
        <f>VLOOKUP(A:A,[1]TDSheet!$A:$AI,35,0)</f>
        <v>0</v>
      </c>
      <c r="AJ49" s="14">
        <f t="shared" si="15"/>
        <v>0</v>
      </c>
      <c r="AK49" s="14">
        <f t="shared" si="16"/>
        <v>0</v>
      </c>
      <c r="AL49" s="14"/>
      <c r="AM49" s="14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42.881999999999998</v>
      </c>
      <c r="D50" s="8">
        <v>294.12799999999999</v>
      </c>
      <c r="E50" s="8">
        <v>64.668000000000006</v>
      </c>
      <c r="F50" s="8">
        <v>39.188000000000002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40</v>
      </c>
      <c r="J50" s="14">
        <f>VLOOKUP(A:A,[2]TDSheet!$A:$F,6,0)</f>
        <v>72.75</v>
      </c>
      <c r="K50" s="14">
        <f t="shared" si="11"/>
        <v>-8.0819999999999936</v>
      </c>
      <c r="L50" s="14">
        <f>VLOOKUP(A:A,[1]TDSheet!$A:$V,22,0)</f>
        <v>0</v>
      </c>
      <c r="M50" s="14">
        <f>VLOOKUP(A:A,[1]TDSheet!$A:$X,24,0)</f>
        <v>0</v>
      </c>
      <c r="N50" s="14"/>
      <c r="O50" s="14"/>
      <c r="P50" s="14"/>
      <c r="Q50" s="14"/>
      <c r="R50" s="14"/>
      <c r="S50" s="14"/>
      <c r="T50" s="14"/>
      <c r="U50" s="14"/>
      <c r="V50" s="14"/>
      <c r="W50" s="14">
        <f t="shared" si="12"/>
        <v>12.933600000000002</v>
      </c>
      <c r="X50" s="16">
        <v>30</v>
      </c>
      <c r="Y50" s="17">
        <f t="shared" si="13"/>
        <v>5.3494773303643219</v>
      </c>
      <c r="Z50" s="14">
        <f t="shared" si="14"/>
        <v>3.0299375270612976</v>
      </c>
      <c r="AA50" s="14"/>
      <c r="AB50" s="14"/>
      <c r="AC50" s="14">
        <v>0</v>
      </c>
      <c r="AD50" s="14">
        <v>0</v>
      </c>
      <c r="AE50" s="14">
        <f>VLOOKUP(A:A,[1]TDSheet!$A:$AF,32,0)</f>
        <v>12.934999999999999</v>
      </c>
      <c r="AF50" s="14">
        <f>VLOOKUP(A:A,[1]TDSheet!$A:$AG,33,0)</f>
        <v>14.637200000000002</v>
      </c>
      <c r="AG50" s="14">
        <f>VLOOKUP(A:A,[1]TDSheet!$A:$W,23,0)</f>
        <v>9.6059999999999999</v>
      </c>
      <c r="AH50" s="14">
        <f>VLOOKUP(A:A,[5]TDSheet!$A:$D,4,0)</f>
        <v>13.881</v>
      </c>
      <c r="AI50" s="14">
        <f>VLOOKUP(A:A,[1]TDSheet!$A:$AI,35,0)</f>
        <v>0</v>
      </c>
      <c r="AJ50" s="14">
        <f t="shared" si="15"/>
        <v>30</v>
      </c>
      <c r="AK50" s="14">
        <f t="shared" si="16"/>
        <v>30</v>
      </c>
      <c r="AL50" s="14"/>
      <c r="AM50" s="14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133.959</v>
      </c>
      <c r="D51" s="8">
        <v>1114.7829999999999</v>
      </c>
      <c r="E51" s="8">
        <v>269.42700000000002</v>
      </c>
      <c r="F51" s="8">
        <v>129.374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35</v>
      </c>
      <c r="J51" s="14">
        <f>VLOOKUP(A:A,[2]TDSheet!$A:$F,6,0)</f>
        <v>264.714</v>
      </c>
      <c r="K51" s="14">
        <f t="shared" si="11"/>
        <v>4.7130000000000223</v>
      </c>
      <c r="L51" s="14">
        <f>VLOOKUP(A:A,[1]TDSheet!$A:$V,22,0)</f>
        <v>0</v>
      </c>
      <c r="M51" s="14">
        <f>VLOOKUP(A:A,[1]TDSheet!$A:$X,24,0)</f>
        <v>0</v>
      </c>
      <c r="N51" s="14"/>
      <c r="O51" s="14"/>
      <c r="P51" s="14"/>
      <c r="Q51" s="14"/>
      <c r="R51" s="14"/>
      <c r="S51" s="14"/>
      <c r="T51" s="14"/>
      <c r="U51" s="14"/>
      <c r="V51" s="14"/>
      <c r="W51" s="14">
        <f t="shared" si="12"/>
        <v>34.874600000000001</v>
      </c>
      <c r="X51" s="16">
        <v>60</v>
      </c>
      <c r="Y51" s="17">
        <f t="shared" si="13"/>
        <v>5.4301411342352308</v>
      </c>
      <c r="Z51" s="14">
        <f t="shared" si="14"/>
        <v>3.7096912939503248</v>
      </c>
      <c r="AA51" s="14"/>
      <c r="AB51" s="14"/>
      <c r="AC51" s="14">
        <f>VLOOKUP(A:A,[3]TDSheet!$A:$D,4,0)</f>
        <v>95.054000000000002</v>
      </c>
      <c r="AD51" s="14">
        <v>0</v>
      </c>
      <c r="AE51" s="14">
        <f>VLOOKUP(A:A,[1]TDSheet!$A:$AF,32,0)</f>
        <v>29.694800000000004</v>
      </c>
      <c r="AF51" s="14">
        <f>VLOOKUP(A:A,[1]TDSheet!$A:$AG,33,0)</f>
        <v>34.968599999999995</v>
      </c>
      <c r="AG51" s="14">
        <f>VLOOKUP(A:A,[1]TDSheet!$A:$W,23,0)</f>
        <v>22.806199999999997</v>
      </c>
      <c r="AH51" s="14">
        <f>VLOOKUP(A:A,[5]TDSheet!$A:$D,4,0)</f>
        <v>43.707000000000001</v>
      </c>
      <c r="AI51" s="14" t="str">
        <f>VLOOKUP(A:A,[1]TDSheet!$A:$AI,35,0)</f>
        <v>увел</v>
      </c>
      <c r="AJ51" s="14">
        <f t="shared" si="15"/>
        <v>60</v>
      </c>
      <c r="AK51" s="14">
        <f t="shared" si="16"/>
        <v>60</v>
      </c>
      <c r="AL51" s="14"/>
      <c r="AM51" s="14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89.935000000000002</v>
      </c>
      <c r="D52" s="8">
        <v>522.08199999999999</v>
      </c>
      <c r="E52" s="8">
        <v>161.32599999999999</v>
      </c>
      <c r="F52" s="8">
        <v>45.889000000000003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30</v>
      </c>
      <c r="J52" s="14">
        <f>VLOOKUP(A:A,[2]TDSheet!$A:$F,6,0)</f>
        <v>166.64699999999999</v>
      </c>
      <c r="K52" s="14">
        <f t="shared" si="11"/>
        <v>-5.320999999999998</v>
      </c>
      <c r="L52" s="14">
        <f>VLOOKUP(A:A,[1]TDSheet!$A:$V,22,0)</f>
        <v>0</v>
      </c>
      <c r="M52" s="14">
        <f>VLOOKUP(A:A,[1]TDSheet!$A:$X,24,0)</f>
        <v>0</v>
      </c>
      <c r="N52" s="14"/>
      <c r="O52" s="14"/>
      <c r="P52" s="14"/>
      <c r="Q52" s="14"/>
      <c r="R52" s="14"/>
      <c r="S52" s="14"/>
      <c r="T52" s="14"/>
      <c r="U52" s="14"/>
      <c r="V52" s="14"/>
      <c r="W52" s="14">
        <f t="shared" si="12"/>
        <v>24.218</v>
      </c>
      <c r="X52" s="16">
        <v>40</v>
      </c>
      <c r="Y52" s="17">
        <f t="shared" si="13"/>
        <v>3.5464943430506239</v>
      </c>
      <c r="Z52" s="14">
        <f t="shared" si="14"/>
        <v>1.8948302915187052</v>
      </c>
      <c r="AA52" s="14"/>
      <c r="AB52" s="14"/>
      <c r="AC52" s="14">
        <f>VLOOKUP(A:A,[3]TDSheet!$A:$D,4,0)</f>
        <v>40.235999999999997</v>
      </c>
      <c r="AD52" s="14">
        <v>0</v>
      </c>
      <c r="AE52" s="14">
        <f>VLOOKUP(A:A,[1]TDSheet!$A:$AF,32,0)</f>
        <v>20.515999999999998</v>
      </c>
      <c r="AF52" s="14">
        <f>VLOOKUP(A:A,[1]TDSheet!$A:$AG,33,0)</f>
        <v>24.718799999999998</v>
      </c>
      <c r="AG52" s="14">
        <f>VLOOKUP(A:A,[1]TDSheet!$A:$W,23,0)</f>
        <v>18.2926</v>
      </c>
      <c r="AH52" s="14">
        <f>VLOOKUP(A:A,[5]TDSheet!$A:$D,4,0)</f>
        <v>21.41</v>
      </c>
      <c r="AI52" s="14" t="str">
        <f>VLOOKUP(A:A,[1]TDSheet!$A:$AI,35,0)</f>
        <v>увел</v>
      </c>
      <c r="AJ52" s="14">
        <f t="shared" si="15"/>
        <v>40</v>
      </c>
      <c r="AK52" s="14">
        <f t="shared" si="16"/>
        <v>40</v>
      </c>
      <c r="AL52" s="14"/>
      <c r="AM52" s="14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57.259</v>
      </c>
      <c r="D53" s="8">
        <v>1769.164</v>
      </c>
      <c r="E53" s="8">
        <v>492.81799999999998</v>
      </c>
      <c r="F53" s="8">
        <v>82.566000000000003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4">
        <f>VLOOKUP(A:A,[2]TDSheet!$A:$F,6,0)</f>
        <v>517.505</v>
      </c>
      <c r="K53" s="14">
        <f t="shared" si="11"/>
        <v>-24.687000000000012</v>
      </c>
      <c r="L53" s="14">
        <f>VLOOKUP(A:A,[1]TDSheet!$A:$V,22,0)</f>
        <v>60</v>
      </c>
      <c r="M53" s="14">
        <f>VLOOKUP(A:A,[1]TDSheet!$A:$X,24,0)</f>
        <v>0</v>
      </c>
      <c r="N53" s="14"/>
      <c r="O53" s="14"/>
      <c r="P53" s="14"/>
      <c r="Q53" s="14"/>
      <c r="R53" s="14"/>
      <c r="S53" s="14"/>
      <c r="T53" s="14"/>
      <c r="U53" s="14"/>
      <c r="V53" s="14"/>
      <c r="W53" s="14">
        <f t="shared" si="12"/>
        <v>80.614999999999995</v>
      </c>
      <c r="X53" s="16">
        <v>200</v>
      </c>
      <c r="Y53" s="17">
        <f t="shared" si="13"/>
        <v>4.2494076784717487</v>
      </c>
      <c r="Z53" s="14">
        <f t="shared" si="14"/>
        <v>1.0242014513428024</v>
      </c>
      <c r="AA53" s="14"/>
      <c r="AB53" s="14"/>
      <c r="AC53" s="14">
        <f>VLOOKUP(A:A,[3]TDSheet!$A:$D,4,0)</f>
        <v>89.742999999999995</v>
      </c>
      <c r="AD53" s="14">
        <v>0</v>
      </c>
      <c r="AE53" s="14">
        <f>VLOOKUP(A:A,[1]TDSheet!$A:$AF,32,0)</f>
        <v>70.803799999999995</v>
      </c>
      <c r="AF53" s="14">
        <f>VLOOKUP(A:A,[1]TDSheet!$A:$AG,33,0)</f>
        <v>62.196399999999997</v>
      </c>
      <c r="AG53" s="14">
        <f>VLOOKUP(A:A,[1]TDSheet!$A:$W,23,0)</f>
        <v>54.763200000000005</v>
      </c>
      <c r="AH53" s="14">
        <f>VLOOKUP(A:A,[5]TDSheet!$A:$D,4,0)</f>
        <v>104.721</v>
      </c>
      <c r="AI53" s="14">
        <f>VLOOKUP(A:A,[1]TDSheet!$A:$AI,35,0)</f>
        <v>0</v>
      </c>
      <c r="AJ53" s="14">
        <f t="shared" si="15"/>
        <v>200</v>
      </c>
      <c r="AK53" s="14">
        <f t="shared" si="16"/>
        <v>200</v>
      </c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135.38200000000001</v>
      </c>
      <c r="D54" s="8">
        <v>1535.0060000000001</v>
      </c>
      <c r="E54" s="8">
        <v>362.23200000000003</v>
      </c>
      <c r="F54" s="8">
        <v>2.702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4">
        <f>VLOOKUP(A:A,[2]TDSheet!$A:$F,6,0)</f>
        <v>536.05899999999997</v>
      </c>
      <c r="K54" s="14">
        <f t="shared" si="11"/>
        <v>-173.82699999999994</v>
      </c>
      <c r="L54" s="14">
        <f>VLOOKUP(A:A,[1]TDSheet!$A:$V,22,0)</f>
        <v>30</v>
      </c>
      <c r="M54" s="14">
        <f>VLOOKUP(A:A,[1]TDSheet!$A:$X,24,0)</f>
        <v>0</v>
      </c>
      <c r="N54" s="14"/>
      <c r="O54" s="14"/>
      <c r="P54" s="14"/>
      <c r="Q54" s="14"/>
      <c r="R54" s="14"/>
      <c r="S54" s="14"/>
      <c r="T54" s="14"/>
      <c r="U54" s="14"/>
      <c r="V54" s="14"/>
      <c r="W54" s="14">
        <f t="shared" si="12"/>
        <v>47.335999999999999</v>
      </c>
      <c r="X54" s="16">
        <v>150</v>
      </c>
      <c r="Y54" s="17">
        <f t="shared" si="13"/>
        <v>3.8596839614669598</v>
      </c>
      <c r="Z54" s="14">
        <f t="shared" si="14"/>
        <v>5.7081291194862264E-2</v>
      </c>
      <c r="AA54" s="14"/>
      <c r="AB54" s="14"/>
      <c r="AC54" s="14">
        <f>VLOOKUP(A:A,[3]TDSheet!$A:$D,4,0)</f>
        <v>125.55200000000001</v>
      </c>
      <c r="AD54" s="14">
        <v>0</v>
      </c>
      <c r="AE54" s="14">
        <f>VLOOKUP(A:A,[1]TDSheet!$A:$AF,32,0)</f>
        <v>59.709000000000003</v>
      </c>
      <c r="AF54" s="14">
        <f>VLOOKUP(A:A,[1]TDSheet!$A:$AG,33,0)</f>
        <v>54.587799999999994</v>
      </c>
      <c r="AG54" s="14">
        <f>VLOOKUP(A:A,[1]TDSheet!$A:$W,23,0)</f>
        <v>37.847200000000001</v>
      </c>
      <c r="AH54" s="14">
        <f>VLOOKUP(A:A,[5]TDSheet!$A:$D,4,0)</f>
        <v>31.585999999999999</v>
      </c>
      <c r="AI54" s="14">
        <f>VLOOKUP(A:A,[1]TDSheet!$A:$AI,35,0)</f>
        <v>0</v>
      </c>
      <c r="AJ54" s="14">
        <f t="shared" si="15"/>
        <v>150</v>
      </c>
      <c r="AK54" s="14">
        <f t="shared" si="16"/>
        <v>150</v>
      </c>
      <c r="AL54" s="14"/>
      <c r="AM54" s="14"/>
    </row>
    <row r="55" spans="1:39" s="1" customFormat="1" ht="21.95" customHeight="1" outlineLevel="1" x14ac:dyDescent="0.2">
      <c r="A55" s="7" t="s">
        <v>58</v>
      </c>
      <c r="B55" s="7" t="s">
        <v>8</v>
      </c>
      <c r="C55" s="8">
        <v>136.62200000000001</v>
      </c>
      <c r="D55" s="8">
        <v>1713.9590000000001</v>
      </c>
      <c r="E55" s="8">
        <v>301.05</v>
      </c>
      <c r="F55" s="8">
        <v>21.25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4">
        <f>VLOOKUP(A:A,[2]TDSheet!$A:$F,6,0)</f>
        <v>400.90899999999999</v>
      </c>
      <c r="K55" s="14">
        <f t="shared" si="11"/>
        <v>-99.85899999999998</v>
      </c>
      <c r="L55" s="14">
        <f>VLOOKUP(A:A,[1]TDSheet!$A:$V,22,0)</f>
        <v>50</v>
      </c>
      <c r="M55" s="14">
        <f>VLOOKUP(A:A,[1]TDSheet!$A:$X,24,0)</f>
        <v>0</v>
      </c>
      <c r="N55" s="14"/>
      <c r="O55" s="14"/>
      <c r="P55" s="14"/>
      <c r="Q55" s="14"/>
      <c r="R55" s="14"/>
      <c r="S55" s="14"/>
      <c r="T55" s="14"/>
      <c r="U55" s="14"/>
      <c r="V55" s="14"/>
      <c r="W55" s="14">
        <f t="shared" si="12"/>
        <v>53.205000000000005</v>
      </c>
      <c r="X55" s="16">
        <v>150</v>
      </c>
      <c r="Y55" s="17">
        <f t="shared" si="13"/>
        <v>4.1584437552861573</v>
      </c>
      <c r="Z55" s="14">
        <f t="shared" si="14"/>
        <v>0.399398552767597</v>
      </c>
      <c r="AA55" s="14"/>
      <c r="AB55" s="14"/>
      <c r="AC55" s="14">
        <f>VLOOKUP(A:A,[3]TDSheet!$A:$D,4,0)</f>
        <v>35.024999999999999</v>
      </c>
      <c r="AD55" s="14">
        <v>0</v>
      </c>
      <c r="AE55" s="14">
        <f>VLOOKUP(A:A,[1]TDSheet!$A:$AF,32,0)</f>
        <v>51.242000000000004</v>
      </c>
      <c r="AF55" s="14">
        <f>VLOOKUP(A:A,[1]TDSheet!$A:$AG,33,0)</f>
        <v>54.9908</v>
      </c>
      <c r="AG55" s="14">
        <f>VLOOKUP(A:A,[1]TDSheet!$A:$W,23,0)</f>
        <v>46.249400000000001</v>
      </c>
      <c r="AH55" s="14">
        <f>VLOOKUP(A:A,[5]TDSheet!$A:$D,4,0)</f>
        <v>70.546000000000006</v>
      </c>
      <c r="AI55" s="14">
        <f>VLOOKUP(A:A,[1]TDSheet!$A:$AI,35,0)</f>
        <v>0</v>
      </c>
      <c r="AJ55" s="14">
        <f t="shared" si="15"/>
        <v>150</v>
      </c>
      <c r="AK55" s="14">
        <f t="shared" si="16"/>
        <v>150</v>
      </c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15</v>
      </c>
      <c r="C56" s="8">
        <v>1158</v>
      </c>
      <c r="D56" s="8">
        <v>8327</v>
      </c>
      <c r="E56" s="18">
        <v>3010</v>
      </c>
      <c r="F56" s="19">
        <v>1304</v>
      </c>
      <c r="G56" s="1" t="str">
        <f>VLOOKUP(A:A,[1]TDSheet!$A:$G,7,0)</f>
        <v>акк</v>
      </c>
      <c r="H56" s="1">
        <f>VLOOKUP(A:A,[1]TDSheet!$A:$H,8,0)</f>
        <v>0.35</v>
      </c>
      <c r="I56" s="1">
        <f>VLOOKUP(A:A,[1]TDSheet!$A:$I,9,0)</f>
        <v>40</v>
      </c>
      <c r="J56" s="14">
        <f>VLOOKUP(A:A,[2]TDSheet!$A:$F,6,0)</f>
        <v>2680</v>
      </c>
      <c r="K56" s="14">
        <f t="shared" si="11"/>
        <v>330</v>
      </c>
      <c r="L56" s="14">
        <f>VLOOKUP(A:A,[1]TDSheet!$A:$V,22,0)</f>
        <v>800</v>
      </c>
      <c r="M56" s="14">
        <f>VLOOKUP(A:A,[1]TDSheet!$A:$X,24,0)</f>
        <v>500</v>
      </c>
      <c r="N56" s="14"/>
      <c r="O56" s="14"/>
      <c r="P56" s="14"/>
      <c r="Q56" s="14"/>
      <c r="R56" s="14"/>
      <c r="S56" s="14"/>
      <c r="T56" s="14"/>
      <c r="U56" s="14"/>
      <c r="V56" s="14"/>
      <c r="W56" s="14">
        <f t="shared" si="12"/>
        <v>501.2</v>
      </c>
      <c r="X56" s="16">
        <v>500</v>
      </c>
      <c r="Y56" s="17">
        <f t="shared" si="13"/>
        <v>6.1931364724660813</v>
      </c>
      <c r="Z56" s="14">
        <f t="shared" si="14"/>
        <v>2.601755786113328</v>
      </c>
      <c r="AA56" s="14"/>
      <c r="AB56" s="14"/>
      <c r="AC56" s="14">
        <f>VLOOKUP(A:A,[3]TDSheet!$A:$D,4,0)</f>
        <v>504</v>
      </c>
      <c r="AD56" s="14">
        <v>0</v>
      </c>
      <c r="AE56" s="14">
        <f>VLOOKUP(A:A,[1]TDSheet!$A:$AF,32,0)</f>
        <v>394.6</v>
      </c>
      <c r="AF56" s="14">
        <f>VLOOKUP(A:A,[1]TDSheet!$A:$AG,33,0)</f>
        <v>493.6</v>
      </c>
      <c r="AG56" s="14">
        <f>VLOOKUP(A:A,[1]TDSheet!$A:$W,23,0)</f>
        <v>428</v>
      </c>
      <c r="AH56" s="20">
        <v>716</v>
      </c>
      <c r="AI56" s="14" t="str">
        <f>VLOOKUP(A:A,[1]TDSheet!$A:$AI,35,0)</f>
        <v>оконч</v>
      </c>
      <c r="AJ56" s="14">
        <f t="shared" si="15"/>
        <v>500</v>
      </c>
      <c r="AK56" s="14">
        <f t="shared" si="16"/>
        <v>175</v>
      </c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15</v>
      </c>
      <c r="C57" s="8">
        <v>3595</v>
      </c>
      <c r="D57" s="8">
        <v>15614</v>
      </c>
      <c r="E57" s="18">
        <v>5257</v>
      </c>
      <c r="F57" s="19">
        <v>3534</v>
      </c>
      <c r="G57" s="1" t="str">
        <f>VLOOKUP(A:A,[1]TDSheet!$A:$G,7,0)</f>
        <v>акк</v>
      </c>
      <c r="H57" s="1">
        <f>VLOOKUP(A:A,[1]TDSheet!$A:$H,8,0)</f>
        <v>0.4</v>
      </c>
      <c r="I57" s="1">
        <f>VLOOKUP(A:A,[1]TDSheet!$A:$I,9,0)</f>
        <v>40</v>
      </c>
      <c r="J57" s="14">
        <f>VLOOKUP(A:A,[2]TDSheet!$A:$F,6,0)</f>
        <v>4387</v>
      </c>
      <c r="K57" s="14">
        <f t="shared" si="11"/>
        <v>870</v>
      </c>
      <c r="L57" s="14">
        <f>VLOOKUP(A:A,[1]TDSheet!$A:$V,22,0)</f>
        <v>1400</v>
      </c>
      <c r="M57" s="14">
        <f>VLOOKUP(A:A,[1]TDSheet!$A:$X,24,0)</f>
        <v>1000</v>
      </c>
      <c r="N57" s="14"/>
      <c r="O57" s="14"/>
      <c r="P57" s="14"/>
      <c r="Q57" s="14"/>
      <c r="R57" s="14"/>
      <c r="S57" s="14"/>
      <c r="T57" s="14">
        <v>162</v>
      </c>
      <c r="U57" s="14"/>
      <c r="V57" s="14"/>
      <c r="W57" s="14">
        <f t="shared" si="12"/>
        <v>905</v>
      </c>
      <c r="X57" s="16"/>
      <c r="Y57" s="17">
        <f t="shared" si="13"/>
        <v>6.5569060773480663</v>
      </c>
      <c r="Z57" s="14">
        <f t="shared" si="14"/>
        <v>3.9049723756906078</v>
      </c>
      <c r="AA57" s="14"/>
      <c r="AB57" s="14"/>
      <c r="AC57" s="14">
        <f>VLOOKUP(A:A,[3]TDSheet!$A:$D,4,0)</f>
        <v>462</v>
      </c>
      <c r="AD57" s="14">
        <f>VLOOKUP(A:A,[4]TDSheet!$A:$D,4,0)</f>
        <v>270</v>
      </c>
      <c r="AE57" s="14">
        <f>VLOOKUP(A:A,[1]TDSheet!$A:$AF,32,0)</f>
        <v>778.2</v>
      </c>
      <c r="AF57" s="14">
        <f>VLOOKUP(A:A,[1]TDSheet!$A:$AG,33,0)</f>
        <v>903.4</v>
      </c>
      <c r="AG57" s="14">
        <f>VLOOKUP(A:A,[1]TDSheet!$A:$W,23,0)</f>
        <v>1025.2</v>
      </c>
      <c r="AH57" s="20">
        <v>1148</v>
      </c>
      <c r="AI57" s="14">
        <f>VLOOKUP(A:A,[1]TDSheet!$A:$AI,35,0)</f>
        <v>0</v>
      </c>
      <c r="AJ57" s="14">
        <f t="shared" si="15"/>
        <v>162</v>
      </c>
      <c r="AK57" s="14">
        <f t="shared" si="16"/>
        <v>64.8</v>
      </c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15</v>
      </c>
      <c r="C58" s="8">
        <v>959</v>
      </c>
      <c r="D58" s="8">
        <v>25215</v>
      </c>
      <c r="E58" s="8">
        <v>4598</v>
      </c>
      <c r="F58" s="8">
        <v>1735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45</v>
      </c>
      <c r="J58" s="14">
        <f>VLOOKUP(A:A,[2]TDSheet!$A:$F,6,0)</f>
        <v>4595</v>
      </c>
      <c r="K58" s="14">
        <f t="shared" si="11"/>
        <v>3</v>
      </c>
      <c r="L58" s="14">
        <f>VLOOKUP(A:A,[1]TDSheet!$A:$V,22,0)</f>
        <v>800</v>
      </c>
      <c r="M58" s="14">
        <f>VLOOKUP(A:A,[1]TDSheet!$A:$X,24,0)</f>
        <v>500</v>
      </c>
      <c r="N58" s="14"/>
      <c r="O58" s="14"/>
      <c r="P58" s="14"/>
      <c r="Q58" s="14"/>
      <c r="R58" s="14"/>
      <c r="S58" s="14"/>
      <c r="T58" s="14">
        <v>220</v>
      </c>
      <c r="U58" s="14"/>
      <c r="V58" s="14"/>
      <c r="W58" s="14">
        <f t="shared" si="12"/>
        <v>803.6</v>
      </c>
      <c r="X58" s="16">
        <v>1200</v>
      </c>
      <c r="Y58" s="17">
        <f t="shared" si="13"/>
        <v>5.2700348432055746</v>
      </c>
      <c r="Z58" s="14">
        <f t="shared" si="14"/>
        <v>2.159034345445495</v>
      </c>
      <c r="AA58" s="14"/>
      <c r="AB58" s="14"/>
      <c r="AC58" s="14">
        <f>VLOOKUP(A:A,[3]TDSheet!$A:$D,4,0)</f>
        <v>290</v>
      </c>
      <c r="AD58" s="14">
        <f>VLOOKUP(A:A,[4]TDSheet!$A:$D,4,0)</f>
        <v>290</v>
      </c>
      <c r="AE58" s="14">
        <f>VLOOKUP(A:A,[1]TDSheet!$A:$AF,32,0)</f>
        <v>754.4</v>
      </c>
      <c r="AF58" s="14">
        <f>VLOOKUP(A:A,[1]TDSheet!$A:$AG,33,0)</f>
        <v>857.8</v>
      </c>
      <c r="AG58" s="14">
        <f>VLOOKUP(A:A,[1]TDSheet!$A:$W,23,0)</f>
        <v>721.4</v>
      </c>
      <c r="AH58" s="14">
        <f>VLOOKUP(A:A,[5]TDSheet!$A:$D,4,0)</f>
        <v>978</v>
      </c>
      <c r="AI58" s="14" t="str">
        <f>VLOOKUP(A:A,[1]TDSheet!$A:$AI,35,0)</f>
        <v>продянв</v>
      </c>
      <c r="AJ58" s="14">
        <f t="shared" si="15"/>
        <v>1420</v>
      </c>
      <c r="AK58" s="14">
        <f t="shared" si="16"/>
        <v>639</v>
      </c>
      <c r="AL58" s="14"/>
      <c r="AM58" s="14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1641.6110000000001</v>
      </c>
      <c r="D59" s="8">
        <v>2421.0859999999998</v>
      </c>
      <c r="E59" s="18">
        <v>1227</v>
      </c>
      <c r="F59" s="19">
        <v>656</v>
      </c>
      <c r="G59" s="1" t="str">
        <f>VLOOKUP(A:A,[1]TDSheet!$A:$G,7,0)</f>
        <v>акк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740.15099999999995</v>
      </c>
      <c r="K59" s="14">
        <f t="shared" si="11"/>
        <v>486.84900000000005</v>
      </c>
      <c r="L59" s="14">
        <f>VLOOKUP(A:A,[1]TDSheet!$A:$V,22,0)</f>
        <v>250</v>
      </c>
      <c r="M59" s="14">
        <f>VLOOKUP(A:A,[1]TDSheet!$A:$X,24,0)</f>
        <v>0</v>
      </c>
      <c r="N59" s="14"/>
      <c r="O59" s="14"/>
      <c r="P59" s="14"/>
      <c r="Q59" s="14"/>
      <c r="R59" s="14"/>
      <c r="S59" s="14"/>
      <c r="T59" s="14"/>
      <c r="U59" s="14"/>
      <c r="V59" s="14"/>
      <c r="W59" s="14">
        <f t="shared" si="12"/>
        <v>210.863</v>
      </c>
      <c r="X59" s="16">
        <v>250</v>
      </c>
      <c r="Y59" s="17">
        <f t="shared" si="13"/>
        <v>5.4822325396110267</v>
      </c>
      <c r="Z59" s="14">
        <f t="shared" si="14"/>
        <v>3.1110246937585067</v>
      </c>
      <c r="AA59" s="14"/>
      <c r="AB59" s="14"/>
      <c r="AC59" s="14">
        <f>VLOOKUP(A:A,[3]TDSheet!$A:$D,4,0)</f>
        <v>172.685</v>
      </c>
      <c r="AD59" s="14">
        <v>0</v>
      </c>
      <c r="AE59" s="14">
        <f>VLOOKUP(A:A,[1]TDSheet!$A:$AF,32,0)</f>
        <v>154.86199999999999</v>
      </c>
      <c r="AF59" s="14">
        <f>VLOOKUP(A:A,[1]TDSheet!$A:$AG,33,0)</f>
        <v>210.03620000000001</v>
      </c>
      <c r="AG59" s="14">
        <f>VLOOKUP(A:A,[1]TDSheet!$A:$W,23,0)</f>
        <v>203.56620000000001</v>
      </c>
      <c r="AH59" s="14">
        <f>VLOOKUP(A:A,[5]TDSheet!$A:$D,4,0)</f>
        <v>161.613</v>
      </c>
      <c r="AI59" s="14">
        <f>VLOOKUP(A:A,[1]TDSheet!$A:$AI,35,0)</f>
        <v>0</v>
      </c>
      <c r="AJ59" s="14">
        <f t="shared" si="15"/>
        <v>250</v>
      </c>
      <c r="AK59" s="14">
        <f t="shared" si="16"/>
        <v>250</v>
      </c>
      <c r="AL59" s="14"/>
      <c r="AM59" s="14"/>
    </row>
    <row r="60" spans="1:39" s="1" customFormat="1" ht="11.1" customHeight="1" outlineLevel="1" x14ac:dyDescent="0.2">
      <c r="A60" s="7" t="s">
        <v>63</v>
      </c>
      <c r="B60" s="7" t="s">
        <v>15</v>
      </c>
      <c r="C60" s="8">
        <v>680</v>
      </c>
      <c r="D60" s="8">
        <v>1607</v>
      </c>
      <c r="E60" s="8">
        <v>556</v>
      </c>
      <c r="F60" s="8">
        <v>520</v>
      </c>
      <c r="G60" s="1">
        <f>VLOOKUP(A:A,[1]TDSheet!$A:$G,7,0)</f>
        <v>0</v>
      </c>
      <c r="H60" s="1">
        <f>VLOOKUP(A:A,[1]TDSheet!$A:$H,8,0)</f>
        <v>0.1</v>
      </c>
      <c r="I60" s="1">
        <f>VLOOKUP(A:A,[1]TDSheet!$A:$I,9,0)</f>
        <v>730</v>
      </c>
      <c r="J60" s="14">
        <f>VLOOKUP(A:A,[2]TDSheet!$A:$F,6,0)</f>
        <v>559</v>
      </c>
      <c r="K60" s="14">
        <f t="shared" si="11"/>
        <v>-3</v>
      </c>
      <c r="L60" s="14">
        <f>VLOOKUP(A:A,[1]TDSheet!$A:$V,22,0)</f>
        <v>0</v>
      </c>
      <c r="M60" s="14">
        <f>VLOOKUP(A:A,[1]TDSheet!$A:$X,24,0)</f>
        <v>0</v>
      </c>
      <c r="N60" s="14"/>
      <c r="O60" s="14"/>
      <c r="P60" s="14"/>
      <c r="Q60" s="14"/>
      <c r="R60" s="14"/>
      <c r="S60" s="14"/>
      <c r="T60" s="14"/>
      <c r="U60" s="14"/>
      <c r="V60" s="14"/>
      <c r="W60" s="14">
        <f t="shared" si="12"/>
        <v>111.2</v>
      </c>
      <c r="X60" s="16">
        <v>500</v>
      </c>
      <c r="Y60" s="17">
        <f t="shared" si="13"/>
        <v>9.172661870503596</v>
      </c>
      <c r="Z60" s="14">
        <f t="shared" si="14"/>
        <v>4.6762589928057556</v>
      </c>
      <c r="AA60" s="14"/>
      <c r="AB60" s="14"/>
      <c r="AC60" s="14">
        <v>0</v>
      </c>
      <c r="AD60" s="14">
        <v>0</v>
      </c>
      <c r="AE60" s="14">
        <f>VLOOKUP(A:A,[1]TDSheet!$A:$AF,32,0)</f>
        <v>87.4</v>
      </c>
      <c r="AF60" s="14">
        <f>VLOOKUP(A:A,[1]TDSheet!$A:$AG,33,0)</f>
        <v>0</v>
      </c>
      <c r="AG60" s="14">
        <f>VLOOKUP(A:A,[1]TDSheet!$A:$W,23,0)</f>
        <v>69.400000000000006</v>
      </c>
      <c r="AH60" s="14">
        <f>VLOOKUP(A:A,[5]TDSheet!$A:$D,4,0)</f>
        <v>94</v>
      </c>
      <c r="AI60" s="14" t="str">
        <f>VLOOKUP(A:A,[1]TDSheet!$A:$AI,35,0)</f>
        <v>склад</v>
      </c>
      <c r="AJ60" s="14">
        <f t="shared" si="15"/>
        <v>500</v>
      </c>
      <c r="AK60" s="14">
        <f t="shared" si="16"/>
        <v>50</v>
      </c>
      <c r="AL60" s="14"/>
      <c r="AM60" s="14"/>
    </row>
    <row r="61" spans="1:39" s="1" customFormat="1" ht="11.1" customHeight="1" outlineLevel="1" x14ac:dyDescent="0.2">
      <c r="A61" s="7" t="s">
        <v>116</v>
      </c>
      <c r="B61" s="7" t="s">
        <v>15</v>
      </c>
      <c r="C61" s="8">
        <v>110</v>
      </c>
      <c r="D61" s="8">
        <v>54</v>
      </c>
      <c r="E61" s="8">
        <v>128</v>
      </c>
      <c r="F61" s="8">
        <v>17</v>
      </c>
      <c r="G61" s="1" t="str">
        <f>VLOOKUP(A:A,[1]TDSheet!$A:$G,7,0)</f>
        <v>нов</v>
      </c>
      <c r="H61" s="1">
        <f>VLOOKUP(A:A,[1]TDSheet!$A:$H,8,0)</f>
        <v>0.4</v>
      </c>
      <c r="I61" s="1" t="e">
        <f>VLOOKUP(A:A,[1]TDSheet!$A:$I,9,0)</f>
        <v>#N/A</v>
      </c>
      <c r="J61" s="14">
        <f>VLOOKUP(A:A,[2]TDSheet!$A:$F,6,0)</f>
        <v>140</v>
      </c>
      <c r="K61" s="14">
        <f t="shared" si="11"/>
        <v>-12</v>
      </c>
      <c r="L61" s="14">
        <f>VLOOKUP(A:A,[1]TDSheet!$A:$V,22,0)</f>
        <v>20</v>
      </c>
      <c r="M61" s="14">
        <f>VLOOKUP(A:A,[1]TDSheet!$A:$X,24,0)</f>
        <v>0</v>
      </c>
      <c r="N61" s="14"/>
      <c r="O61" s="14"/>
      <c r="P61" s="14"/>
      <c r="Q61" s="14"/>
      <c r="R61" s="14"/>
      <c r="S61" s="14"/>
      <c r="T61" s="14"/>
      <c r="U61" s="14"/>
      <c r="V61" s="14"/>
      <c r="W61" s="14">
        <f t="shared" si="12"/>
        <v>25.6</v>
      </c>
      <c r="X61" s="16">
        <v>80</v>
      </c>
      <c r="Y61" s="17">
        <f t="shared" si="13"/>
        <v>4.5703125</v>
      </c>
      <c r="Z61" s="14">
        <f t="shared" si="14"/>
        <v>0.6640625</v>
      </c>
      <c r="AA61" s="14"/>
      <c r="AB61" s="14"/>
      <c r="AC61" s="14">
        <v>0</v>
      </c>
      <c r="AD61" s="14">
        <v>0</v>
      </c>
      <c r="AE61" s="14">
        <f>VLOOKUP(A:A,[1]TDSheet!$A:$AF,32,0)</f>
        <v>0</v>
      </c>
      <c r="AF61" s="14">
        <f>VLOOKUP(A:A,[1]TDSheet!$A:$AG,33,0)</f>
        <v>0</v>
      </c>
      <c r="AG61" s="14">
        <f>VLOOKUP(A:A,[1]TDSheet!$A:$W,23,0)</f>
        <v>18</v>
      </c>
      <c r="AH61" s="14">
        <f>VLOOKUP(A:A,[5]TDSheet!$A:$D,4,0)</f>
        <v>48</v>
      </c>
      <c r="AI61" s="14" t="e">
        <f>VLOOKUP(A:A,[1]TDSheet!$A:$AI,35,0)</f>
        <v>#N/A</v>
      </c>
      <c r="AJ61" s="14">
        <f t="shared" si="15"/>
        <v>80</v>
      </c>
      <c r="AK61" s="14">
        <f t="shared" si="16"/>
        <v>32</v>
      </c>
      <c r="AL61" s="14"/>
      <c r="AM61" s="14"/>
    </row>
    <row r="62" spans="1:39" s="1" customFormat="1" ht="21.95" customHeight="1" outlineLevel="1" x14ac:dyDescent="0.2">
      <c r="A62" s="7" t="s">
        <v>64</v>
      </c>
      <c r="B62" s="7" t="s">
        <v>15</v>
      </c>
      <c r="C62" s="8">
        <v>378</v>
      </c>
      <c r="D62" s="8">
        <v>10532</v>
      </c>
      <c r="E62" s="8">
        <v>1568</v>
      </c>
      <c r="F62" s="8">
        <v>219</v>
      </c>
      <c r="G62" s="1">
        <f>VLOOKUP(A:A,[1]TDSheet!$A:$G,7,0)</f>
        <v>0</v>
      </c>
      <c r="H62" s="1">
        <f>VLOOKUP(A:A,[1]TDSheet!$A:$H,8,0)</f>
        <v>0.35</v>
      </c>
      <c r="I62" s="1">
        <f>VLOOKUP(A:A,[1]TDSheet!$A:$I,9,0)</f>
        <v>40</v>
      </c>
      <c r="J62" s="14">
        <f>VLOOKUP(A:A,[2]TDSheet!$A:$F,6,0)</f>
        <v>1735</v>
      </c>
      <c r="K62" s="14">
        <f t="shared" si="11"/>
        <v>-167</v>
      </c>
      <c r="L62" s="14">
        <f>VLOOKUP(A:A,[1]TDSheet!$A:$V,22,0)</f>
        <v>300</v>
      </c>
      <c r="M62" s="14">
        <f>VLOOKUP(A:A,[1]TDSheet!$A:$X,24,0)</f>
        <v>0</v>
      </c>
      <c r="N62" s="14"/>
      <c r="O62" s="14"/>
      <c r="P62" s="14"/>
      <c r="Q62" s="14"/>
      <c r="R62" s="14"/>
      <c r="S62" s="14"/>
      <c r="T62" s="14"/>
      <c r="U62" s="14"/>
      <c r="V62" s="14"/>
      <c r="W62" s="14">
        <f t="shared" si="12"/>
        <v>258.39999999999998</v>
      </c>
      <c r="X62" s="16">
        <v>600</v>
      </c>
      <c r="Y62" s="17">
        <f t="shared" si="13"/>
        <v>4.3304953560371517</v>
      </c>
      <c r="Z62" s="14">
        <f t="shared" si="14"/>
        <v>0.84752321981424161</v>
      </c>
      <c r="AA62" s="14"/>
      <c r="AB62" s="14"/>
      <c r="AC62" s="14">
        <f>VLOOKUP(A:A,[3]TDSheet!$A:$D,4,0)</f>
        <v>276</v>
      </c>
      <c r="AD62" s="14">
        <v>0</v>
      </c>
      <c r="AE62" s="14">
        <f>VLOOKUP(A:A,[1]TDSheet!$A:$AF,32,0)</f>
        <v>228.2</v>
      </c>
      <c r="AF62" s="14">
        <f>VLOOKUP(A:A,[1]TDSheet!$A:$AG,33,0)</f>
        <v>244.2</v>
      </c>
      <c r="AG62" s="14">
        <f>VLOOKUP(A:A,[1]TDSheet!$A:$W,23,0)</f>
        <v>202.2</v>
      </c>
      <c r="AH62" s="14">
        <f>VLOOKUP(A:A,[5]TDSheet!$A:$D,4,0)</f>
        <v>284</v>
      </c>
      <c r="AI62" s="14">
        <f>VLOOKUP(A:A,[1]TDSheet!$A:$AI,35,0)</f>
        <v>0</v>
      </c>
      <c r="AJ62" s="14">
        <f t="shared" si="15"/>
        <v>600</v>
      </c>
      <c r="AK62" s="14">
        <f t="shared" si="16"/>
        <v>210</v>
      </c>
      <c r="AL62" s="14"/>
      <c r="AM62" s="14"/>
    </row>
    <row r="63" spans="1:39" s="1" customFormat="1" ht="11.1" customHeight="1" outlineLevel="1" x14ac:dyDescent="0.2">
      <c r="A63" s="7" t="s">
        <v>65</v>
      </c>
      <c r="B63" s="7" t="s">
        <v>8</v>
      </c>
      <c r="C63" s="8">
        <v>87.492999999999995</v>
      </c>
      <c r="D63" s="8">
        <v>664.68200000000002</v>
      </c>
      <c r="E63" s="8">
        <v>251.18600000000001</v>
      </c>
      <c r="F63" s="8">
        <v>105.87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4">
        <f>VLOOKUP(A:A,[2]TDSheet!$A:$F,6,0)</f>
        <v>247.01599999999999</v>
      </c>
      <c r="K63" s="14">
        <f t="shared" si="11"/>
        <v>4.1700000000000159</v>
      </c>
      <c r="L63" s="14">
        <f>VLOOKUP(A:A,[1]TDSheet!$A:$V,22,0)</f>
        <v>50</v>
      </c>
      <c r="M63" s="14">
        <f>VLOOKUP(A:A,[1]TDSheet!$A:$X,24,0)</f>
        <v>0</v>
      </c>
      <c r="N63" s="14"/>
      <c r="O63" s="14"/>
      <c r="P63" s="14"/>
      <c r="Q63" s="14"/>
      <c r="R63" s="14"/>
      <c r="S63" s="14"/>
      <c r="T63" s="14"/>
      <c r="U63" s="14"/>
      <c r="V63" s="14"/>
      <c r="W63" s="14">
        <f t="shared" si="12"/>
        <v>50.237200000000001</v>
      </c>
      <c r="X63" s="16">
        <v>120</v>
      </c>
      <c r="Y63" s="17">
        <f t="shared" si="13"/>
        <v>5.4913490401535121</v>
      </c>
      <c r="Z63" s="14">
        <f t="shared" si="14"/>
        <v>2.1074024826224393</v>
      </c>
      <c r="AA63" s="14"/>
      <c r="AB63" s="14"/>
      <c r="AC63" s="14">
        <v>0</v>
      </c>
      <c r="AD63" s="14">
        <v>0</v>
      </c>
      <c r="AE63" s="14">
        <f>VLOOKUP(A:A,[1]TDSheet!$A:$AF,32,0)</f>
        <v>34.430399999999999</v>
      </c>
      <c r="AF63" s="14">
        <f>VLOOKUP(A:A,[1]TDSheet!$A:$AG,33,0)</f>
        <v>45.446800000000003</v>
      </c>
      <c r="AG63" s="14">
        <f>VLOOKUP(A:A,[1]TDSheet!$A:$W,23,0)</f>
        <v>42.323399999999999</v>
      </c>
      <c r="AH63" s="14">
        <f>VLOOKUP(A:A,[5]TDSheet!$A:$D,4,0)</f>
        <v>70.271000000000001</v>
      </c>
      <c r="AI63" s="14">
        <f>VLOOKUP(A:A,[1]TDSheet!$A:$AI,35,0)</f>
        <v>0</v>
      </c>
      <c r="AJ63" s="14">
        <f t="shared" si="15"/>
        <v>120</v>
      </c>
      <c r="AK63" s="14">
        <f t="shared" si="16"/>
        <v>120</v>
      </c>
      <c r="AL63" s="14"/>
      <c r="AM63" s="14"/>
    </row>
    <row r="64" spans="1:39" s="1" customFormat="1" ht="11.1" customHeight="1" outlineLevel="1" x14ac:dyDescent="0.2">
      <c r="A64" s="7" t="s">
        <v>66</v>
      </c>
      <c r="B64" s="7" t="s">
        <v>15</v>
      </c>
      <c r="C64" s="8">
        <v>616</v>
      </c>
      <c r="D64" s="8">
        <v>40581</v>
      </c>
      <c r="E64" s="8">
        <v>3572</v>
      </c>
      <c r="F64" s="8">
        <v>1569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4">
        <f>VLOOKUP(A:A,[2]TDSheet!$A:$F,6,0)</f>
        <v>3660</v>
      </c>
      <c r="K64" s="14">
        <f t="shared" si="11"/>
        <v>-88</v>
      </c>
      <c r="L64" s="14">
        <f>VLOOKUP(A:A,[1]TDSheet!$A:$V,22,0)</f>
        <v>800</v>
      </c>
      <c r="M64" s="14">
        <f>VLOOKUP(A:A,[1]TDSheet!$A:$X,24,0)</f>
        <v>300</v>
      </c>
      <c r="N64" s="14"/>
      <c r="O64" s="14"/>
      <c r="P64" s="14"/>
      <c r="Q64" s="14"/>
      <c r="R64" s="14"/>
      <c r="S64" s="14"/>
      <c r="T64" s="14"/>
      <c r="U64" s="14"/>
      <c r="V64" s="14"/>
      <c r="W64" s="14">
        <f t="shared" si="12"/>
        <v>662.8</v>
      </c>
      <c r="X64" s="16">
        <v>900</v>
      </c>
      <c r="Y64" s="17">
        <f t="shared" si="13"/>
        <v>5.3847314423657213</v>
      </c>
      <c r="Z64" s="14">
        <f t="shared" si="14"/>
        <v>2.3672299336149671</v>
      </c>
      <c r="AA64" s="14"/>
      <c r="AB64" s="14"/>
      <c r="AC64" s="14">
        <f>VLOOKUP(A:A,[3]TDSheet!$A:$D,4,0)</f>
        <v>258</v>
      </c>
      <c r="AD64" s="14">
        <v>0</v>
      </c>
      <c r="AE64" s="14">
        <f>VLOOKUP(A:A,[1]TDSheet!$A:$AF,32,0)</f>
        <v>462.8</v>
      </c>
      <c r="AF64" s="14">
        <f>VLOOKUP(A:A,[1]TDSheet!$A:$AG,33,0)</f>
        <v>619.6</v>
      </c>
      <c r="AG64" s="14">
        <f>VLOOKUP(A:A,[1]TDSheet!$A:$W,23,0)</f>
        <v>602.4</v>
      </c>
      <c r="AH64" s="14">
        <f>VLOOKUP(A:A,[5]TDSheet!$A:$D,4,0)</f>
        <v>732</v>
      </c>
      <c r="AI64" s="14" t="e">
        <f>VLOOKUP(A:A,[1]TDSheet!$A:$AI,35,0)</f>
        <v>#N/A</v>
      </c>
      <c r="AJ64" s="14">
        <f t="shared" si="15"/>
        <v>900</v>
      </c>
      <c r="AK64" s="14">
        <f t="shared" si="16"/>
        <v>360</v>
      </c>
      <c r="AL64" s="14"/>
      <c r="AM64" s="14"/>
    </row>
    <row r="65" spans="1:39" s="1" customFormat="1" ht="11.1" customHeight="1" outlineLevel="1" x14ac:dyDescent="0.2">
      <c r="A65" s="7" t="s">
        <v>67</v>
      </c>
      <c r="B65" s="7" t="s">
        <v>15</v>
      </c>
      <c r="C65" s="8">
        <v>1196</v>
      </c>
      <c r="D65" s="8">
        <v>17178</v>
      </c>
      <c r="E65" s="8">
        <v>4382</v>
      </c>
      <c r="F65" s="8">
        <v>2446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4431</v>
      </c>
      <c r="K65" s="14">
        <f t="shared" si="11"/>
        <v>-49</v>
      </c>
      <c r="L65" s="14">
        <f>VLOOKUP(A:A,[1]TDSheet!$A:$V,22,0)</f>
        <v>800</v>
      </c>
      <c r="M65" s="14">
        <f>VLOOKUP(A:A,[1]TDSheet!$A:$X,24,0)</f>
        <v>300</v>
      </c>
      <c r="N65" s="14"/>
      <c r="O65" s="14"/>
      <c r="P65" s="14"/>
      <c r="Q65" s="14"/>
      <c r="R65" s="14"/>
      <c r="S65" s="14"/>
      <c r="T65" s="14"/>
      <c r="U65" s="14"/>
      <c r="V65" s="14"/>
      <c r="W65" s="14">
        <f t="shared" si="12"/>
        <v>755.2</v>
      </c>
      <c r="X65" s="16">
        <v>600</v>
      </c>
      <c r="Y65" s="17">
        <f t="shared" si="13"/>
        <v>5.4899364406779654</v>
      </c>
      <c r="Z65" s="14">
        <f t="shared" si="14"/>
        <v>3.2388771186440675</v>
      </c>
      <c r="AA65" s="14"/>
      <c r="AB65" s="14"/>
      <c r="AC65" s="14">
        <f>VLOOKUP(A:A,[3]TDSheet!$A:$D,4,0)</f>
        <v>606</v>
      </c>
      <c r="AD65" s="14">
        <v>0</v>
      </c>
      <c r="AE65" s="14">
        <f>VLOOKUP(A:A,[1]TDSheet!$A:$AF,32,0)</f>
        <v>631.20000000000005</v>
      </c>
      <c r="AF65" s="14">
        <f>VLOOKUP(A:A,[1]TDSheet!$A:$AG,33,0)</f>
        <v>836</v>
      </c>
      <c r="AG65" s="14">
        <f>VLOOKUP(A:A,[1]TDSheet!$A:$W,23,0)</f>
        <v>734.8</v>
      </c>
      <c r="AH65" s="14">
        <f>VLOOKUP(A:A,[5]TDSheet!$A:$D,4,0)</f>
        <v>814</v>
      </c>
      <c r="AI65" s="14" t="e">
        <f>VLOOKUP(A:A,[1]TDSheet!$A:$AI,35,0)</f>
        <v>#N/A</v>
      </c>
      <c r="AJ65" s="14">
        <f t="shared" si="15"/>
        <v>600</v>
      </c>
      <c r="AK65" s="14">
        <f t="shared" si="16"/>
        <v>240</v>
      </c>
      <c r="AL65" s="14"/>
      <c r="AM65" s="14"/>
    </row>
    <row r="66" spans="1:39" s="1" customFormat="1" ht="21.95" customHeight="1" outlineLevel="1" x14ac:dyDescent="0.2">
      <c r="A66" s="7" t="s">
        <v>68</v>
      </c>
      <c r="B66" s="7" t="s">
        <v>8</v>
      </c>
      <c r="C66" s="8">
        <v>20.927</v>
      </c>
      <c r="D66" s="8">
        <v>152.078</v>
      </c>
      <c r="E66" s="8">
        <v>57.503</v>
      </c>
      <c r="F66" s="8">
        <v>57.082000000000001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4">
        <f>VLOOKUP(A:A,[2]TDSheet!$A:$F,6,0)</f>
        <v>59.02</v>
      </c>
      <c r="K66" s="14">
        <f t="shared" si="11"/>
        <v>-1.517000000000003</v>
      </c>
      <c r="L66" s="14">
        <f>VLOOKUP(A:A,[1]TDSheet!$A:$V,22,0)</f>
        <v>10</v>
      </c>
      <c r="M66" s="14">
        <f>VLOOKUP(A:A,[1]TDSheet!$A:$X,24,0)</f>
        <v>0</v>
      </c>
      <c r="N66" s="14"/>
      <c r="O66" s="14"/>
      <c r="P66" s="14"/>
      <c r="Q66" s="14"/>
      <c r="R66" s="14"/>
      <c r="S66" s="14"/>
      <c r="T66" s="14"/>
      <c r="U66" s="14"/>
      <c r="V66" s="14"/>
      <c r="W66" s="14">
        <f t="shared" si="12"/>
        <v>11.5006</v>
      </c>
      <c r="X66" s="16"/>
      <c r="Y66" s="17">
        <f t="shared" si="13"/>
        <v>5.8329130654052825</v>
      </c>
      <c r="Z66" s="14">
        <f t="shared" si="14"/>
        <v>4.9633932142670814</v>
      </c>
      <c r="AA66" s="14"/>
      <c r="AB66" s="14"/>
      <c r="AC66" s="14">
        <v>0</v>
      </c>
      <c r="AD66" s="14">
        <v>0</v>
      </c>
      <c r="AE66" s="14">
        <f>VLOOKUP(A:A,[1]TDSheet!$A:$AF,32,0)</f>
        <v>7.5329999999999995</v>
      </c>
      <c r="AF66" s="14">
        <f>VLOOKUP(A:A,[1]TDSheet!$A:$AG,33,0)</f>
        <v>9.774799999999999</v>
      </c>
      <c r="AG66" s="14">
        <f>VLOOKUP(A:A,[1]TDSheet!$A:$W,23,0)</f>
        <v>9.8154000000000003</v>
      </c>
      <c r="AH66" s="14">
        <f>VLOOKUP(A:A,[5]TDSheet!$A:$D,4,0)</f>
        <v>17.146999999999998</v>
      </c>
      <c r="AI66" s="14" t="str">
        <f>VLOOKUP(A:A,[1]TDSheet!$A:$AI,35,0)</f>
        <v>увел</v>
      </c>
      <c r="AJ66" s="14">
        <f t="shared" si="15"/>
        <v>0</v>
      </c>
      <c r="AK66" s="14">
        <f t="shared" si="16"/>
        <v>0</v>
      </c>
      <c r="AL66" s="14"/>
      <c r="AM66" s="14"/>
    </row>
    <row r="67" spans="1:39" s="1" customFormat="1" ht="21.95" customHeight="1" outlineLevel="1" x14ac:dyDescent="0.2">
      <c r="A67" s="7" t="s">
        <v>69</v>
      </c>
      <c r="B67" s="7" t="s">
        <v>8</v>
      </c>
      <c r="C67" s="8">
        <v>683.64</v>
      </c>
      <c r="D67" s="8">
        <v>809.59299999999996</v>
      </c>
      <c r="E67" s="18">
        <v>427</v>
      </c>
      <c r="F67" s="19">
        <v>247</v>
      </c>
      <c r="G67" s="1" t="str">
        <f>VLOOKUP(A:A,[1]TDSheet!$A:$G,7,0)</f>
        <v>акк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151.34700000000001</v>
      </c>
      <c r="K67" s="14">
        <f t="shared" si="11"/>
        <v>275.65300000000002</v>
      </c>
      <c r="L67" s="14">
        <f>VLOOKUP(A:A,[1]TDSheet!$A:$V,22,0)</f>
        <v>50</v>
      </c>
      <c r="M67" s="14">
        <f>VLOOKUP(A:A,[1]TDSheet!$A:$X,24,0)</f>
        <v>0</v>
      </c>
      <c r="N67" s="14"/>
      <c r="O67" s="14"/>
      <c r="P67" s="14"/>
      <c r="Q67" s="14"/>
      <c r="R67" s="14"/>
      <c r="S67" s="14"/>
      <c r="T67" s="14"/>
      <c r="U67" s="14"/>
      <c r="V67" s="14"/>
      <c r="W67" s="14">
        <f t="shared" si="12"/>
        <v>85.4</v>
      </c>
      <c r="X67" s="16">
        <v>100</v>
      </c>
      <c r="Y67" s="17">
        <f t="shared" si="13"/>
        <v>4.6487119437939111</v>
      </c>
      <c r="Z67" s="14">
        <f t="shared" si="14"/>
        <v>2.8922716627634659</v>
      </c>
      <c r="AA67" s="14"/>
      <c r="AB67" s="14"/>
      <c r="AC67" s="14">
        <v>0</v>
      </c>
      <c r="AD67" s="14">
        <v>0</v>
      </c>
      <c r="AE67" s="14">
        <f>VLOOKUP(A:A,[1]TDSheet!$A:$AF,32,0)</f>
        <v>61.6</v>
      </c>
      <c r="AF67" s="14">
        <f>VLOOKUP(A:A,[1]TDSheet!$A:$AG,33,0)</f>
        <v>64.89739999999999</v>
      </c>
      <c r="AG67" s="14">
        <f>VLOOKUP(A:A,[1]TDSheet!$A:$W,23,0)</f>
        <v>68.599999999999994</v>
      </c>
      <c r="AH67" s="14">
        <f>VLOOKUP(A:A,[5]TDSheet!$A:$D,4,0)</f>
        <v>29.577999999999999</v>
      </c>
      <c r="AI67" s="14">
        <f>VLOOKUP(A:A,[1]TDSheet!$A:$AI,35,0)</f>
        <v>0</v>
      </c>
      <c r="AJ67" s="14">
        <f t="shared" si="15"/>
        <v>100</v>
      </c>
      <c r="AK67" s="14">
        <f t="shared" si="16"/>
        <v>100</v>
      </c>
      <c r="AL67" s="14"/>
      <c r="AM67" s="14"/>
    </row>
    <row r="68" spans="1:39" s="1" customFormat="1" ht="21.95" customHeight="1" outlineLevel="1" x14ac:dyDescent="0.2">
      <c r="A68" s="7" t="s">
        <v>70</v>
      </c>
      <c r="B68" s="7" t="s">
        <v>15</v>
      </c>
      <c r="C68" s="8">
        <v>364</v>
      </c>
      <c r="D68" s="8">
        <v>4074</v>
      </c>
      <c r="E68" s="8">
        <v>1516</v>
      </c>
      <c r="F68" s="8">
        <v>321</v>
      </c>
      <c r="G68" s="1">
        <f>VLOOKUP(A:A,[1]TDSheet!$A:$G,7,0)</f>
        <v>0</v>
      </c>
      <c r="H68" s="1">
        <f>VLOOKUP(A:A,[1]TDSheet!$A:$H,8,0)</f>
        <v>0.35</v>
      </c>
      <c r="I68" s="1">
        <f>VLOOKUP(A:A,[1]TDSheet!$A:$I,9,0)</f>
        <v>40</v>
      </c>
      <c r="J68" s="14">
        <f>VLOOKUP(A:A,[2]TDSheet!$A:$F,6,0)</f>
        <v>1568</v>
      </c>
      <c r="K68" s="14">
        <f t="shared" si="11"/>
        <v>-52</v>
      </c>
      <c r="L68" s="14">
        <f>VLOOKUP(A:A,[1]TDSheet!$A:$V,22,0)</f>
        <v>200</v>
      </c>
      <c r="M68" s="14">
        <f>VLOOKUP(A:A,[1]TDSheet!$A:$X,24,0)</f>
        <v>0</v>
      </c>
      <c r="N68" s="14"/>
      <c r="O68" s="14"/>
      <c r="P68" s="14"/>
      <c r="Q68" s="14"/>
      <c r="R68" s="14"/>
      <c r="S68" s="14"/>
      <c r="T68" s="14"/>
      <c r="U68" s="14"/>
      <c r="V68" s="14"/>
      <c r="W68" s="14">
        <f t="shared" si="12"/>
        <v>234.8</v>
      </c>
      <c r="X68" s="16">
        <v>500</v>
      </c>
      <c r="Y68" s="17">
        <f t="shared" si="13"/>
        <v>4.3483816013628616</v>
      </c>
      <c r="Z68" s="14">
        <f t="shared" si="14"/>
        <v>1.3671209540034071</v>
      </c>
      <c r="AA68" s="14"/>
      <c r="AB68" s="14"/>
      <c r="AC68" s="14">
        <f>VLOOKUP(A:A,[3]TDSheet!$A:$D,4,0)</f>
        <v>342</v>
      </c>
      <c r="AD68" s="14">
        <v>0</v>
      </c>
      <c r="AE68" s="14">
        <f>VLOOKUP(A:A,[1]TDSheet!$A:$AF,32,0)</f>
        <v>184.2</v>
      </c>
      <c r="AF68" s="14">
        <f>VLOOKUP(A:A,[1]TDSheet!$A:$AG,33,0)</f>
        <v>217.8</v>
      </c>
      <c r="AG68" s="14">
        <f>VLOOKUP(A:A,[1]TDSheet!$A:$W,23,0)</f>
        <v>185.4</v>
      </c>
      <c r="AH68" s="14">
        <f>VLOOKUP(A:A,[5]TDSheet!$A:$D,4,0)</f>
        <v>283</v>
      </c>
      <c r="AI68" s="14">
        <f>VLOOKUP(A:A,[1]TDSheet!$A:$AI,35,0)</f>
        <v>0</v>
      </c>
      <c r="AJ68" s="14">
        <f t="shared" si="15"/>
        <v>500</v>
      </c>
      <c r="AK68" s="14">
        <f t="shared" si="16"/>
        <v>175</v>
      </c>
      <c r="AL68" s="14"/>
      <c r="AM68" s="14"/>
    </row>
    <row r="69" spans="1:39" s="1" customFormat="1" ht="21.95" customHeight="1" outlineLevel="1" x14ac:dyDescent="0.2">
      <c r="A69" s="7" t="s">
        <v>71</v>
      </c>
      <c r="B69" s="7" t="s">
        <v>15</v>
      </c>
      <c r="C69" s="8">
        <v>433</v>
      </c>
      <c r="D69" s="8">
        <v>6913</v>
      </c>
      <c r="E69" s="8">
        <v>2158</v>
      </c>
      <c r="F69" s="8">
        <v>412</v>
      </c>
      <c r="G69" s="1" t="str">
        <f>VLOOKUP(A:A,[1]TDSheet!$A:$G,7,0)</f>
        <v>неакк</v>
      </c>
      <c r="H69" s="1">
        <f>VLOOKUP(A:A,[1]TDSheet!$A:$H,8,0)</f>
        <v>0.35</v>
      </c>
      <c r="I69" s="1">
        <f>VLOOKUP(A:A,[1]TDSheet!$A:$I,9,0)</f>
        <v>40</v>
      </c>
      <c r="J69" s="14">
        <f>VLOOKUP(A:A,[2]TDSheet!$A:$F,6,0)</f>
        <v>2251</v>
      </c>
      <c r="K69" s="14">
        <f t="shared" si="11"/>
        <v>-93</v>
      </c>
      <c r="L69" s="14">
        <f>VLOOKUP(A:A,[1]TDSheet!$A:$V,22,0)</f>
        <v>350</v>
      </c>
      <c r="M69" s="14">
        <f>VLOOKUP(A:A,[1]TDSheet!$A:$X,24,0)</f>
        <v>0</v>
      </c>
      <c r="N69" s="14"/>
      <c r="O69" s="14"/>
      <c r="P69" s="14"/>
      <c r="Q69" s="14"/>
      <c r="R69" s="14"/>
      <c r="S69" s="14"/>
      <c r="T69" s="14"/>
      <c r="U69" s="14"/>
      <c r="V69" s="14"/>
      <c r="W69" s="14">
        <f t="shared" si="12"/>
        <v>377.6</v>
      </c>
      <c r="X69" s="16">
        <v>600</v>
      </c>
      <c r="Y69" s="17">
        <f t="shared" si="13"/>
        <v>3.6069915254237288</v>
      </c>
      <c r="Z69" s="14">
        <f t="shared" si="14"/>
        <v>1.0911016949152541</v>
      </c>
      <c r="AA69" s="14"/>
      <c r="AB69" s="14"/>
      <c r="AC69" s="14">
        <f>VLOOKUP(A:A,[3]TDSheet!$A:$D,4,0)</f>
        <v>270</v>
      </c>
      <c r="AD69" s="14">
        <v>0</v>
      </c>
      <c r="AE69" s="14">
        <f>VLOOKUP(A:A,[1]TDSheet!$A:$AF,32,0)</f>
        <v>285.60000000000002</v>
      </c>
      <c r="AF69" s="14">
        <f>VLOOKUP(A:A,[1]TDSheet!$A:$AG,33,0)</f>
        <v>332.2</v>
      </c>
      <c r="AG69" s="14">
        <f>VLOOKUP(A:A,[1]TDSheet!$A:$W,23,0)</f>
        <v>289</v>
      </c>
      <c r="AH69" s="14">
        <f>VLOOKUP(A:A,[5]TDSheet!$A:$D,4,0)</f>
        <v>435</v>
      </c>
      <c r="AI69" s="14">
        <f>VLOOKUP(A:A,[1]TDSheet!$A:$AI,35,0)</f>
        <v>0</v>
      </c>
      <c r="AJ69" s="14">
        <f t="shared" si="15"/>
        <v>600</v>
      </c>
      <c r="AK69" s="14">
        <f t="shared" si="16"/>
        <v>210</v>
      </c>
      <c r="AL69" s="14"/>
      <c r="AM69" s="14"/>
    </row>
    <row r="70" spans="1:39" s="1" customFormat="1" ht="11.1" customHeight="1" outlineLevel="1" x14ac:dyDescent="0.2">
      <c r="A70" s="7" t="s">
        <v>72</v>
      </c>
      <c r="B70" s="7" t="s">
        <v>15</v>
      </c>
      <c r="C70" s="8">
        <v>58</v>
      </c>
      <c r="D70" s="8">
        <v>3062</v>
      </c>
      <c r="E70" s="8">
        <v>1223</v>
      </c>
      <c r="F70" s="8">
        <v>806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35</v>
      </c>
      <c r="J70" s="14">
        <f>VLOOKUP(A:A,[2]TDSheet!$A:$F,6,0)</f>
        <v>1276</v>
      </c>
      <c r="K70" s="14">
        <f t="shared" si="11"/>
        <v>-53</v>
      </c>
      <c r="L70" s="14">
        <f>VLOOKUP(A:A,[1]TDSheet!$A:$V,22,0)</f>
        <v>180</v>
      </c>
      <c r="M70" s="14">
        <f>VLOOKUP(A:A,[1]TDSheet!$A:$X,24,0)</f>
        <v>0</v>
      </c>
      <c r="N70" s="14"/>
      <c r="O70" s="14"/>
      <c r="P70" s="14"/>
      <c r="Q70" s="14"/>
      <c r="R70" s="14"/>
      <c r="S70" s="14"/>
      <c r="T70" s="14"/>
      <c r="U70" s="14"/>
      <c r="V70" s="14"/>
      <c r="W70" s="14">
        <f t="shared" si="12"/>
        <v>209.8</v>
      </c>
      <c r="X70" s="16">
        <v>170</v>
      </c>
      <c r="Y70" s="17">
        <f t="shared" si="13"/>
        <v>5.5100095328884651</v>
      </c>
      <c r="Z70" s="14">
        <f t="shared" si="14"/>
        <v>3.8417540514775976</v>
      </c>
      <c r="AA70" s="14"/>
      <c r="AB70" s="14"/>
      <c r="AC70" s="14">
        <f>VLOOKUP(A:A,[3]TDSheet!$A:$D,4,0)</f>
        <v>174</v>
      </c>
      <c r="AD70" s="14">
        <v>0</v>
      </c>
      <c r="AE70" s="14">
        <f>VLOOKUP(A:A,[1]TDSheet!$A:$AF,32,0)</f>
        <v>151.6</v>
      </c>
      <c r="AF70" s="14">
        <f>VLOOKUP(A:A,[1]TDSheet!$A:$AG,33,0)</f>
        <v>195.2</v>
      </c>
      <c r="AG70" s="14">
        <f>VLOOKUP(A:A,[1]TDSheet!$A:$W,23,0)</f>
        <v>193.2</v>
      </c>
      <c r="AH70" s="14">
        <f>VLOOKUP(A:A,[5]TDSheet!$A:$D,4,0)</f>
        <v>253</v>
      </c>
      <c r="AI70" s="14">
        <f>VLOOKUP(A:A,[1]TDSheet!$A:$AI,35,0)</f>
        <v>0</v>
      </c>
      <c r="AJ70" s="14">
        <f t="shared" si="15"/>
        <v>170</v>
      </c>
      <c r="AK70" s="14">
        <f t="shared" si="16"/>
        <v>68</v>
      </c>
      <c r="AL70" s="14"/>
      <c r="AM70" s="14"/>
    </row>
    <row r="71" spans="1:39" s="1" customFormat="1" ht="11.1" customHeight="1" outlineLevel="1" x14ac:dyDescent="0.2">
      <c r="A71" s="7" t="s">
        <v>73</v>
      </c>
      <c r="B71" s="7" t="s">
        <v>8</v>
      </c>
      <c r="C71" s="8">
        <v>-3.4889999999999999</v>
      </c>
      <c r="D71" s="8">
        <v>763.13599999999997</v>
      </c>
      <c r="E71" s="8">
        <v>265.68700000000001</v>
      </c>
      <c r="F71" s="8">
        <v>234.80600000000001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4">
        <f>VLOOKUP(A:A,[2]TDSheet!$A:$F,6,0)</f>
        <v>287.51299999999998</v>
      </c>
      <c r="K71" s="14">
        <f t="shared" si="11"/>
        <v>-21.825999999999965</v>
      </c>
      <c r="L71" s="14">
        <f>VLOOKUP(A:A,[1]TDSheet!$A:$V,22,0)</f>
        <v>40</v>
      </c>
      <c r="M71" s="14">
        <f>VLOOKUP(A:A,[1]TDSheet!$A:$X,24,0)</f>
        <v>0</v>
      </c>
      <c r="N71" s="14"/>
      <c r="O71" s="14"/>
      <c r="P71" s="14"/>
      <c r="Q71" s="14"/>
      <c r="R71" s="14"/>
      <c r="S71" s="14"/>
      <c r="T71" s="14"/>
      <c r="U71" s="14"/>
      <c r="V71" s="14"/>
      <c r="W71" s="14">
        <f t="shared" si="12"/>
        <v>35.845600000000005</v>
      </c>
      <c r="X71" s="16"/>
      <c r="Y71" s="17">
        <f t="shared" si="13"/>
        <v>7.6663802530854559</v>
      </c>
      <c r="Z71" s="14">
        <f t="shared" si="14"/>
        <v>6.5504831834311599</v>
      </c>
      <c r="AA71" s="14"/>
      <c r="AB71" s="14"/>
      <c r="AC71" s="14">
        <f>VLOOKUP(A:A,[3]TDSheet!$A:$D,4,0)</f>
        <v>86.459000000000003</v>
      </c>
      <c r="AD71" s="14">
        <v>0</v>
      </c>
      <c r="AE71" s="14">
        <f>VLOOKUP(A:A,[1]TDSheet!$A:$AF,32,0)</f>
        <v>41.236200000000004</v>
      </c>
      <c r="AF71" s="14">
        <f>VLOOKUP(A:A,[1]TDSheet!$A:$AG,33,0)</f>
        <v>41.746799999999993</v>
      </c>
      <c r="AG71" s="14">
        <f>VLOOKUP(A:A,[1]TDSheet!$A:$W,23,0)</f>
        <v>40.038400000000003</v>
      </c>
      <c r="AH71" s="14">
        <f>VLOOKUP(A:A,[5]TDSheet!$A:$D,4,0)</f>
        <v>32.387999999999998</v>
      </c>
      <c r="AI71" s="14" t="e">
        <f>VLOOKUP(A:A,[1]TDSheet!$A:$AI,35,0)</f>
        <v>#N/A</v>
      </c>
      <c r="AJ71" s="14">
        <f t="shared" si="15"/>
        <v>0</v>
      </c>
      <c r="AK71" s="14">
        <f t="shared" si="16"/>
        <v>0</v>
      </c>
      <c r="AL71" s="14"/>
      <c r="AM71" s="14"/>
    </row>
    <row r="72" spans="1:39" s="1" customFormat="1" ht="11.1" customHeight="1" outlineLevel="1" x14ac:dyDescent="0.2">
      <c r="A72" s="7" t="s">
        <v>74</v>
      </c>
      <c r="B72" s="7" t="s">
        <v>8</v>
      </c>
      <c r="C72" s="8">
        <v>539.43200000000002</v>
      </c>
      <c r="D72" s="8">
        <v>7725.6030000000001</v>
      </c>
      <c r="E72" s="8">
        <v>862.97900000000004</v>
      </c>
      <c r="F72" s="8">
        <v>802.47900000000004</v>
      </c>
      <c r="G72" s="1" t="str">
        <f>VLOOKUP(A:A,[1]TDSheet!$A:$G,7,0)</f>
        <v>н</v>
      </c>
      <c r="H72" s="1">
        <f>VLOOKUP(A:A,[1]TDSheet!$A:$H,8,0)</f>
        <v>1</v>
      </c>
      <c r="I72" s="1">
        <f>VLOOKUP(A:A,[1]TDSheet!$A:$I,9,0)</f>
        <v>50</v>
      </c>
      <c r="J72" s="14">
        <f>VLOOKUP(A:A,[2]TDSheet!$A:$F,6,0)</f>
        <v>848.702</v>
      </c>
      <c r="K72" s="14">
        <f t="shared" ref="K72:K118" si="17">E72-J72</f>
        <v>14.277000000000044</v>
      </c>
      <c r="L72" s="14">
        <f>VLOOKUP(A:A,[1]TDSheet!$A:$V,22,0)</f>
        <v>220</v>
      </c>
      <c r="M72" s="14">
        <f>VLOOKUP(A:A,[1]TDSheet!$A:$X,24,0)</f>
        <v>100</v>
      </c>
      <c r="N72" s="14"/>
      <c r="O72" s="14"/>
      <c r="P72" s="14"/>
      <c r="Q72" s="14"/>
      <c r="R72" s="14"/>
      <c r="S72" s="14"/>
      <c r="T72" s="14"/>
      <c r="U72" s="14"/>
      <c r="V72" s="14"/>
      <c r="W72" s="14">
        <f t="shared" ref="W72:W118" si="18">(E72-AC72-AD72)/5</f>
        <v>138.27519999999998</v>
      </c>
      <c r="X72" s="16"/>
      <c r="Y72" s="17">
        <f t="shared" ref="Y72:Y118" si="19">(F72+L72+M72+X72)/W72</f>
        <v>8.1177174214898997</v>
      </c>
      <c r="Z72" s="14">
        <f t="shared" ref="Z72:Z118" si="20">F72/W72</f>
        <v>5.8034918770683399</v>
      </c>
      <c r="AA72" s="14"/>
      <c r="AB72" s="14"/>
      <c r="AC72" s="14">
        <f>VLOOKUP(A:A,[3]TDSheet!$A:$D,4,0)</f>
        <v>171.60300000000001</v>
      </c>
      <c r="AD72" s="14">
        <v>0</v>
      </c>
      <c r="AE72" s="14">
        <f>VLOOKUP(A:A,[1]TDSheet!$A:$AF,32,0)</f>
        <v>152.2124</v>
      </c>
      <c r="AF72" s="14">
        <f>VLOOKUP(A:A,[1]TDSheet!$A:$AG,33,0)</f>
        <v>250.24500000000003</v>
      </c>
      <c r="AG72" s="14">
        <f>VLOOKUP(A:A,[1]TDSheet!$A:$W,23,0)</f>
        <v>211.53180000000003</v>
      </c>
      <c r="AH72" s="14">
        <f>VLOOKUP(A:A,[5]TDSheet!$A:$D,4,0)</f>
        <v>123.27</v>
      </c>
      <c r="AI72" s="14" t="str">
        <f>VLOOKUP(A:A,[1]TDSheet!$A:$AI,35,0)</f>
        <v>оконч</v>
      </c>
      <c r="AJ72" s="14">
        <f t="shared" ref="AJ72:AJ118" si="21">X72+T72</f>
        <v>0</v>
      </c>
      <c r="AK72" s="14">
        <f t="shared" ref="AK72:AK118" si="22">AJ72*H72</f>
        <v>0</v>
      </c>
      <c r="AL72" s="14"/>
      <c r="AM72" s="14"/>
    </row>
    <row r="73" spans="1:39" s="1" customFormat="1" ht="11.1" customHeight="1" outlineLevel="1" x14ac:dyDescent="0.2">
      <c r="A73" s="7" t="s">
        <v>75</v>
      </c>
      <c r="B73" s="7" t="s">
        <v>8</v>
      </c>
      <c r="C73" s="8">
        <v>58.29</v>
      </c>
      <c r="D73" s="8">
        <v>635.88699999999994</v>
      </c>
      <c r="E73" s="8">
        <v>140.41800000000001</v>
      </c>
      <c r="F73" s="8">
        <v>173.58799999999999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50</v>
      </c>
      <c r="J73" s="14">
        <f>VLOOKUP(A:A,[2]TDSheet!$A:$F,6,0)</f>
        <v>139.22499999999999</v>
      </c>
      <c r="K73" s="14">
        <f t="shared" si="17"/>
        <v>1.1930000000000121</v>
      </c>
      <c r="L73" s="14">
        <f>VLOOKUP(A:A,[1]TDSheet!$A:$V,22,0)</f>
        <v>20</v>
      </c>
      <c r="M73" s="14">
        <f>VLOOKUP(A:A,[1]TDSheet!$A:$X,24,0)</f>
        <v>0</v>
      </c>
      <c r="N73" s="14"/>
      <c r="O73" s="14"/>
      <c r="P73" s="14"/>
      <c r="Q73" s="14"/>
      <c r="R73" s="14"/>
      <c r="S73" s="14"/>
      <c r="T73" s="14"/>
      <c r="U73" s="14"/>
      <c r="V73" s="14"/>
      <c r="W73" s="14">
        <f t="shared" si="18"/>
        <v>18.4406</v>
      </c>
      <c r="X73" s="16"/>
      <c r="Y73" s="17">
        <f t="shared" si="19"/>
        <v>10.497923061071765</v>
      </c>
      <c r="Z73" s="14">
        <f t="shared" si="20"/>
        <v>9.4133596520720584</v>
      </c>
      <c r="AA73" s="14"/>
      <c r="AB73" s="14"/>
      <c r="AC73" s="14">
        <f>VLOOKUP(A:A,[3]TDSheet!$A:$D,4,0)</f>
        <v>48.215000000000003</v>
      </c>
      <c r="AD73" s="14">
        <v>0</v>
      </c>
      <c r="AE73" s="14">
        <f>VLOOKUP(A:A,[1]TDSheet!$A:$AF,32,0)</f>
        <v>20.092799999999997</v>
      </c>
      <c r="AF73" s="14">
        <f>VLOOKUP(A:A,[1]TDSheet!$A:$AG,33,0)</f>
        <v>24.184000000000001</v>
      </c>
      <c r="AG73" s="14">
        <f>VLOOKUP(A:A,[1]TDSheet!$A:$W,23,0)</f>
        <v>22.858000000000001</v>
      </c>
      <c r="AH73" s="14">
        <f>VLOOKUP(A:A,[5]TDSheet!$A:$D,4,0)</f>
        <v>20.83</v>
      </c>
      <c r="AI73" s="14">
        <f>VLOOKUP(A:A,[1]TDSheet!$A:$AI,35,0)</f>
        <v>0</v>
      </c>
      <c r="AJ73" s="14">
        <f t="shared" si="21"/>
        <v>0</v>
      </c>
      <c r="AK73" s="14">
        <f t="shared" si="22"/>
        <v>0</v>
      </c>
      <c r="AL73" s="14"/>
      <c r="AM73" s="14"/>
    </row>
    <row r="74" spans="1:39" s="1" customFormat="1" ht="11.1" customHeight="1" outlineLevel="1" x14ac:dyDescent="0.2">
      <c r="A74" s="7" t="s">
        <v>76</v>
      </c>
      <c r="B74" s="7" t="s">
        <v>8</v>
      </c>
      <c r="C74" s="8">
        <v>291.2</v>
      </c>
      <c r="D74" s="8">
        <v>6977.8580000000002</v>
      </c>
      <c r="E74" s="8">
        <v>3200.8939999999998</v>
      </c>
      <c r="F74" s="8">
        <v>1125.835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40</v>
      </c>
      <c r="J74" s="14">
        <f>VLOOKUP(A:A,[2]TDSheet!$A:$F,6,0)</f>
        <v>3112.99</v>
      </c>
      <c r="K74" s="14">
        <f t="shared" si="17"/>
        <v>87.903999999999996</v>
      </c>
      <c r="L74" s="14">
        <f>VLOOKUP(A:A,[1]TDSheet!$A:$V,22,0)</f>
        <v>400</v>
      </c>
      <c r="M74" s="14">
        <f>VLOOKUP(A:A,[1]TDSheet!$A:$X,24,0)</f>
        <v>200</v>
      </c>
      <c r="N74" s="14"/>
      <c r="O74" s="14"/>
      <c r="P74" s="14"/>
      <c r="Q74" s="14"/>
      <c r="R74" s="14"/>
      <c r="S74" s="14"/>
      <c r="T74" s="14"/>
      <c r="U74" s="14"/>
      <c r="V74" s="14"/>
      <c r="W74" s="14">
        <f t="shared" si="18"/>
        <v>459.12239999999991</v>
      </c>
      <c r="X74" s="16">
        <v>700</v>
      </c>
      <c r="Y74" s="17">
        <f t="shared" si="19"/>
        <v>5.2836346037570818</v>
      </c>
      <c r="Z74" s="14">
        <f t="shared" si="20"/>
        <v>2.4521456587611499</v>
      </c>
      <c r="AA74" s="14"/>
      <c r="AB74" s="14"/>
      <c r="AC74" s="14">
        <f>VLOOKUP(A:A,[3]TDSheet!$A:$D,4,0)</f>
        <v>905.28200000000004</v>
      </c>
      <c r="AD74" s="14">
        <v>0</v>
      </c>
      <c r="AE74" s="14">
        <f>VLOOKUP(A:A,[1]TDSheet!$A:$AF,32,0)</f>
        <v>290.0052</v>
      </c>
      <c r="AF74" s="14">
        <f>VLOOKUP(A:A,[1]TDSheet!$A:$AG,33,0)</f>
        <v>388.71300000000002</v>
      </c>
      <c r="AG74" s="14">
        <f>VLOOKUP(A:A,[1]TDSheet!$A:$W,23,0)</f>
        <v>386.35579999999999</v>
      </c>
      <c r="AH74" s="14">
        <f>VLOOKUP(A:A,[5]TDSheet!$A:$D,4,0)</f>
        <v>552.37800000000004</v>
      </c>
      <c r="AI74" s="14" t="str">
        <f>VLOOKUP(A:A,[1]TDSheet!$A:$AI,35,0)</f>
        <v>янвак</v>
      </c>
      <c r="AJ74" s="14">
        <f t="shared" si="21"/>
        <v>700</v>
      </c>
      <c r="AK74" s="14">
        <f t="shared" si="22"/>
        <v>700</v>
      </c>
      <c r="AL74" s="14"/>
      <c r="AM74" s="14"/>
    </row>
    <row r="75" spans="1:39" s="1" customFormat="1" ht="11.1" customHeight="1" outlineLevel="1" x14ac:dyDescent="0.2">
      <c r="A75" s="7" t="s">
        <v>77</v>
      </c>
      <c r="B75" s="7" t="s">
        <v>15</v>
      </c>
      <c r="C75" s="8">
        <v>908</v>
      </c>
      <c r="D75" s="8">
        <v>69698</v>
      </c>
      <c r="E75" s="8">
        <v>4746</v>
      </c>
      <c r="F75" s="8">
        <v>1498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4">
        <f>VLOOKUP(A:A,[2]TDSheet!$A:$F,6,0)</f>
        <v>4783</v>
      </c>
      <c r="K75" s="14">
        <f t="shared" si="17"/>
        <v>-37</v>
      </c>
      <c r="L75" s="14">
        <f>VLOOKUP(A:A,[1]TDSheet!$A:$V,22,0)</f>
        <v>700</v>
      </c>
      <c r="M75" s="14">
        <f>VLOOKUP(A:A,[1]TDSheet!$A:$X,24,0)</f>
        <v>0</v>
      </c>
      <c r="N75" s="14"/>
      <c r="O75" s="14"/>
      <c r="P75" s="14"/>
      <c r="Q75" s="14"/>
      <c r="R75" s="14"/>
      <c r="S75" s="14"/>
      <c r="T75" s="14">
        <v>2800</v>
      </c>
      <c r="U75" s="14"/>
      <c r="V75" s="14"/>
      <c r="W75" s="14">
        <f t="shared" si="18"/>
        <v>645.20000000000005</v>
      </c>
      <c r="X75" s="16">
        <v>1100</v>
      </c>
      <c r="Y75" s="17">
        <f t="shared" si="19"/>
        <v>5.1115933044017359</v>
      </c>
      <c r="Z75" s="14">
        <f t="shared" si="20"/>
        <v>2.3217606943583382</v>
      </c>
      <c r="AA75" s="14"/>
      <c r="AB75" s="14"/>
      <c r="AC75" s="14">
        <f>VLOOKUP(A:A,[3]TDSheet!$A:$D,4,0)</f>
        <v>790</v>
      </c>
      <c r="AD75" s="14">
        <f>VLOOKUP(A:A,[4]TDSheet!$A:$D,4,0)</f>
        <v>730</v>
      </c>
      <c r="AE75" s="14">
        <f>VLOOKUP(A:A,[1]TDSheet!$A:$AF,32,0)</f>
        <v>607.20000000000005</v>
      </c>
      <c r="AF75" s="14">
        <f>VLOOKUP(A:A,[1]TDSheet!$A:$AG,33,0)</f>
        <v>661.4</v>
      </c>
      <c r="AG75" s="14">
        <f>VLOOKUP(A:A,[1]TDSheet!$A:$W,23,0)</f>
        <v>608.4</v>
      </c>
      <c r="AH75" s="14">
        <f>VLOOKUP(A:A,[5]TDSheet!$A:$D,4,0)</f>
        <v>766</v>
      </c>
      <c r="AI75" s="14">
        <f>VLOOKUP(A:A,[1]TDSheet!$A:$AI,35,0)</f>
        <v>0</v>
      </c>
      <c r="AJ75" s="14">
        <f t="shared" si="21"/>
        <v>3900</v>
      </c>
      <c r="AK75" s="14">
        <f t="shared" si="22"/>
        <v>1755</v>
      </c>
      <c r="AL75" s="14"/>
      <c r="AM75" s="14"/>
    </row>
    <row r="76" spans="1:39" s="1" customFormat="1" ht="11.1" customHeight="1" outlineLevel="1" x14ac:dyDescent="0.2">
      <c r="A76" s="7" t="s">
        <v>78</v>
      </c>
      <c r="B76" s="7" t="s">
        <v>15</v>
      </c>
      <c r="C76" s="8">
        <v>1684</v>
      </c>
      <c r="D76" s="8">
        <v>70682</v>
      </c>
      <c r="E76" s="8">
        <v>3876</v>
      </c>
      <c r="F76" s="8">
        <v>1359</v>
      </c>
      <c r="G76" s="1" t="str">
        <f>VLOOKUP(A:A,[1]TDSheet!$A:$G,7,0)</f>
        <v>акяб</v>
      </c>
      <c r="H76" s="1">
        <f>VLOOKUP(A:A,[1]TDSheet!$A:$H,8,0)</f>
        <v>0.45</v>
      </c>
      <c r="I76" s="1">
        <f>VLOOKUP(A:A,[1]TDSheet!$A:$I,9,0)</f>
        <v>50</v>
      </c>
      <c r="J76" s="14">
        <f>VLOOKUP(A:A,[2]TDSheet!$A:$F,6,0)</f>
        <v>3918</v>
      </c>
      <c r="K76" s="14">
        <f t="shared" si="17"/>
        <v>-42</v>
      </c>
      <c r="L76" s="14">
        <f>VLOOKUP(A:A,[1]TDSheet!$A:$V,22,0)</f>
        <v>400</v>
      </c>
      <c r="M76" s="14">
        <f>VLOOKUP(A:A,[1]TDSheet!$A:$X,24,0)</f>
        <v>0</v>
      </c>
      <c r="N76" s="14"/>
      <c r="O76" s="14"/>
      <c r="P76" s="14"/>
      <c r="Q76" s="14"/>
      <c r="R76" s="14"/>
      <c r="S76" s="14"/>
      <c r="T76" s="14">
        <v>1170</v>
      </c>
      <c r="U76" s="14"/>
      <c r="V76" s="14"/>
      <c r="W76" s="14">
        <f t="shared" si="18"/>
        <v>623.20000000000005</v>
      </c>
      <c r="X76" s="16">
        <v>1200</v>
      </c>
      <c r="Y76" s="17">
        <f t="shared" si="19"/>
        <v>4.7480744544287541</v>
      </c>
      <c r="Z76" s="14">
        <f t="shared" si="20"/>
        <v>2.1806803594351734</v>
      </c>
      <c r="AA76" s="14"/>
      <c r="AB76" s="14"/>
      <c r="AC76" s="14">
        <f>VLOOKUP(A:A,[3]TDSheet!$A:$D,4,0)</f>
        <v>410</v>
      </c>
      <c r="AD76" s="14">
        <f>VLOOKUP(A:A,[4]TDSheet!$A:$D,4,0)</f>
        <v>350</v>
      </c>
      <c r="AE76" s="14">
        <f>VLOOKUP(A:A,[1]TDSheet!$A:$AF,32,0)</f>
        <v>660.8</v>
      </c>
      <c r="AF76" s="14">
        <f>VLOOKUP(A:A,[1]TDSheet!$A:$AG,33,0)</f>
        <v>697.8</v>
      </c>
      <c r="AG76" s="14">
        <f>VLOOKUP(A:A,[1]TDSheet!$A:$W,23,0)</f>
        <v>482</v>
      </c>
      <c r="AH76" s="14">
        <f>VLOOKUP(A:A,[5]TDSheet!$A:$D,4,0)</f>
        <v>715</v>
      </c>
      <c r="AI76" s="14">
        <f>VLOOKUP(A:A,[1]TDSheet!$A:$AI,35,0)</f>
        <v>0</v>
      </c>
      <c r="AJ76" s="14">
        <f t="shared" si="21"/>
        <v>2370</v>
      </c>
      <c r="AK76" s="14">
        <f t="shared" si="22"/>
        <v>1066.5</v>
      </c>
      <c r="AL76" s="14"/>
      <c r="AM76" s="14"/>
    </row>
    <row r="77" spans="1:39" s="1" customFormat="1" ht="11.1" customHeight="1" outlineLevel="1" x14ac:dyDescent="0.2">
      <c r="A77" s="7" t="s">
        <v>79</v>
      </c>
      <c r="B77" s="7" t="s">
        <v>15</v>
      </c>
      <c r="C77" s="8">
        <v>488</v>
      </c>
      <c r="D77" s="8">
        <v>4677</v>
      </c>
      <c r="E77" s="8">
        <v>1339</v>
      </c>
      <c r="F77" s="8">
        <v>466</v>
      </c>
      <c r="G77" s="1">
        <f>VLOOKUP(A:A,[1]TDSheet!$A:$G,7,0)</f>
        <v>0</v>
      </c>
      <c r="H77" s="1">
        <f>VLOOKUP(A:A,[1]TDSheet!$A:$H,8,0)</f>
        <v>0.45</v>
      </c>
      <c r="I77" s="1">
        <f>VLOOKUP(A:A,[1]TDSheet!$A:$I,9,0)</f>
        <v>50</v>
      </c>
      <c r="J77" s="14">
        <f>VLOOKUP(A:A,[2]TDSheet!$A:$F,6,0)</f>
        <v>1349</v>
      </c>
      <c r="K77" s="14">
        <f t="shared" si="17"/>
        <v>-10</v>
      </c>
      <c r="L77" s="14">
        <f>VLOOKUP(A:A,[1]TDSheet!$A:$V,22,0)</f>
        <v>250</v>
      </c>
      <c r="M77" s="14">
        <f>VLOOKUP(A:A,[1]TDSheet!$A:$X,24,0)</f>
        <v>0</v>
      </c>
      <c r="N77" s="14"/>
      <c r="O77" s="14"/>
      <c r="P77" s="14"/>
      <c r="Q77" s="14"/>
      <c r="R77" s="14"/>
      <c r="S77" s="14"/>
      <c r="T77" s="14"/>
      <c r="U77" s="14"/>
      <c r="V77" s="14"/>
      <c r="W77" s="14">
        <f t="shared" si="18"/>
        <v>254.6</v>
      </c>
      <c r="X77" s="16">
        <v>450</v>
      </c>
      <c r="Y77" s="17">
        <f t="shared" si="19"/>
        <v>4.5797329143754908</v>
      </c>
      <c r="Z77" s="14">
        <f t="shared" si="20"/>
        <v>1.8303220738413197</v>
      </c>
      <c r="AA77" s="14"/>
      <c r="AB77" s="14"/>
      <c r="AC77" s="14">
        <f>VLOOKUP(A:A,[3]TDSheet!$A:$D,4,0)</f>
        <v>66</v>
      </c>
      <c r="AD77" s="14">
        <v>0</v>
      </c>
      <c r="AE77" s="14">
        <f>VLOOKUP(A:A,[1]TDSheet!$A:$AF,32,0)</f>
        <v>255.6</v>
      </c>
      <c r="AF77" s="14">
        <f>VLOOKUP(A:A,[1]TDSheet!$A:$AG,33,0)</f>
        <v>277.2</v>
      </c>
      <c r="AG77" s="14">
        <f>VLOOKUP(A:A,[1]TDSheet!$A:$W,23,0)</f>
        <v>238</v>
      </c>
      <c r="AH77" s="14">
        <f>VLOOKUP(A:A,[5]TDSheet!$A:$D,4,0)</f>
        <v>283</v>
      </c>
      <c r="AI77" s="14" t="str">
        <f>VLOOKUP(A:A,[1]TDSheet!$A:$AI,35,0)</f>
        <v>продянв</v>
      </c>
      <c r="AJ77" s="14">
        <f t="shared" si="21"/>
        <v>450</v>
      </c>
      <c r="AK77" s="14">
        <f t="shared" si="22"/>
        <v>202.5</v>
      </c>
      <c r="AL77" s="14"/>
      <c r="AM77" s="14"/>
    </row>
    <row r="78" spans="1:39" s="1" customFormat="1" ht="11.1" customHeight="1" outlineLevel="1" x14ac:dyDescent="0.2">
      <c r="A78" s="7" t="s">
        <v>80</v>
      </c>
      <c r="B78" s="7" t="s">
        <v>15</v>
      </c>
      <c r="C78" s="8">
        <v>98</v>
      </c>
      <c r="D78" s="8">
        <v>1060</v>
      </c>
      <c r="E78" s="8">
        <v>541</v>
      </c>
      <c r="F78" s="8">
        <v>228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4">
        <f>VLOOKUP(A:A,[2]TDSheet!$A:$F,6,0)</f>
        <v>553</v>
      </c>
      <c r="K78" s="14">
        <f t="shared" si="17"/>
        <v>-12</v>
      </c>
      <c r="L78" s="14">
        <f>VLOOKUP(A:A,[1]TDSheet!$A:$V,22,0)</f>
        <v>70</v>
      </c>
      <c r="M78" s="14">
        <f>VLOOKUP(A:A,[1]TDSheet!$A:$X,24,0)</f>
        <v>0</v>
      </c>
      <c r="N78" s="14"/>
      <c r="O78" s="14"/>
      <c r="P78" s="14"/>
      <c r="Q78" s="14"/>
      <c r="R78" s="14"/>
      <c r="S78" s="14"/>
      <c r="T78" s="14"/>
      <c r="U78" s="14"/>
      <c r="V78" s="14"/>
      <c r="W78" s="14">
        <f t="shared" si="18"/>
        <v>83</v>
      </c>
      <c r="X78" s="16">
        <v>150</v>
      </c>
      <c r="Y78" s="17">
        <f t="shared" si="19"/>
        <v>5.3975903614457827</v>
      </c>
      <c r="Z78" s="14">
        <f t="shared" si="20"/>
        <v>2.7469879518072289</v>
      </c>
      <c r="AA78" s="14"/>
      <c r="AB78" s="14"/>
      <c r="AC78" s="14">
        <f>VLOOKUP(A:A,[3]TDSheet!$A:$D,4,0)</f>
        <v>126</v>
      </c>
      <c r="AD78" s="14">
        <v>0</v>
      </c>
      <c r="AE78" s="14">
        <f>VLOOKUP(A:A,[1]TDSheet!$A:$AF,32,0)</f>
        <v>45.8</v>
      </c>
      <c r="AF78" s="14">
        <f>VLOOKUP(A:A,[1]TDSheet!$A:$AG,33,0)</f>
        <v>65.8</v>
      </c>
      <c r="AG78" s="14">
        <f>VLOOKUP(A:A,[1]TDSheet!$A:$W,23,0)</f>
        <v>72.2</v>
      </c>
      <c r="AH78" s="14">
        <f>VLOOKUP(A:A,[5]TDSheet!$A:$D,4,0)</f>
        <v>82</v>
      </c>
      <c r="AI78" s="14" t="e">
        <f>VLOOKUP(A:A,[1]TDSheet!$A:$AI,35,0)</f>
        <v>#N/A</v>
      </c>
      <c r="AJ78" s="14">
        <f t="shared" si="21"/>
        <v>150</v>
      </c>
      <c r="AK78" s="14">
        <f t="shared" si="22"/>
        <v>60</v>
      </c>
      <c r="AL78" s="14"/>
      <c r="AM78" s="14"/>
    </row>
    <row r="79" spans="1:39" s="1" customFormat="1" ht="11.1" customHeight="1" outlineLevel="1" x14ac:dyDescent="0.2">
      <c r="A79" s="7" t="s">
        <v>81</v>
      </c>
      <c r="B79" s="7" t="s">
        <v>15</v>
      </c>
      <c r="C79" s="8">
        <v>237</v>
      </c>
      <c r="D79" s="8">
        <v>893</v>
      </c>
      <c r="E79" s="8">
        <v>487</v>
      </c>
      <c r="F79" s="8">
        <v>84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4">
        <f>VLOOKUP(A:A,[2]TDSheet!$A:$F,6,0)</f>
        <v>503</v>
      </c>
      <c r="K79" s="14">
        <f t="shared" si="17"/>
        <v>-16</v>
      </c>
      <c r="L79" s="14">
        <f>VLOOKUP(A:A,[1]TDSheet!$A:$V,22,0)</f>
        <v>60</v>
      </c>
      <c r="M79" s="14">
        <f>VLOOKUP(A:A,[1]TDSheet!$A:$X,24,0)</f>
        <v>0</v>
      </c>
      <c r="N79" s="14"/>
      <c r="O79" s="14"/>
      <c r="P79" s="14"/>
      <c r="Q79" s="14"/>
      <c r="R79" s="14"/>
      <c r="S79" s="14"/>
      <c r="T79" s="14"/>
      <c r="U79" s="14"/>
      <c r="V79" s="14"/>
      <c r="W79" s="14">
        <f t="shared" si="18"/>
        <v>74.599999999999994</v>
      </c>
      <c r="X79" s="16">
        <v>200</v>
      </c>
      <c r="Y79" s="17">
        <f t="shared" si="19"/>
        <v>4.6112600536193034</v>
      </c>
      <c r="Z79" s="14">
        <f t="shared" si="20"/>
        <v>1.126005361930295</v>
      </c>
      <c r="AA79" s="14"/>
      <c r="AB79" s="14"/>
      <c r="AC79" s="14">
        <f>VLOOKUP(A:A,[3]TDSheet!$A:$D,4,0)</f>
        <v>114</v>
      </c>
      <c r="AD79" s="14">
        <v>0</v>
      </c>
      <c r="AE79" s="14">
        <f>VLOOKUP(A:A,[1]TDSheet!$A:$AF,32,0)</f>
        <v>56</v>
      </c>
      <c r="AF79" s="14">
        <f>VLOOKUP(A:A,[1]TDSheet!$A:$AG,33,0)</f>
        <v>63.2</v>
      </c>
      <c r="AG79" s="14">
        <f>VLOOKUP(A:A,[1]TDSheet!$A:$W,23,0)</f>
        <v>67.8</v>
      </c>
      <c r="AH79" s="14">
        <f>VLOOKUP(A:A,[5]TDSheet!$A:$D,4,0)</f>
        <v>68</v>
      </c>
      <c r="AI79" s="14" t="e">
        <f>VLOOKUP(A:A,[1]TDSheet!$A:$AI,35,0)</f>
        <v>#N/A</v>
      </c>
      <c r="AJ79" s="14">
        <f t="shared" si="21"/>
        <v>200</v>
      </c>
      <c r="AK79" s="14">
        <f t="shared" si="22"/>
        <v>80</v>
      </c>
      <c r="AL79" s="14"/>
      <c r="AM79" s="14"/>
    </row>
    <row r="80" spans="1:39" s="1" customFormat="1" ht="11.1" customHeight="1" outlineLevel="1" x14ac:dyDescent="0.2">
      <c r="A80" s="7" t="s">
        <v>82</v>
      </c>
      <c r="B80" s="7" t="s">
        <v>8</v>
      </c>
      <c r="C80" s="8">
        <v>287.94099999999997</v>
      </c>
      <c r="D80" s="8">
        <v>4113.5469999999996</v>
      </c>
      <c r="E80" s="8">
        <v>1427.454</v>
      </c>
      <c r="F80" s="8">
        <v>255.63399999999999</v>
      </c>
      <c r="G80" s="1" t="str">
        <f>VLOOKUP(A:A,[1]TDSheet!$A:$G,7,0)</f>
        <v>н</v>
      </c>
      <c r="H80" s="1">
        <f>VLOOKUP(A:A,[1]TDSheet!$A:$H,8,0)</f>
        <v>1</v>
      </c>
      <c r="I80" s="1">
        <f>VLOOKUP(A:A,[1]TDSheet!$A:$I,9,0)</f>
        <v>50</v>
      </c>
      <c r="J80" s="14">
        <f>VLOOKUP(A:A,[2]TDSheet!$A:$F,6,0)</f>
        <v>1374.066</v>
      </c>
      <c r="K80" s="14">
        <f t="shared" si="17"/>
        <v>53.38799999999992</v>
      </c>
      <c r="L80" s="14">
        <f>VLOOKUP(A:A,[1]TDSheet!$A:$V,22,0)</f>
        <v>0</v>
      </c>
      <c r="M80" s="14">
        <f>VLOOKUP(A:A,[1]TDSheet!$A:$X,24,0)</f>
        <v>0</v>
      </c>
      <c r="N80" s="14"/>
      <c r="O80" s="14"/>
      <c r="P80" s="14"/>
      <c r="Q80" s="14"/>
      <c r="R80" s="14"/>
      <c r="S80" s="14"/>
      <c r="T80" s="14"/>
      <c r="U80" s="14"/>
      <c r="V80" s="14"/>
      <c r="W80" s="14">
        <f t="shared" si="18"/>
        <v>223.35479999999998</v>
      </c>
      <c r="X80" s="16">
        <v>700</v>
      </c>
      <c r="Y80" s="17">
        <f t="shared" si="19"/>
        <v>4.2785469575760189</v>
      </c>
      <c r="Z80" s="14">
        <f t="shared" si="20"/>
        <v>1.1445198401825258</v>
      </c>
      <c r="AA80" s="14"/>
      <c r="AB80" s="14"/>
      <c r="AC80" s="14">
        <f>VLOOKUP(A:A,[3]TDSheet!$A:$D,4,0)</f>
        <v>310.68</v>
      </c>
      <c r="AD80" s="14">
        <v>0</v>
      </c>
      <c r="AE80" s="14">
        <f>VLOOKUP(A:A,[1]TDSheet!$A:$AF,32,0)</f>
        <v>175.12479999999999</v>
      </c>
      <c r="AF80" s="14">
        <f>VLOOKUP(A:A,[1]TDSheet!$A:$AG,33,0)</f>
        <v>190.05899999999997</v>
      </c>
      <c r="AG80" s="14">
        <f>VLOOKUP(A:A,[1]TDSheet!$A:$W,23,0)</f>
        <v>164.56900000000002</v>
      </c>
      <c r="AH80" s="14">
        <f>VLOOKUP(A:A,[5]TDSheet!$A:$D,4,0)</f>
        <v>210.12100000000001</v>
      </c>
      <c r="AI80" s="14" t="str">
        <f>VLOOKUP(A:A,[1]TDSheet!$A:$AI,35,0)</f>
        <v>янвак</v>
      </c>
      <c r="AJ80" s="14">
        <f t="shared" si="21"/>
        <v>700</v>
      </c>
      <c r="AK80" s="14">
        <f t="shared" si="22"/>
        <v>700</v>
      </c>
      <c r="AL80" s="14"/>
      <c r="AM80" s="14"/>
    </row>
    <row r="81" spans="1:39" s="1" customFormat="1" ht="11.1" customHeight="1" outlineLevel="1" x14ac:dyDescent="0.2">
      <c r="A81" s="7" t="s">
        <v>83</v>
      </c>
      <c r="B81" s="7" t="s">
        <v>8</v>
      </c>
      <c r="C81" s="8">
        <v>12.414</v>
      </c>
      <c r="D81" s="8">
        <v>25.887</v>
      </c>
      <c r="E81" s="8">
        <v>8.9429999999999996</v>
      </c>
      <c r="F81" s="8">
        <v>-0.97799999999999998</v>
      </c>
      <c r="G81" s="1" t="str">
        <f>VLOOKUP(A:A,[1]TDSheet!$A:$G,7,0)</f>
        <v>выв</v>
      </c>
      <c r="H81" s="1">
        <f>VLOOKUP(A:A,[1]TDSheet!$A:$H,8,0)</f>
        <v>0</v>
      </c>
      <c r="I81" s="1">
        <f>VLOOKUP(A:A,[1]TDSheet!$A:$I,9,0)</f>
        <v>40</v>
      </c>
      <c r="J81" s="14">
        <f>VLOOKUP(A:A,[2]TDSheet!$A:$F,6,0)</f>
        <v>10.651</v>
      </c>
      <c r="K81" s="14">
        <f t="shared" si="17"/>
        <v>-1.7080000000000002</v>
      </c>
      <c r="L81" s="14">
        <f>VLOOKUP(A:A,[1]TDSheet!$A:$V,22,0)</f>
        <v>0</v>
      </c>
      <c r="M81" s="14">
        <f>VLOOKUP(A:A,[1]TDSheet!$A:$X,24,0)</f>
        <v>0</v>
      </c>
      <c r="N81" s="14"/>
      <c r="O81" s="14"/>
      <c r="P81" s="14"/>
      <c r="Q81" s="14"/>
      <c r="R81" s="14"/>
      <c r="S81" s="14"/>
      <c r="T81" s="14"/>
      <c r="U81" s="14"/>
      <c r="V81" s="14"/>
      <c r="W81" s="14">
        <f t="shared" si="18"/>
        <v>1.7886</v>
      </c>
      <c r="X81" s="16"/>
      <c r="Y81" s="17">
        <f t="shared" si="19"/>
        <v>-0.54679637705467965</v>
      </c>
      <c r="Z81" s="14">
        <f t="shared" si="20"/>
        <v>-0.54679637705467965</v>
      </c>
      <c r="AA81" s="14"/>
      <c r="AB81" s="14"/>
      <c r="AC81" s="14">
        <v>0</v>
      </c>
      <c r="AD81" s="14">
        <v>0</v>
      </c>
      <c r="AE81" s="14">
        <f>VLOOKUP(A:A,[1]TDSheet!$A:$AF,32,0)</f>
        <v>0.98919999999999997</v>
      </c>
      <c r="AF81" s="14">
        <f>VLOOKUP(A:A,[1]TDSheet!$A:$AG,33,0)</f>
        <v>0.98480000000000012</v>
      </c>
      <c r="AG81" s="14">
        <f>VLOOKUP(A:A,[1]TDSheet!$A:$W,23,0)</f>
        <v>1.0076000000000001</v>
      </c>
      <c r="AH81" s="14">
        <f>VLOOKUP(A:A,[5]TDSheet!$A:$D,4,0)</f>
        <v>1.016</v>
      </c>
      <c r="AI81" s="14" t="str">
        <f>VLOOKUP(A:A,[1]TDSheet!$A:$AI,35,0)</f>
        <v>вывод</v>
      </c>
      <c r="AJ81" s="14">
        <f t="shared" si="21"/>
        <v>0</v>
      </c>
      <c r="AK81" s="14">
        <f t="shared" si="22"/>
        <v>0</v>
      </c>
      <c r="AL81" s="14"/>
      <c r="AM81" s="14"/>
    </row>
    <row r="82" spans="1:39" s="1" customFormat="1" ht="11.1" customHeight="1" outlineLevel="1" x14ac:dyDescent="0.2">
      <c r="A82" s="7" t="s">
        <v>84</v>
      </c>
      <c r="B82" s="7" t="s">
        <v>15</v>
      </c>
      <c r="C82" s="8">
        <v>141</v>
      </c>
      <c r="D82" s="8">
        <v>654</v>
      </c>
      <c r="E82" s="8">
        <v>390</v>
      </c>
      <c r="F82" s="8">
        <v>262</v>
      </c>
      <c r="G82" s="1">
        <f>VLOOKUP(A:A,[1]TDSheet!$A:$G,7,0)</f>
        <v>0</v>
      </c>
      <c r="H82" s="1">
        <f>VLOOKUP(A:A,[1]TDSheet!$A:$H,8,0)</f>
        <v>0.1</v>
      </c>
      <c r="I82" s="1">
        <f>VLOOKUP(A:A,[1]TDSheet!$A:$I,9,0)</f>
        <v>730</v>
      </c>
      <c r="J82" s="14">
        <f>VLOOKUP(A:A,[2]TDSheet!$A:$F,6,0)</f>
        <v>401</v>
      </c>
      <c r="K82" s="14">
        <f t="shared" si="17"/>
        <v>-11</v>
      </c>
      <c r="L82" s="14">
        <f>VLOOKUP(A:A,[1]TDSheet!$A:$V,22,0)</f>
        <v>500</v>
      </c>
      <c r="M82" s="14">
        <f>VLOOKUP(A:A,[1]TDSheet!$A:$X,24,0)</f>
        <v>0</v>
      </c>
      <c r="N82" s="14"/>
      <c r="O82" s="14"/>
      <c r="P82" s="14"/>
      <c r="Q82" s="14"/>
      <c r="R82" s="14"/>
      <c r="S82" s="14"/>
      <c r="T82" s="14"/>
      <c r="U82" s="14"/>
      <c r="V82" s="14"/>
      <c r="W82" s="14">
        <f t="shared" si="18"/>
        <v>78</v>
      </c>
      <c r="X82" s="16"/>
      <c r="Y82" s="17">
        <f t="shared" si="19"/>
        <v>9.7692307692307701</v>
      </c>
      <c r="Z82" s="14">
        <f t="shared" si="20"/>
        <v>3.358974358974359</v>
      </c>
      <c r="AA82" s="14"/>
      <c r="AB82" s="14"/>
      <c r="AC82" s="14">
        <v>0</v>
      </c>
      <c r="AD82" s="14">
        <v>0</v>
      </c>
      <c r="AE82" s="14">
        <f>VLOOKUP(A:A,[1]TDSheet!$A:$AF,32,0)</f>
        <v>66.2</v>
      </c>
      <c r="AF82" s="14">
        <f>VLOOKUP(A:A,[1]TDSheet!$A:$AG,33,0)</f>
        <v>65</v>
      </c>
      <c r="AG82" s="14">
        <f>VLOOKUP(A:A,[1]TDSheet!$A:$W,23,0)</f>
        <v>67.400000000000006</v>
      </c>
      <c r="AH82" s="14">
        <f>VLOOKUP(A:A,[5]TDSheet!$A:$D,4,0)</f>
        <v>76</v>
      </c>
      <c r="AI82" s="14" t="e">
        <f>VLOOKUP(A:A,[1]TDSheet!$A:$AI,35,0)</f>
        <v>#N/A</v>
      </c>
      <c r="AJ82" s="14">
        <f t="shared" si="21"/>
        <v>0</v>
      </c>
      <c r="AK82" s="14">
        <f t="shared" si="22"/>
        <v>0</v>
      </c>
      <c r="AL82" s="14"/>
      <c r="AM82" s="14"/>
    </row>
    <row r="83" spans="1:39" s="1" customFormat="1" ht="11.1" customHeight="1" outlineLevel="1" x14ac:dyDescent="0.2">
      <c r="A83" s="7" t="s">
        <v>85</v>
      </c>
      <c r="B83" s="7" t="s">
        <v>8</v>
      </c>
      <c r="C83" s="8">
        <v>71.849999999999994</v>
      </c>
      <c r="D83" s="8">
        <v>596.13699999999994</v>
      </c>
      <c r="E83" s="8">
        <v>264.30399999999997</v>
      </c>
      <c r="F83" s="8">
        <v>75.510000000000005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50</v>
      </c>
      <c r="J83" s="14">
        <f>VLOOKUP(A:A,[2]TDSheet!$A:$F,6,0)</f>
        <v>252.17599999999999</v>
      </c>
      <c r="K83" s="14">
        <f t="shared" si="17"/>
        <v>12.127999999999986</v>
      </c>
      <c r="L83" s="14">
        <f>VLOOKUP(A:A,[1]TDSheet!$A:$V,22,0)</f>
        <v>30</v>
      </c>
      <c r="M83" s="14">
        <f>VLOOKUP(A:A,[1]TDSheet!$A:$X,24,0)</f>
        <v>0</v>
      </c>
      <c r="N83" s="14"/>
      <c r="O83" s="14"/>
      <c r="P83" s="14"/>
      <c r="Q83" s="14"/>
      <c r="R83" s="14"/>
      <c r="S83" s="14"/>
      <c r="T83" s="14"/>
      <c r="U83" s="14"/>
      <c r="V83" s="14"/>
      <c r="W83" s="14">
        <f t="shared" si="18"/>
        <v>37.645999999999994</v>
      </c>
      <c r="X83" s="16">
        <v>80</v>
      </c>
      <c r="Y83" s="17">
        <f t="shared" si="19"/>
        <v>4.9277479679115981</v>
      </c>
      <c r="Z83" s="14">
        <f t="shared" si="20"/>
        <v>2.0057907878659091</v>
      </c>
      <c r="AA83" s="14"/>
      <c r="AB83" s="14"/>
      <c r="AC83" s="14">
        <f>VLOOKUP(A:A,[3]TDSheet!$A:$D,4,0)</f>
        <v>76.073999999999998</v>
      </c>
      <c r="AD83" s="14">
        <v>0</v>
      </c>
      <c r="AE83" s="14">
        <f>VLOOKUP(A:A,[1]TDSheet!$A:$AF,32,0)</f>
        <v>19.609400000000001</v>
      </c>
      <c r="AF83" s="14">
        <f>VLOOKUP(A:A,[1]TDSheet!$A:$AG,33,0)</f>
        <v>28.969799999999999</v>
      </c>
      <c r="AG83" s="14">
        <f>VLOOKUP(A:A,[1]TDSheet!$A:$W,23,0)</f>
        <v>26.183199999999999</v>
      </c>
      <c r="AH83" s="14">
        <f>VLOOKUP(A:A,[5]TDSheet!$A:$D,4,0)</f>
        <v>29.361000000000001</v>
      </c>
      <c r="AI83" s="14" t="e">
        <f>VLOOKUP(A:A,[1]TDSheet!$A:$AI,35,0)</f>
        <v>#N/A</v>
      </c>
      <c r="AJ83" s="14">
        <f t="shared" si="21"/>
        <v>80</v>
      </c>
      <c r="AK83" s="14">
        <f t="shared" si="22"/>
        <v>80</v>
      </c>
      <c r="AL83" s="14"/>
      <c r="AM83" s="14"/>
    </row>
    <row r="84" spans="1:39" s="1" customFormat="1" ht="11.1" customHeight="1" outlineLevel="1" x14ac:dyDescent="0.2">
      <c r="A84" s="7" t="s">
        <v>86</v>
      </c>
      <c r="B84" s="7" t="s">
        <v>15</v>
      </c>
      <c r="C84" s="8">
        <v>21</v>
      </c>
      <c r="D84" s="8">
        <v>21261</v>
      </c>
      <c r="E84" s="8">
        <v>4050</v>
      </c>
      <c r="F84" s="8">
        <v>1966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4">
        <f>VLOOKUP(A:A,[2]TDSheet!$A:$F,6,0)</f>
        <v>4024</v>
      </c>
      <c r="K84" s="14">
        <f t="shared" si="17"/>
        <v>26</v>
      </c>
      <c r="L84" s="14">
        <f>VLOOKUP(A:A,[1]TDSheet!$A:$V,22,0)</f>
        <v>700</v>
      </c>
      <c r="M84" s="14">
        <f>VLOOKUP(A:A,[1]TDSheet!$A:$X,24,0)</f>
        <v>0</v>
      </c>
      <c r="N84" s="14"/>
      <c r="O84" s="14"/>
      <c r="P84" s="14"/>
      <c r="Q84" s="14"/>
      <c r="R84" s="14"/>
      <c r="S84" s="14"/>
      <c r="T84" s="14">
        <v>72</v>
      </c>
      <c r="U84" s="14"/>
      <c r="V84" s="14"/>
      <c r="W84" s="14">
        <f t="shared" si="18"/>
        <v>636</v>
      </c>
      <c r="X84" s="16">
        <v>1000</v>
      </c>
      <c r="Y84" s="17">
        <f t="shared" si="19"/>
        <v>5.7641509433962268</v>
      </c>
      <c r="Z84" s="14">
        <f t="shared" si="20"/>
        <v>3.091194968553459</v>
      </c>
      <c r="AA84" s="14"/>
      <c r="AB84" s="14"/>
      <c r="AC84" s="14">
        <f>VLOOKUP(A:A,[3]TDSheet!$A:$D,4,0)</f>
        <v>552</v>
      </c>
      <c r="AD84" s="14">
        <f>VLOOKUP(A:A,[4]TDSheet!$A:$D,4,0)</f>
        <v>318</v>
      </c>
      <c r="AE84" s="14">
        <f>VLOOKUP(A:A,[1]TDSheet!$A:$AF,32,0)</f>
        <v>492.6</v>
      </c>
      <c r="AF84" s="14">
        <f>VLOOKUP(A:A,[1]TDSheet!$A:$AG,33,0)</f>
        <v>579.4</v>
      </c>
      <c r="AG84" s="14">
        <f>VLOOKUP(A:A,[1]TDSheet!$A:$W,23,0)</f>
        <v>585.6</v>
      </c>
      <c r="AH84" s="14">
        <f>VLOOKUP(A:A,[5]TDSheet!$A:$D,4,0)</f>
        <v>824</v>
      </c>
      <c r="AI84" s="14" t="str">
        <f>VLOOKUP(A:A,[1]TDSheet!$A:$AI,35,0)</f>
        <v>склад</v>
      </c>
      <c r="AJ84" s="14">
        <f t="shared" si="21"/>
        <v>1072</v>
      </c>
      <c r="AK84" s="14">
        <f t="shared" si="22"/>
        <v>428.8</v>
      </c>
      <c r="AL84" s="14"/>
      <c r="AM84" s="14"/>
    </row>
    <row r="85" spans="1:39" s="1" customFormat="1" ht="11.1" customHeight="1" outlineLevel="1" x14ac:dyDescent="0.2">
      <c r="A85" s="7" t="s">
        <v>87</v>
      </c>
      <c r="B85" s="7" t="s">
        <v>15</v>
      </c>
      <c r="C85" s="8">
        <v>141</v>
      </c>
      <c r="D85" s="8">
        <v>13544</v>
      </c>
      <c r="E85" s="8">
        <v>2545</v>
      </c>
      <c r="F85" s="8">
        <v>1620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4">
        <f>VLOOKUP(A:A,[2]TDSheet!$A:$F,6,0)</f>
        <v>2729</v>
      </c>
      <c r="K85" s="14">
        <f t="shared" si="17"/>
        <v>-184</v>
      </c>
      <c r="L85" s="14">
        <f>VLOOKUP(A:A,[1]TDSheet!$A:$V,22,0)</f>
        <v>450</v>
      </c>
      <c r="M85" s="14">
        <f>VLOOKUP(A:A,[1]TDSheet!$A:$X,24,0)</f>
        <v>0</v>
      </c>
      <c r="N85" s="14"/>
      <c r="O85" s="14"/>
      <c r="P85" s="14"/>
      <c r="Q85" s="14"/>
      <c r="R85" s="14"/>
      <c r="S85" s="14"/>
      <c r="T85" s="14"/>
      <c r="U85" s="14"/>
      <c r="V85" s="14"/>
      <c r="W85" s="14">
        <f t="shared" si="18"/>
        <v>398.6</v>
      </c>
      <c r="X85" s="16">
        <v>400</v>
      </c>
      <c r="Y85" s="17">
        <f t="shared" si="19"/>
        <v>6.1966884094330155</v>
      </c>
      <c r="Z85" s="14">
        <f t="shared" si="20"/>
        <v>4.0642247867536376</v>
      </c>
      <c r="AA85" s="14"/>
      <c r="AB85" s="14"/>
      <c r="AC85" s="14">
        <f>VLOOKUP(A:A,[3]TDSheet!$A:$D,4,0)</f>
        <v>552</v>
      </c>
      <c r="AD85" s="14">
        <v>0</v>
      </c>
      <c r="AE85" s="14">
        <f>VLOOKUP(A:A,[1]TDSheet!$A:$AF,32,0)</f>
        <v>346.6</v>
      </c>
      <c r="AF85" s="14">
        <f>VLOOKUP(A:A,[1]TDSheet!$A:$AG,33,0)</f>
        <v>425.4</v>
      </c>
      <c r="AG85" s="14">
        <f>VLOOKUP(A:A,[1]TDSheet!$A:$W,23,0)</f>
        <v>429.2</v>
      </c>
      <c r="AH85" s="14">
        <f>VLOOKUP(A:A,[5]TDSheet!$A:$D,4,0)</f>
        <v>547</v>
      </c>
      <c r="AI85" s="14" t="str">
        <f>VLOOKUP(A:A,[1]TDSheet!$A:$AI,35,0)</f>
        <v>склад</v>
      </c>
      <c r="AJ85" s="14">
        <f t="shared" si="21"/>
        <v>400</v>
      </c>
      <c r="AK85" s="14">
        <f t="shared" si="22"/>
        <v>160</v>
      </c>
      <c r="AL85" s="14"/>
      <c r="AM85" s="14"/>
    </row>
    <row r="86" spans="1:39" s="1" customFormat="1" ht="21.95" customHeight="1" outlineLevel="1" x14ac:dyDescent="0.2">
      <c r="A86" s="7" t="s">
        <v>88</v>
      </c>
      <c r="B86" s="7" t="s">
        <v>8</v>
      </c>
      <c r="C86" s="8">
        <v>11.887</v>
      </c>
      <c r="D86" s="8">
        <v>3682.232</v>
      </c>
      <c r="E86" s="8">
        <v>657.79399999999998</v>
      </c>
      <c r="F86" s="8">
        <v>362.31799999999998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4">
        <f>VLOOKUP(A:A,[2]TDSheet!$A:$F,6,0)</f>
        <v>666.46799999999996</v>
      </c>
      <c r="K86" s="14">
        <f t="shared" si="17"/>
        <v>-8.6739999999999782</v>
      </c>
      <c r="L86" s="14">
        <f>VLOOKUP(A:A,[1]TDSheet!$A:$V,22,0)</f>
        <v>100</v>
      </c>
      <c r="M86" s="14">
        <f>VLOOKUP(A:A,[1]TDSheet!$A:$X,24,0)</f>
        <v>0</v>
      </c>
      <c r="N86" s="14"/>
      <c r="O86" s="14"/>
      <c r="P86" s="14"/>
      <c r="Q86" s="14"/>
      <c r="R86" s="14"/>
      <c r="S86" s="14"/>
      <c r="T86" s="14"/>
      <c r="U86" s="14"/>
      <c r="V86" s="14"/>
      <c r="W86" s="14">
        <f t="shared" si="18"/>
        <v>91.973600000000005</v>
      </c>
      <c r="X86" s="16">
        <v>50</v>
      </c>
      <c r="Y86" s="17">
        <f t="shared" si="19"/>
        <v>5.5702723390190227</v>
      </c>
      <c r="Z86" s="14">
        <f t="shared" si="20"/>
        <v>3.9393695582210544</v>
      </c>
      <c r="AA86" s="14"/>
      <c r="AB86" s="14"/>
      <c r="AC86" s="14">
        <f>VLOOKUP(A:A,[3]TDSheet!$A:$D,4,0)</f>
        <v>197.92599999999999</v>
      </c>
      <c r="AD86" s="14">
        <v>0</v>
      </c>
      <c r="AE86" s="14">
        <f>VLOOKUP(A:A,[1]TDSheet!$A:$AF,32,0)</f>
        <v>64.378000000000014</v>
      </c>
      <c r="AF86" s="14">
        <f>VLOOKUP(A:A,[1]TDSheet!$A:$AG,33,0)</f>
        <v>78.205199999999977</v>
      </c>
      <c r="AG86" s="14">
        <f>VLOOKUP(A:A,[1]TDSheet!$A:$W,23,0)</f>
        <v>87.406599999999997</v>
      </c>
      <c r="AH86" s="14">
        <f>VLOOKUP(A:A,[5]TDSheet!$A:$D,4,0)</f>
        <v>103.36</v>
      </c>
      <c r="AI86" s="14" t="e">
        <f>VLOOKUP(A:A,[1]TDSheet!$A:$AI,35,0)</f>
        <v>#N/A</v>
      </c>
      <c r="AJ86" s="14">
        <f t="shared" si="21"/>
        <v>50</v>
      </c>
      <c r="AK86" s="14">
        <f t="shared" si="22"/>
        <v>50</v>
      </c>
      <c r="AL86" s="14"/>
      <c r="AM86" s="14"/>
    </row>
    <row r="87" spans="1:39" s="1" customFormat="1" ht="11.1" customHeight="1" outlineLevel="1" x14ac:dyDescent="0.2">
      <c r="A87" s="7" t="s">
        <v>89</v>
      </c>
      <c r="B87" s="7" t="s">
        <v>8</v>
      </c>
      <c r="C87" s="8">
        <v>134.56299999999999</v>
      </c>
      <c r="D87" s="8">
        <v>2249.7420000000002</v>
      </c>
      <c r="E87" s="8">
        <v>547.21699999999998</v>
      </c>
      <c r="F87" s="8">
        <v>130.52099999999999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4">
        <f>VLOOKUP(A:A,[2]TDSheet!$A:$F,6,0)</f>
        <v>572.46</v>
      </c>
      <c r="K87" s="14">
        <f t="shared" si="17"/>
        <v>-25.243000000000052</v>
      </c>
      <c r="L87" s="14">
        <f>VLOOKUP(A:A,[1]TDSheet!$A:$V,22,0)</f>
        <v>70</v>
      </c>
      <c r="M87" s="14">
        <f>VLOOKUP(A:A,[1]TDSheet!$A:$X,24,0)</f>
        <v>0</v>
      </c>
      <c r="N87" s="14"/>
      <c r="O87" s="14"/>
      <c r="P87" s="14"/>
      <c r="Q87" s="14"/>
      <c r="R87" s="14"/>
      <c r="S87" s="14"/>
      <c r="T87" s="14"/>
      <c r="U87" s="14"/>
      <c r="V87" s="14"/>
      <c r="W87" s="14">
        <f t="shared" si="18"/>
        <v>75.820999999999998</v>
      </c>
      <c r="X87" s="16">
        <v>150</v>
      </c>
      <c r="Y87" s="17">
        <f t="shared" si="19"/>
        <v>4.6230068186913913</v>
      </c>
      <c r="Z87" s="14">
        <f t="shared" si="20"/>
        <v>1.7214360137692721</v>
      </c>
      <c r="AA87" s="14"/>
      <c r="AB87" s="14"/>
      <c r="AC87" s="14">
        <f>VLOOKUP(A:A,[3]TDSheet!$A:$D,4,0)</f>
        <v>168.11199999999999</v>
      </c>
      <c r="AD87" s="14">
        <v>0</v>
      </c>
      <c r="AE87" s="14">
        <f>VLOOKUP(A:A,[1]TDSheet!$A:$AF,32,0)</f>
        <v>55.884</v>
      </c>
      <c r="AF87" s="14">
        <f>VLOOKUP(A:A,[1]TDSheet!$A:$AG,33,0)</f>
        <v>72.712999999999994</v>
      </c>
      <c r="AG87" s="14">
        <f>VLOOKUP(A:A,[1]TDSheet!$A:$W,23,0)</f>
        <v>66.987799999999993</v>
      </c>
      <c r="AH87" s="14">
        <f>VLOOKUP(A:A,[5]TDSheet!$A:$D,4,0)</f>
        <v>85.763000000000005</v>
      </c>
      <c r="AI87" s="14" t="e">
        <f>VLOOKUP(A:A,[1]TDSheet!$A:$AI,35,0)</f>
        <v>#N/A</v>
      </c>
      <c r="AJ87" s="14">
        <f t="shared" si="21"/>
        <v>150</v>
      </c>
      <c r="AK87" s="14">
        <f t="shared" si="22"/>
        <v>150</v>
      </c>
      <c r="AL87" s="14"/>
      <c r="AM87" s="14"/>
    </row>
    <row r="88" spans="1:39" s="1" customFormat="1" ht="11.1" customHeight="1" outlineLevel="1" x14ac:dyDescent="0.2">
      <c r="A88" s="7" t="s">
        <v>90</v>
      </c>
      <c r="B88" s="7" t="s">
        <v>8</v>
      </c>
      <c r="C88" s="8">
        <v>58.956000000000003</v>
      </c>
      <c r="D88" s="8">
        <v>4880.6450000000004</v>
      </c>
      <c r="E88" s="8">
        <v>923.995</v>
      </c>
      <c r="F88" s="8">
        <v>438.17599999999999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4">
        <f>VLOOKUP(A:A,[2]TDSheet!$A:$F,6,0)</f>
        <v>940.67100000000005</v>
      </c>
      <c r="K88" s="14">
        <f t="shared" si="17"/>
        <v>-16.676000000000045</v>
      </c>
      <c r="L88" s="14">
        <f>VLOOKUP(A:A,[1]TDSheet!$A:$V,22,0)</f>
        <v>130</v>
      </c>
      <c r="M88" s="14">
        <f>VLOOKUP(A:A,[1]TDSheet!$A:$X,24,0)</f>
        <v>0</v>
      </c>
      <c r="N88" s="14"/>
      <c r="O88" s="14"/>
      <c r="P88" s="14"/>
      <c r="Q88" s="14"/>
      <c r="R88" s="14"/>
      <c r="S88" s="14"/>
      <c r="T88" s="14"/>
      <c r="U88" s="14"/>
      <c r="V88" s="14"/>
      <c r="W88" s="14">
        <f t="shared" si="18"/>
        <v>139.18119999999999</v>
      </c>
      <c r="X88" s="16">
        <v>200</v>
      </c>
      <c r="Y88" s="17">
        <f t="shared" si="19"/>
        <v>5.5192511632318153</v>
      </c>
      <c r="Z88" s="14">
        <f t="shared" si="20"/>
        <v>3.1482412854609674</v>
      </c>
      <c r="AA88" s="14"/>
      <c r="AB88" s="14"/>
      <c r="AC88" s="14">
        <f>VLOOKUP(A:A,[3]TDSheet!$A:$D,4,0)</f>
        <v>228.089</v>
      </c>
      <c r="AD88" s="14">
        <v>0</v>
      </c>
      <c r="AE88" s="14">
        <f>VLOOKUP(A:A,[1]TDSheet!$A:$AF,32,0)</f>
        <v>112.3578</v>
      </c>
      <c r="AF88" s="14">
        <f>VLOOKUP(A:A,[1]TDSheet!$A:$AG,33,0)</f>
        <v>122.56219999999999</v>
      </c>
      <c r="AG88" s="14">
        <f>VLOOKUP(A:A,[1]TDSheet!$A:$W,23,0)</f>
        <v>124.6378</v>
      </c>
      <c r="AH88" s="14">
        <f>VLOOKUP(A:A,[5]TDSheet!$A:$D,4,0)</f>
        <v>177.36099999999999</v>
      </c>
      <c r="AI88" s="14" t="e">
        <f>VLOOKUP(A:A,[1]TDSheet!$A:$AI,35,0)</f>
        <v>#N/A</v>
      </c>
      <c r="AJ88" s="14">
        <f t="shared" si="21"/>
        <v>200</v>
      </c>
      <c r="AK88" s="14">
        <f t="shared" si="22"/>
        <v>200</v>
      </c>
      <c r="AL88" s="14"/>
      <c r="AM88" s="14"/>
    </row>
    <row r="89" spans="1:39" s="1" customFormat="1" ht="11.1" customHeight="1" outlineLevel="1" x14ac:dyDescent="0.2">
      <c r="A89" s="7" t="s">
        <v>91</v>
      </c>
      <c r="B89" s="7" t="s">
        <v>8</v>
      </c>
      <c r="C89" s="8">
        <v>101.953</v>
      </c>
      <c r="D89" s="8">
        <v>3591.1260000000002</v>
      </c>
      <c r="E89" s="8">
        <v>661.02300000000002</v>
      </c>
      <c r="F89" s="8">
        <v>227.05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4">
        <f>VLOOKUP(A:A,[2]TDSheet!$A:$F,6,0)</f>
        <v>690.46699999999998</v>
      </c>
      <c r="K89" s="14">
        <f t="shared" si="17"/>
        <v>-29.44399999999996</v>
      </c>
      <c r="L89" s="14">
        <f>VLOOKUP(A:A,[1]TDSheet!$A:$V,22,0)</f>
        <v>100</v>
      </c>
      <c r="M89" s="14">
        <f>VLOOKUP(A:A,[1]TDSheet!$A:$X,24,0)</f>
        <v>0</v>
      </c>
      <c r="N89" s="14"/>
      <c r="O89" s="14"/>
      <c r="P89" s="14"/>
      <c r="Q89" s="14"/>
      <c r="R89" s="14"/>
      <c r="S89" s="14"/>
      <c r="T89" s="14"/>
      <c r="U89" s="14"/>
      <c r="V89" s="14"/>
      <c r="W89" s="14">
        <f t="shared" si="18"/>
        <v>108.15320000000001</v>
      </c>
      <c r="X89" s="16">
        <v>200</v>
      </c>
      <c r="Y89" s="17">
        <f t="shared" si="19"/>
        <v>4.8731798966650999</v>
      </c>
      <c r="Z89" s="14">
        <f t="shared" si="20"/>
        <v>2.0993368665929442</v>
      </c>
      <c r="AA89" s="14"/>
      <c r="AB89" s="14"/>
      <c r="AC89" s="14">
        <f>VLOOKUP(A:A,[3]TDSheet!$A:$D,4,0)</f>
        <v>120.25700000000001</v>
      </c>
      <c r="AD89" s="14">
        <v>0</v>
      </c>
      <c r="AE89" s="14">
        <f>VLOOKUP(A:A,[1]TDSheet!$A:$AF,32,0)</f>
        <v>80.512200000000007</v>
      </c>
      <c r="AF89" s="14">
        <f>VLOOKUP(A:A,[1]TDSheet!$A:$AG,33,0)</f>
        <v>95.809000000000012</v>
      </c>
      <c r="AG89" s="14">
        <f>VLOOKUP(A:A,[1]TDSheet!$A:$W,23,0)</f>
        <v>92.33420000000001</v>
      </c>
      <c r="AH89" s="14">
        <f>VLOOKUP(A:A,[5]TDSheet!$A:$D,4,0)</f>
        <v>126.828</v>
      </c>
      <c r="AI89" s="14" t="e">
        <f>VLOOKUP(A:A,[1]TDSheet!$A:$AI,35,0)</f>
        <v>#N/A</v>
      </c>
      <c r="AJ89" s="14">
        <f t="shared" si="21"/>
        <v>200</v>
      </c>
      <c r="AK89" s="14">
        <f t="shared" si="22"/>
        <v>200</v>
      </c>
      <c r="AL89" s="14"/>
      <c r="AM89" s="14"/>
    </row>
    <row r="90" spans="1:39" s="1" customFormat="1" ht="11.1" customHeight="1" outlineLevel="1" x14ac:dyDescent="0.2">
      <c r="A90" s="7" t="s">
        <v>92</v>
      </c>
      <c r="B90" s="7" t="s">
        <v>15</v>
      </c>
      <c r="C90" s="8">
        <v>34</v>
      </c>
      <c r="D90" s="8">
        <v>123</v>
      </c>
      <c r="E90" s="8">
        <v>78</v>
      </c>
      <c r="F90" s="8"/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4">
        <f>VLOOKUP(A:A,[2]TDSheet!$A:$F,6,0)</f>
        <v>84</v>
      </c>
      <c r="K90" s="14">
        <f t="shared" si="17"/>
        <v>-6</v>
      </c>
      <c r="L90" s="14">
        <f>VLOOKUP(A:A,[1]TDSheet!$A:$V,22,0)</f>
        <v>0</v>
      </c>
      <c r="M90" s="14">
        <f>VLOOKUP(A:A,[1]TDSheet!$A:$X,24,0)</f>
        <v>0</v>
      </c>
      <c r="N90" s="14"/>
      <c r="O90" s="14"/>
      <c r="P90" s="14"/>
      <c r="Q90" s="14"/>
      <c r="R90" s="14"/>
      <c r="S90" s="14"/>
      <c r="T90" s="14"/>
      <c r="U90" s="14"/>
      <c r="V90" s="14"/>
      <c r="W90" s="14">
        <f t="shared" si="18"/>
        <v>10.8</v>
      </c>
      <c r="X90" s="16">
        <v>40</v>
      </c>
      <c r="Y90" s="17">
        <f t="shared" si="19"/>
        <v>3.7037037037037033</v>
      </c>
      <c r="Z90" s="14">
        <f t="shared" si="20"/>
        <v>0</v>
      </c>
      <c r="AA90" s="14"/>
      <c r="AB90" s="14"/>
      <c r="AC90" s="14">
        <f>VLOOKUP(A:A,[3]TDSheet!$A:$D,4,0)</f>
        <v>24</v>
      </c>
      <c r="AD90" s="14">
        <v>0</v>
      </c>
      <c r="AE90" s="14">
        <f>VLOOKUP(A:A,[1]TDSheet!$A:$AF,32,0)</f>
        <v>6.4</v>
      </c>
      <c r="AF90" s="14">
        <f>VLOOKUP(A:A,[1]TDSheet!$A:$AG,33,0)</f>
        <v>9.1999999999999993</v>
      </c>
      <c r="AG90" s="14">
        <f>VLOOKUP(A:A,[1]TDSheet!$A:$W,23,0)</f>
        <v>7.4</v>
      </c>
      <c r="AH90" s="14">
        <f>VLOOKUP(A:A,[5]TDSheet!$A:$D,4,0)</f>
        <v>10</v>
      </c>
      <c r="AI90" s="14" t="str">
        <f>VLOOKUP(A:A,[1]TDSheet!$A:$AI,35,0)</f>
        <v>ф</v>
      </c>
      <c r="AJ90" s="14">
        <f t="shared" si="21"/>
        <v>40</v>
      </c>
      <c r="AK90" s="14">
        <f t="shared" si="22"/>
        <v>24</v>
      </c>
      <c r="AL90" s="14"/>
      <c r="AM90" s="14"/>
    </row>
    <row r="91" spans="1:39" s="1" customFormat="1" ht="11.1" customHeight="1" outlineLevel="1" x14ac:dyDescent="0.2">
      <c r="A91" s="7" t="s">
        <v>93</v>
      </c>
      <c r="B91" s="7" t="s">
        <v>15</v>
      </c>
      <c r="C91" s="8">
        <v>17</v>
      </c>
      <c r="D91" s="8">
        <v>101</v>
      </c>
      <c r="E91" s="8">
        <v>62</v>
      </c>
      <c r="F91" s="8">
        <v>14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4">
        <f>VLOOKUP(A:A,[2]TDSheet!$A:$F,6,0)</f>
        <v>67</v>
      </c>
      <c r="K91" s="14">
        <f t="shared" si="17"/>
        <v>-5</v>
      </c>
      <c r="L91" s="14">
        <f>VLOOKUP(A:A,[1]TDSheet!$A:$V,22,0)</f>
        <v>10</v>
      </c>
      <c r="M91" s="14">
        <f>VLOOKUP(A:A,[1]TDSheet!$A:$X,24,0)</f>
        <v>0</v>
      </c>
      <c r="N91" s="14"/>
      <c r="O91" s="14"/>
      <c r="P91" s="14"/>
      <c r="Q91" s="14"/>
      <c r="R91" s="14"/>
      <c r="S91" s="14"/>
      <c r="T91" s="14"/>
      <c r="U91" s="14"/>
      <c r="V91" s="14"/>
      <c r="W91" s="14">
        <f t="shared" si="18"/>
        <v>7.6</v>
      </c>
      <c r="X91" s="16">
        <v>20</v>
      </c>
      <c r="Y91" s="17">
        <f t="shared" si="19"/>
        <v>5.7894736842105265</v>
      </c>
      <c r="Z91" s="14">
        <f t="shared" si="20"/>
        <v>1.8421052631578949</v>
      </c>
      <c r="AA91" s="14"/>
      <c r="AB91" s="14"/>
      <c r="AC91" s="14">
        <f>VLOOKUP(A:A,[3]TDSheet!$A:$D,4,0)</f>
        <v>24</v>
      </c>
      <c r="AD91" s="14">
        <v>0</v>
      </c>
      <c r="AE91" s="14">
        <f>VLOOKUP(A:A,[1]TDSheet!$A:$AF,32,0)</f>
        <v>4</v>
      </c>
      <c r="AF91" s="14">
        <f>VLOOKUP(A:A,[1]TDSheet!$A:$AG,33,0)</f>
        <v>6</v>
      </c>
      <c r="AG91" s="14">
        <f>VLOOKUP(A:A,[1]TDSheet!$A:$W,23,0)</f>
        <v>6.4</v>
      </c>
      <c r="AH91" s="14">
        <f>VLOOKUP(A:A,[5]TDSheet!$A:$D,4,0)</f>
        <v>12</v>
      </c>
      <c r="AI91" s="14" t="str">
        <f>VLOOKUP(A:A,[1]TDSheet!$A:$AI,35,0)</f>
        <v>ф</v>
      </c>
      <c r="AJ91" s="14">
        <f t="shared" si="21"/>
        <v>20</v>
      </c>
      <c r="AK91" s="14">
        <f t="shared" si="22"/>
        <v>12</v>
      </c>
      <c r="AL91" s="14"/>
      <c r="AM91" s="14"/>
    </row>
    <row r="92" spans="1:39" s="1" customFormat="1" ht="11.1" customHeight="1" outlineLevel="1" x14ac:dyDescent="0.2">
      <c r="A92" s="7" t="s">
        <v>94</v>
      </c>
      <c r="B92" s="7" t="s">
        <v>15</v>
      </c>
      <c r="C92" s="8">
        <v>9</v>
      </c>
      <c r="D92" s="8">
        <v>164</v>
      </c>
      <c r="E92" s="8">
        <v>83</v>
      </c>
      <c r="F92" s="8">
        <v>34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4">
        <f>VLOOKUP(A:A,[2]TDSheet!$A:$F,6,0)</f>
        <v>110</v>
      </c>
      <c r="K92" s="14">
        <f t="shared" si="17"/>
        <v>-27</v>
      </c>
      <c r="L92" s="14">
        <f>VLOOKUP(A:A,[1]TDSheet!$A:$V,22,0)</f>
        <v>10</v>
      </c>
      <c r="M92" s="14">
        <f>VLOOKUP(A:A,[1]TDSheet!$A:$X,24,0)</f>
        <v>0</v>
      </c>
      <c r="N92" s="14"/>
      <c r="O92" s="14"/>
      <c r="P92" s="14"/>
      <c r="Q92" s="14"/>
      <c r="R92" s="14"/>
      <c r="S92" s="14"/>
      <c r="T92" s="14"/>
      <c r="U92" s="14"/>
      <c r="V92" s="14"/>
      <c r="W92" s="14">
        <f t="shared" si="18"/>
        <v>11.8</v>
      </c>
      <c r="X92" s="16">
        <v>20</v>
      </c>
      <c r="Y92" s="17">
        <f t="shared" si="19"/>
        <v>5.4237288135593218</v>
      </c>
      <c r="Z92" s="14">
        <f t="shared" si="20"/>
        <v>2.8813559322033897</v>
      </c>
      <c r="AA92" s="14"/>
      <c r="AB92" s="14"/>
      <c r="AC92" s="14">
        <f>VLOOKUP(A:A,[3]TDSheet!$A:$D,4,0)</f>
        <v>24</v>
      </c>
      <c r="AD92" s="14">
        <v>0</v>
      </c>
      <c r="AE92" s="14">
        <f>VLOOKUP(A:A,[1]TDSheet!$A:$AF,32,0)</f>
        <v>8.8000000000000007</v>
      </c>
      <c r="AF92" s="14">
        <f>VLOOKUP(A:A,[1]TDSheet!$A:$AG,33,0)</f>
        <v>10</v>
      </c>
      <c r="AG92" s="14">
        <f>VLOOKUP(A:A,[1]TDSheet!$A:$W,23,0)</f>
        <v>9.4</v>
      </c>
      <c r="AH92" s="14">
        <f>VLOOKUP(A:A,[5]TDSheet!$A:$D,4,0)</f>
        <v>12</v>
      </c>
      <c r="AI92" s="14" t="str">
        <f>VLOOKUP(A:A,[1]TDSheet!$A:$AI,35,0)</f>
        <v>ф</v>
      </c>
      <c r="AJ92" s="14">
        <f t="shared" si="21"/>
        <v>20</v>
      </c>
      <c r="AK92" s="14">
        <f t="shared" si="22"/>
        <v>12</v>
      </c>
      <c r="AL92" s="14"/>
      <c r="AM92" s="14"/>
    </row>
    <row r="93" spans="1:39" s="1" customFormat="1" ht="11.1" customHeight="1" outlineLevel="1" x14ac:dyDescent="0.2">
      <c r="A93" s="7" t="s">
        <v>95</v>
      </c>
      <c r="B93" s="7" t="s">
        <v>8</v>
      </c>
      <c r="C93" s="8">
        <v>105.858</v>
      </c>
      <c r="D93" s="8">
        <v>962.072</v>
      </c>
      <c r="E93" s="8">
        <v>444.04300000000001</v>
      </c>
      <c r="F93" s="8">
        <v>117.91200000000001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30</v>
      </c>
      <c r="J93" s="14">
        <f>VLOOKUP(A:A,[2]TDSheet!$A:$F,6,0)</f>
        <v>445.82600000000002</v>
      </c>
      <c r="K93" s="14">
        <f t="shared" si="17"/>
        <v>-1.7830000000000155</v>
      </c>
      <c r="L93" s="14">
        <f>VLOOKUP(A:A,[1]TDSheet!$A:$V,22,0)</f>
        <v>50</v>
      </c>
      <c r="M93" s="14">
        <f>VLOOKUP(A:A,[1]TDSheet!$A:$X,24,0)</f>
        <v>0</v>
      </c>
      <c r="N93" s="14"/>
      <c r="O93" s="14"/>
      <c r="P93" s="14"/>
      <c r="Q93" s="14"/>
      <c r="R93" s="14"/>
      <c r="S93" s="14"/>
      <c r="T93" s="14"/>
      <c r="U93" s="14"/>
      <c r="V93" s="14"/>
      <c r="W93" s="14">
        <f t="shared" si="18"/>
        <v>47.519199999999998</v>
      </c>
      <c r="X93" s="16">
        <v>80</v>
      </c>
      <c r="Y93" s="17">
        <f t="shared" si="19"/>
        <v>5.2170911968214959</v>
      </c>
      <c r="Z93" s="14">
        <f t="shared" si="20"/>
        <v>2.4813549049647303</v>
      </c>
      <c r="AA93" s="14"/>
      <c r="AB93" s="14"/>
      <c r="AC93" s="14">
        <f>VLOOKUP(A:A,[3]TDSheet!$A:$D,4,0)</f>
        <v>206.447</v>
      </c>
      <c r="AD93" s="14">
        <v>0</v>
      </c>
      <c r="AE93" s="14">
        <f>VLOOKUP(A:A,[1]TDSheet!$A:$AF,32,0)</f>
        <v>37.811399999999999</v>
      </c>
      <c r="AF93" s="14">
        <f>VLOOKUP(A:A,[1]TDSheet!$A:$AG,33,0)</f>
        <v>49.967399999999998</v>
      </c>
      <c r="AG93" s="14">
        <f>VLOOKUP(A:A,[1]TDSheet!$A:$W,23,0)</f>
        <v>47.6922</v>
      </c>
      <c r="AH93" s="14">
        <f>VLOOKUP(A:A,[5]TDSheet!$A:$D,4,0)</f>
        <v>75.855999999999995</v>
      </c>
      <c r="AI93" s="14" t="e">
        <f>VLOOKUP(A:A,[1]TDSheet!$A:$AI,35,0)</f>
        <v>#N/A</v>
      </c>
      <c r="AJ93" s="14">
        <f t="shared" si="21"/>
        <v>80</v>
      </c>
      <c r="AK93" s="14">
        <f t="shared" si="22"/>
        <v>80</v>
      </c>
      <c r="AL93" s="14"/>
      <c r="AM93" s="14"/>
    </row>
    <row r="94" spans="1:39" s="1" customFormat="1" ht="11.1" customHeight="1" outlineLevel="1" x14ac:dyDescent="0.2">
      <c r="A94" s="7" t="s">
        <v>96</v>
      </c>
      <c r="B94" s="7" t="s">
        <v>8</v>
      </c>
      <c r="C94" s="8">
        <v>-1.556</v>
      </c>
      <c r="D94" s="8">
        <v>37.213999999999999</v>
      </c>
      <c r="E94" s="8">
        <v>8.1140000000000008</v>
      </c>
      <c r="F94" s="8">
        <v>1.43</v>
      </c>
      <c r="G94" s="1" t="str">
        <f>VLOOKUP(A:A,[1]TDSheet!$A:$G,7,0)</f>
        <v>выв</v>
      </c>
      <c r="H94" s="1">
        <f>VLOOKUP(A:A,[1]TDSheet!$A:$H,8,0)</f>
        <v>0</v>
      </c>
      <c r="I94" s="1">
        <f>VLOOKUP(A:A,[1]TDSheet!$A:$I,9,0)</f>
        <v>50</v>
      </c>
      <c r="J94" s="14">
        <f>VLOOKUP(A:A,[2]TDSheet!$A:$F,6,0)</f>
        <v>15.503</v>
      </c>
      <c r="K94" s="14">
        <f t="shared" si="17"/>
        <v>-7.3889999999999993</v>
      </c>
      <c r="L94" s="14">
        <f>VLOOKUP(A:A,[1]TDSheet!$A:$V,22,0)</f>
        <v>0</v>
      </c>
      <c r="M94" s="14">
        <f>VLOOKUP(A:A,[1]TDSheet!$A:$X,24,0)</f>
        <v>0</v>
      </c>
      <c r="N94" s="14"/>
      <c r="O94" s="14"/>
      <c r="P94" s="14"/>
      <c r="Q94" s="14"/>
      <c r="R94" s="14"/>
      <c r="S94" s="14"/>
      <c r="T94" s="14"/>
      <c r="U94" s="14"/>
      <c r="V94" s="14"/>
      <c r="W94" s="14">
        <f t="shared" si="18"/>
        <v>1.6228000000000002</v>
      </c>
      <c r="X94" s="16"/>
      <c r="Y94" s="17">
        <f t="shared" si="19"/>
        <v>0.88119299975351228</v>
      </c>
      <c r="Z94" s="14">
        <f t="shared" si="20"/>
        <v>0.88119299975351228</v>
      </c>
      <c r="AA94" s="14"/>
      <c r="AB94" s="14"/>
      <c r="AC94" s="14">
        <v>0</v>
      </c>
      <c r="AD94" s="14">
        <v>0</v>
      </c>
      <c r="AE94" s="14">
        <f>VLOOKUP(A:A,[1]TDSheet!$A:$AF,32,0)</f>
        <v>3.7795999999999998</v>
      </c>
      <c r="AF94" s="14">
        <f>VLOOKUP(A:A,[1]TDSheet!$A:$AG,33,0)</f>
        <v>3.5200000000000005</v>
      </c>
      <c r="AG94" s="14">
        <f>VLOOKUP(A:A,[1]TDSheet!$A:$W,23,0)</f>
        <v>3.7816000000000001</v>
      </c>
      <c r="AH94" s="14">
        <v>0</v>
      </c>
      <c r="AI94" s="14" t="str">
        <f>VLOOKUP(A:A,[1]TDSheet!$A:$AI,35,0)</f>
        <v>вывод</v>
      </c>
      <c r="AJ94" s="14">
        <f t="shared" si="21"/>
        <v>0</v>
      </c>
      <c r="AK94" s="14">
        <f t="shared" si="22"/>
        <v>0</v>
      </c>
      <c r="AL94" s="14"/>
      <c r="AM94" s="14"/>
    </row>
    <row r="95" spans="1:39" s="1" customFormat="1" ht="11.1" customHeight="1" outlineLevel="1" x14ac:dyDescent="0.2">
      <c r="A95" s="7" t="s">
        <v>97</v>
      </c>
      <c r="B95" s="7" t="s">
        <v>8</v>
      </c>
      <c r="C95" s="8">
        <v>86.825000000000003</v>
      </c>
      <c r="D95" s="8">
        <v>235.57300000000001</v>
      </c>
      <c r="E95" s="8">
        <v>77.659000000000006</v>
      </c>
      <c r="F95" s="8">
        <v>56.411000000000001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50</v>
      </c>
      <c r="J95" s="14">
        <f>VLOOKUP(A:A,[2]TDSheet!$A:$F,6,0)</f>
        <v>81.200999999999993</v>
      </c>
      <c r="K95" s="14">
        <f t="shared" si="17"/>
        <v>-3.5419999999999874</v>
      </c>
      <c r="L95" s="14">
        <f>VLOOKUP(A:A,[1]TDSheet!$A:$V,22,0)</f>
        <v>0</v>
      </c>
      <c r="M95" s="14">
        <f>VLOOKUP(A:A,[1]TDSheet!$A:$X,24,0)</f>
        <v>0</v>
      </c>
      <c r="N95" s="14"/>
      <c r="O95" s="14"/>
      <c r="P95" s="14"/>
      <c r="Q95" s="14"/>
      <c r="R95" s="14"/>
      <c r="S95" s="14"/>
      <c r="T95" s="14"/>
      <c r="U95" s="14"/>
      <c r="V95" s="14"/>
      <c r="W95" s="14">
        <f t="shared" si="18"/>
        <v>15.5318</v>
      </c>
      <c r="X95" s="16">
        <v>30</v>
      </c>
      <c r="Y95" s="17">
        <f t="shared" si="19"/>
        <v>5.563489099782382</v>
      </c>
      <c r="Z95" s="14">
        <f t="shared" si="20"/>
        <v>3.6319679625027361</v>
      </c>
      <c r="AA95" s="14"/>
      <c r="AB95" s="14"/>
      <c r="AC95" s="14">
        <v>0</v>
      </c>
      <c r="AD95" s="14">
        <v>0</v>
      </c>
      <c r="AE95" s="14">
        <f>VLOOKUP(A:A,[1]TDSheet!$A:$AF,32,0)</f>
        <v>17.966799999999999</v>
      </c>
      <c r="AF95" s="14">
        <f>VLOOKUP(A:A,[1]TDSheet!$A:$AG,33,0)</f>
        <v>16.116599999999998</v>
      </c>
      <c r="AG95" s="14">
        <f>VLOOKUP(A:A,[1]TDSheet!$A:$W,23,0)</f>
        <v>11.768600000000001</v>
      </c>
      <c r="AH95" s="14">
        <f>VLOOKUP(A:A,[5]TDSheet!$A:$D,4,0)</f>
        <v>17.422999999999998</v>
      </c>
      <c r="AI95" s="14" t="str">
        <f>VLOOKUP(A:A,[1]TDSheet!$A:$AI,35,0)</f>
        <v>увел</v>
      </c>
      <c r="AJ95" s="14">
        <f t="shared" si="21"/>
        <v>30</v>
      </c>
      <c r="AK95" s="14">
        <f t="shared" si="22"/>
        <v>30</v>
      </c>
      <c r="AL95" s="14"/>
      <c r="AM95" s="14"/>
    </row>
    <row r="96" spans="1:39" s="1" customFormat="1" ht="11.1" customHeight="1" outlineLevel="1" x14ac:dyDescent="0.2">
      <c r="A96" s="7" t="s">
        <v>98</v>
      </c>
      <c r="B96" s="7" t="s">
        <v>15</v>
      </c>
      <c r="C96" s="8">
        <v>106.244</v>
      </c>
      <c r="D96" s="8">
        <v>745.75599999999997</v>
      </c>
      <c r="E96" s="8">
        <v>318</v>
      </c>
      <c r="F96" s="8">
        <v>104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4">
        <f>VLOOKUP(A:A,[2]TDSheet!$A:$F,6,0)</f>
        <v>329</v>
      </c>
      <c r="K96" s="14">
        <f t="shared" si="17"/>
        <v>-11</v>
      </c>
      <c r="L96" s="14">
        <f>VLOOKUP(A:A,[1]TDSheet!$A:$V,22,0)</f>
        <v>30</v>
      </c>
      <c r="M96" s="14">
        <f>VLOOKUP(A:A,[1]TDSheet!$A:$X,24,0)</f>
        <v>0</v>
      </c>
      <c r="N96" s="14"/>
      <c r="O96" s="14"/>
      <c r="P96" s="14"/>
      <c r="Q96" s="14"/>
      <c r="R96" s="14"/>
      <c r="S96" s="14"/>
      <c r="T96" s="14"/>
      <c r="U96" s="14"/>
      <c r="V96" s="14"/>
      <c r="W96" s="14">
        <f t="shared" si="18"/>
        <v>45.6</v>
      </c>
      <c r="X96" s="16">
        <v>100</v>
      </c>
      <c r="Y96" s="17">
        <f t="shared" si="19"/>
        <v>5.1315789473684212</v>
      </c>
      <c r="Z96" s="14">
        <f t="shared" si="20"/>
        <v>2.2807017543859649</v>
      </c>
      <c r="AA96" s="14"/>
      <c r="AB96" s="14"/>
      <c r="AC96" s="14">
        <f>VLOOKUP(A:A,[3]TDSheet!$A:$D,4,0)</f>
        <v>90</v>
      </c>
      <c r="AD96" s="14">
        <v>0</v>
      </c>
      <c r="AE96" s="14">
        <f>VLOOKUP(A:A,[1]TDSheet!$A:$AF,32,0)</f>
        <v>41.4</v>
      </c>
      <c r="AF96" s="14">
        <f>VLOOKUP(A:A,[1]TDSheet!$A:$AG,33,0)</f>
        <v>50.2</v>
      </c>
      <c r="AG96" s="14">
        <f>VLOOKUP(A:A,[1]TDSheet!$A:$W,23,0)</f>
        <v>39.6</v>
      </c>
      <c r="AH96" s="14">
        <f>VLOOKUP(A:A,[5]TDSheet!$A:$D,4,0)</f>
        <v>58</v>
      </c>
      <c r="AI96" s="14" t="str">
        <f>VLOOKUP(A:A,[1]TDSheet!$A:$AI,35,0)</f>
        <v>ф</v>
      </c>
      <c r="AJ96" s="14">
        <f t="shared" si="21"/>
        <v>100</v>
      </c>
      <c r="AK96" s="14">
        <f t="shared" si="22"/>
        <v>60</v>
      </c>
      <c r="AL96" s="14"/>
      <c r="AM96" s="14"/>
    </row>
    <row r="97" spans="1:39" s="1" customFormat="1" ht="11.1" customHeight="1" outlineLevel="1" x14ac:dyDescent="0.2">
      <c r="A97" s="7" t="s">
        <v>99</v>
      </c>
      <c r="B97" s="7" t="s">
        <v>15</v>
      </c>
      <c r="C97" s="8">
        <v>121</v>
      </c>
      <c r="D97" s="8">
        <v>666</v>
      </c>
      <c r="E97" s="8">
        <v>336</v>
      </c>
      <c r="F97" s="8">
        <v>95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4">
        <f>VLOOKUP(A:A,[2]TDSheet!$A:$F,6,0)</f>
        <v>347</v>
      </c>
      <c r="K97" s="14">
        <f t="shared" si="17"/>
        <v>-11</v>
      </c>
      <c r="L97" s="14">
        <f>VLOOKUP(A:A,[1]TDSheet!$A:$V,22,0)</f>
        <v>50</v>
      </c>
      <c r="M97" s="14">
        <f>VLOOKUP(A:A,[1]TDSheet!$A:$X,24,0)</f>
        <v>0</v>
      </c>
      <c r="N97" s="14"/>
      <c r="O97" s="14"/>
      <c r="P97" s="14"/>
      <c r="Q97" s="14"/>
      <c r="R97" s="14"/>
      <c r="S97" s="14"/>
      <c r="T97" s="14"/>
      <c r="U97" s="14"/>
      <c r="V97" s="14"/>
      <c r="W97" s="14">
        <f t="shared" si="18"/>
        <v>50.4</v>
      </c>
      <c r="X97" s="16">
        <v>100</v>
      </c>
      <c r="Y97" s="17">
        <f t="shared" si="19"/>
        <v>4.8611111111111116</v>
      </c>
      <c r="Z97" s="14">
        <f t="shared" si="20"/>
        <v>1.8849206349206349</v>
      </c>
      <c r="AA97" s="14"/>
      <c r="AB97" s="14"/>
      <c r="AC97" s="14">
        <f>VLOOKUP(A:A,[3]TDSheet!$A:$D,4,0)</f>
        <v>84</v>
      </c>
      <c r="AD97" s="14">
        <v>0</v>
      </c>
      <c r="AE97" s="14">
        <f>VLOOKUP(A:A,[1]TDSheet!$A:$AF,32,0)</f>
        <v>43</v>
      </c>
      <c r="AF97" s="14">
        <f>VLOOKUP(A:A,[1]TDSheet!$A:$AG,33,0)</f>
        <v>54</v>
      </c>
      <c r="AG97" s="14">
        <f>VLOOKUP(A:A,[1]TDSheet!$A:$W,23,0)</f>
        <v>47.6</v>
      </c>
      <c r="AH97" s="14">
        <f>VLOOKUP(A:A,[5]TDSheet!$A:$D,4,0)</f>
        <v>57</v>
      </c>
      <c r="AI97" s="14" t="str">
        <f>VLOOKUP(A:A,[1]TDSheet!$A:$AI,35,0)</f>
        <v>ф</v>
      </c>
      <c r="AJ97" s="14">
        <f t="shared" si="21"/>
        <v>100</v>
      </c>
      <c r="AK97" s="14">
        <f t="shared" si="22"/>
        <v>60</v>
      </c>
      <c r="AL97" s="14"/>
      <c r="AM97" s="14"/>
    </row>
    <row r="98" spans="1:39" s="1" customFormat="1" ht="11.1" customHeight="1" outlineLevel="1" x14ac:dyDescent="0.2">
      <c r="A98" s="7" t="s">
        <v>100</v>
      </c>
      <c r="B98" s="7" t="s">
        <v>15</v>
      </c>
      <c r="C98" s="8">
        <v>137</v>
      </c>
      <c r="D98" s="8">
        <v>6719</v>
      </c>
      <c r="E98" s="8">
        <v>2706</v>
      </c>
      <c r="F98" s="8">
        <v>881</v>
      </c>
      <c r="G98" s="1">
        <f>VLOOKUP(A:A,[1]TDSheet!$A:$G,7,0)</f>
        <v>0</v>
      </c>
      <c r="H98" s="1">
        <f>VLOOKUP(A:A,[1]TDSheet!$A:$H,8,0)</f>
        <v>0.28000000000000003</v>
      </c>
      <c r="I98" s="1">
        <f>VLOOKUP(A:A,[1]TDSheet!$A:$I,9,0)</f>
        <v>35</v>
      </c>
      <c r="J98" s="14">
        <f>VLOOKUP(A:A,[2]TDSheet!$A:$F,6,0)</f>
        <v>2780</v>
      </c>
      <c r="K98" s="14">
        <f t="shared" si="17"/>
        <v>-74</v>
      </c>
      <c r="L98" s="14">
        <f>VLOOKUP(A:A,[1]TDSheet!$A:$V,22,0)</f>
        <v>400</v>
      </c>
      <c r="M98" s="14">
        <f>VLOOKUP(A:A,[1]TDSheet!$A:$X,24,0)</f>
        <v>300</v>
      </c>
      <c r="N98" s="14"/>
      <c r="O98" s="14"/>
      <c r="P98" s="14"/>
      <c r="Q98" s="14"/>
      <c r="R98" s="14"/>
      <c r="S98" s="14"/>
      <c r="T98" s="14"/>
      <c r="U98" s="14"/>
      <c r="V98" s="14"/>
      <c r="W98" s="14">
        <f t="shared" si="18"/>
        <v>388.8</v>
      </c>
      <c r="X98" s="16">
        <v>600</v>
      </c>
      <c r="Y98" s="17">
        <f t="shared" si="19"/>
        <v>5.6095679012345681</v>
      </c>
      <c r="Z98" s="14">
        <f t="shared" si="20"/>
        <v>2.2659465020576133</v>
      </c>
      <c r="AA98" s="14"/>
      <c r="AB98" s="14"/>
      <c r="AC98" s="14">
        <f>VLOOKUP(A:A,[3]TDSheet!$A:$D,4,0)</f>
        <v>762</v>
      </c>
      <c r="AD98" s="14">
        <v>0</v>
      </c>
      <c r="AE98" s="14">
        <f>VLOOKUP(A:A,[1]TDSheet!$A:$AF,32,0)</f>
        <v>338</v>
      </c>
      <c r="AF98" s="14">
        <f>VLOOKUP(A:A,[1]TDSheet!$A:$AG,33,0)</f>
        <v>347.4</v>
      </c>
      <c r="AG98" s="14">
        <f>VLOOKUP(A:A,[1]TDSheet!$A:$W,23,0)</f>
        <v>333.6</v>
      </c>
      <c r="AH98" s="14">
        <f>VLOOKUP(A:A,[5]TDSheet!$A:$D,4,0)</f>
        <v>416</v>
      </c>
      <c r="AI98" s="14" t="str">
        <f>VLOOKUP(A:A,[1]TDSheet!$A:$AI,35,0)</f>
        <v>янвак</v>
      </c>
      <c r="AJ98" s="14">
        <f t="shared" si="21"/>
        <v>600</v>
      </c>
      <c r="AK98" s="14">
        <f t="shared" si="22"/>
        <v>168.00000000000003</v>
      </c>
      <c r="AL98" s="14"/>
      <c r="AM98" s="14"/>
    </row>
    <row r="99" spans="1:39" s="1" customFormat="1" ht="11.1" customHeight="1" outlineLevel="1" x14ac:dyDescent="0.2">
      <c r="A99" s="7" t="s">
        <v>101</v>
      </c>
      <c r="B99" s="7" t="s">
        <v>15</v>
      </c>
      <c r="C99" s="8">
        <v>10</v>
      </c>
      <c r="D99" s="8">
        <v>970</v>
      </c>
      <c r="E99" s="8">
        <v>364</v>
      </c>
      <c r="F99" s="8">
        <v>559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4">
        <f>VLOOKUP(A:A,[2]TDSheet!$A:$F,6,0)</f>
        <v>488</v>
      </c>
      <c r="K99" s="14">
        <f t="shared" si="17"/>
        <v>-124</v>
      </c>
      <c r="L99" s="14">
        <f>VLOOKUP(A:A,[1]TDSheet!$A:$V,22,0)</f>
        <v>100</v>
      </c>
      <c r="M99" s="14">
        <f>VLOOKUP(A:A,[1]TDSheet!$A:$X,24,0)</f>
        <v>50</v>
      </c>
      <c r="N99" s="14"/>
      <c r="O99" s="14"/>
      <c r="P99" s="14"/>
      <c r="Q99" s="14"/>
      <c r="R99" s="14"/>
      <c r="S99" s="14"/>
      <c r="T99" s="14"/>
      <c r="U99" s="14"/>
      <c r="V99" s="14"/>
      <c r="W99" s="14">
        <f t="shared" si="18"/>
        <v>72.8</v>
      </c>
      <c r="X99" s="16">
        <v>120</v>
      </c>
      <c r="Y99" s="17">
        <f t="shared" si="19"/>
        <v>11.387362637362639</v>
      </c>
      <c r="Z99" s="14">
        <f t="shared" si="20"/>
        <v>7.6785714285714288</v>
      </c>
      <c r="AA99" s="14"/>
      <c r="AB99" s="14"/>
      <c r="AC99" s="14">
        <v>0</v>
      </c>
      <c r="AD99" s="14">
        <v>0</v>
      </c>
      <c r="AE99" s="14">
        <f>VLOOKUP(A:A,[1]TDSheet!$A:$AF,32,0)</f>
        <v>0</v>
      </c>
      <c r="AF99" s="14">
        <f>VLOOKUP(A:A,[1]TDSheet!$A:$AG,33,0)</f>
        <v>0</v>
      </c>
      <c r="AG99" s="14">
        <f>VLOOKUP(A:A,[1]TDSheet!$A:$W,23,0)</f>
        <v>63.6</v>
      </c>
      <c r="AH99" s="14">
        <f>VLOOKUP(A:A,[5]TDSheet!$A:$D,4,0)</f>
        <v>107</v>
      </c>
      <c r="AI99" s="14" t="e">
        <f>VLOOKUP(A:A,[1]TDSheet!$A:$AI,35,0)</f>
        <v>#N/A</v>
      </c>
      <c r="AJ99" s="14">
        <f t="shared" si="21"/>
        <v>120</v>
      </c>
      <c r="AK99" s="14">
        <f t="shared" si="22"/>
        <v>48</v>
      </c>
      <c r="AL99" s="14"/>
      <c r="AM99" s="14"/>
    </row>
    <row r="100" spans="1:39" s="1" customFormat="1" ht="11.1" customHeight="1" outlineLevel="1" x14ac:dyDescent="0.2">
      <c r="A100" s="7" t="s">
        <v>102</v>
      </c>
      <c r="B100" s="7" t="s">
        <v>15</v>
      </c>
      <c r="C100" s="8">
        <v>155</v>
      </c>
      <c r="D100" s="8">
        <v>1303</v>
      </c>
      <c r="E100" s="8">
        <v>673</v>
      </c>
      <c r="F100" s="8">
        <v>213</v>
      </c>
      <c r="G100" s="1">
        <f>VLOOKUP(A:A,[1]TDSheet!$A:$G,7,0)</f>
        <v>0</v>
      </c>
      <c r="H100" s="1">
        <f>VLOOKUP(A:A,[1]TDSheet!$A:$H,8,0)</f>
        <v>0.33</v>
      </c>
      <c r="I100" s="1">
        <f>VLOOKUP(A:A,[1]TDSheet!$A:$I,9,0)</f>
        <v>60</v>
      </c>
      <c r="J100" s="14">
        <f>VLOOKUP(A:A,[2]TDSheet!$A:$F,6,0)</f>
        <v>697</v>
      </c>
      <c r="K100" s="14">
        <f t="shared" si="17"/>
        <v>-24</v>
      </c>
      <c r="L100" s="14">
        <f>VLOOKUP(A:A,[1]TDSheet!$A:$V,22,0)</f>
        <v>100</v>
      </c>
      <c r="M100" s="14">
        <f>VLOOKUP(A:A,[1]TDSheet!$A:$X,24,0)</f>
        <v>0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>
        <f t="shared" si="18"/>
        <v>128.19999999999999</v>
      </c>
      <c r="X100" s="16">
        <v>250</v>
      </c>
      <c r="Y100" s="17">
        <f t="shared" si="19"/>
        <v>4.3915756630265212</v>
      </c>
      <c r="Z100" s="14">
        <f t="shared" si="20"/>
        <v>1.6614664586583465</v>
      </c>
      <c r="AA100" s="14"/>
      <c r="AB100" s="14"/>
      <c r="AC100" s="14">
        <f>VLOOKUP(A:A,[3]TDSheet!$A:$D,4,0)</f>
        <v>32</v>
      </c>
      <c r="AD100" s="14">
        <v>0</v>
      </c>
      <c r="AE100" s="14">
        <f>VLOOKUP(A:A,[1]TDSheet!$A:$AF,32,0)</f>
        <v>73.599999999999994</v>
      </c>
      <c r="AF100" s="14">
        <f>VLOOKUP(A:A,[1]TDSheet!$A:$AG,33,0)</f>
        <v>106.6</v>
      </c>
      <c r="AG100" s="14">
        <f>VLOOKUP(A:A,[1]TDSheet!$A:$W,23,0)</f>
        <v>108.8</v>
      </c>
      <c r="AH100" s="14">
        <f>VLOOKUP(A:A,[5]TDSheet!$A:$D,4,0)</f>
        <v>153</v>
      </c>
      <c r="AI100" s="14">
        <f>VLOOKUP(A:A,[1]TDSheet!$A:$AI,35,0)</f>
        <v>0</v>
      </c>
      <c r="AJ100" s="14">
        <f t="shared" si="21"/>
        <v>250</v>
      </c>
      <c r="AK100" s="14">
        <f t="shared" si="22"/>
        <v>82.5</v>
      </c>
      <c r="AL100" s="14"/>
      <c r="AM100" s="14"/>
    </row>
    <row r="101" spans="1:39" s="1" customFormat="1" ht="21.95" customHeight="1" outlineLevel="1" x14ac:dyDescent="0.2">
      <c r="A101" s="7" t="s">
        <v>103</v>
      </c>
      <c r="B101" s="7" t="s">
        <v>15</v>
      </c>
      <c r="C101" s="8">
        <v>71</v>
      </c>
      <c r="D101" s="8">
        <v>594</v>
      </c>
      <c r="E101" s="8">
        <v>313</v>
      </c>
      <c r="F101" s="8">
        <v>197</v>
      </c>
      <c r="G101" s="1">
        <f>VLOOKUP(A:A,[1]TDSheet!$A:$G,7,0)</f>
        <v>0</v>
      </c>
      <c r="H101" s="1">
        <f>VLOOKUP(A:A,[1]TDSheet!$A:$H,8,0)</f>
        <v>0.35</v>
      </c>
      <c r="I101" s="1" t="e">
        <f>VLOOKUP(A:A,[1]TDSheet!$A:$I,9,0)</f>
        <v>#N/A</v>
      </c>
      <c r="J101" s="14">
        <f>VLOOKUP(A:A,[2]TDSheet!$A:$F,6,0)</f>
        <v>343</v>
      </c>
      <c r="K101" s="14">
        <f t="shared" si="17"/>
        <v>-30</v>
      </c>
      <c r="L101" s="14">
        <f>VLOOKUP(A:A,[1]TDSheet!$A:$V,22,0)</f>
        <v>50</v>
      </c>
      <c r="M101" s="14">
        <f>VLOOKUP(A:A,[1]TDSheet!$A:$X,24,0)</f>
        <v>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>
        <f t="shared" si="18"/>
        <v>62.6</v>
      </c>
      <c r="X101" s="16">
        <v>100</v>
      </c>
      <c r="Y101" s="17">
        <f t="shared" si="19"/>
        <v>5.5431309904153352</v>
      </c>
      <c r="Z101" s="14">
        <f t="shared" si="20"/>
        <v>3.1469648562300319</v>
      </c>
      <c r="AA101" s="14"/>
      <c r="AB101" s="14"/>
      <c r="AC101" s="14">
        <v>0</v>
      </c>
      <c r="AD101" s="14">
        <v>0</v>
      </c>
      <c r="AE101" s="14">
        <f>VLOOKUP(A:A,[1]TDSheet!$A:$AF,32,0)</f>
        <v>54.8</v>
      </c>
      <c r="AF101" s="14">
        <f>VLOOKUP(A:A,[1]TDSheet!$A:$AG,33,0)</f>
        <v>55.8</v>
      </c>
      <c r="AG101" s="14">
        <f>VLOOKUP(A:A,[1]TDSheet!$A:$W,23,0)</f>
        <v>53.8</v>
      </c>
      <c r="AH101" s="14">
        <f>VLOOKUP(A:A,[5]TDSheet!$A:$D,4,0)</f>
        <v>81</v>
      </c>
      <c r="AI101" s="14" t="e">
        <f>VLOOKUP(A:A,[1]TDSheet!$A:$AI,35,0)</f>
        <v>#N/A</v>
      </c>
      <c r="AJ101" s="14">
        <f t="shared" si="21"/>
        <v>100</v>
      </c>
      <c r="AK101" s="14">
        <f t="shared" si="22"/>
        <v>35</v>
      </c>
      <c r="AL101" s="14"/>
      <c r="AM101" s="14"/>
    </row>
    <row r="102" spans="1:39" s="1" customFormat="1" ht="11.1" customHeight="1" outlineLevel="1" x14ac:dyDescent="0.2">
      <c r="A102" s="7" t="s">
        <v>117</v>
      </c>
      <c r="B102" s="7" t="s">
        <v>15</v>
      </c>
      <c r="C102" s="8">
        <v>18</v>
      </c>
      <c r="D102" s="8">
        <v>60</v>
      </c>
      <c r="E102" s="8">
        <v>32</v>
      </c>
      <c r="F102" s="8">
        <v>32</v>
      </c>
      <c r="G102" s="1">
        <f>VLOOKUP(A:A,[1]TDSheet!$A:$G,7,0)</f>
        <v>0</v>
      </c>
      <c r="H102" s="1">
        <f>VLOOKUP(A:A,[1]TDSheet!$A:$H,8,0)</f>
        <v>0.33</v>
      </c>
      <c r="I102" s="1" t="e">
        <f>VLOOKUP(A:A,[1]TDSheet!$A:$I,9,0)</f>
        <v>#N/A</v>
      </c>
      <c r="J102" s="14">
        <f>VLOOKUP(A:A,[2]TDSheet!$A:$F,6,0)</f>
        <v>33</v>
      </c>
      <c r="K102" s="14">
        <f t="shared" si="17"/>
        <v>-1</v>
      </c>
      <c r="L102" s="14">
        <f>VLOOKUP(A:A,[1]TDSheet!$A:$V,22,0)</f>
        <v>0</v>
      </c>
      <c r="M102" s="14">
        <f>VLOOKUP(A:A,[1]TDSheet!$A:$X,24,0)</f>
        <v>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>
        <f t="shared" si="18"/>
        <v>6.4</v>
      </c>
      <c r="X102" s="16">
        <v>10</v>
      </c>
      <c r="Y102" s="17">
        <f t="shared" si="19"/>
        <v>6.5625</v>
      </c>
      <c r="Z102" s="14">
        <f t="shared" si="20"/>
        <v>5</v>
      </c>
      <c r="AA102" s="14"/>
      <c r="AB102" s="14"/>
      <c r="AC102" s="14">
        <v>0</v>
      </c>
      <c r="AD102" s="14">
        <v>0</v>
      </c>
      <c r="AE102" s="14">
        <f>VLOOKUP(A:A,[1]TDSheet!$A:$AF,32,0)</f>
        <v>6</v>
      </c>
      <c r="AF102" s="14">
        <f>VLOOKUP(A:A,[1]TDSheet!$A:$AG,33,0)</f>
        <v>1.4</v>
      </c>
      <c r="AG102" s="14">
        <f>VLOOKUP(A:A,[1]TDSheet!$A:$W,23,0)</f>
        <v>1.2</v>
      </c>
      <c r="AH102" s="14">
        <f>VLOOKUP(A:A,[5]TDSheet!$A:$D,4,0)</f>
        <v>8</v>
      </c>
      <c r="AI102" s="14" t="e">
        <f>VLOOKUP(A:A,[1]TDSheet!$A:$AI,35,0)</f>
        <v>#N/A</v>
      </c>
      <c r="AJ102" s="14">
        <f t="shared" si="21"/>
        <v>10</v>
      </c>
      <c r="AK102" s="14">
        <f t="shared" si="22"/>
        <v>3.3000000000000003</v>
      </c>
      <c r="AL102" s="14"/>
      <c r="AM102" s="14"/>
    </row>
    <row r="103" spans="1:39" s="1" customFormat="1" ht="11.1" customHeight="1" outlineLevel="1" x14ac:dyDescent="0.2">
      <c r="A103" s="7" t="s">
        <v>104</v>
      </c>
      <c r="B103" s="7" t="s">
        <v>15</v>
      </c>
      <c r="C103" s="8">
        <v>755</v>
      </c>
      <c r="D103" s="8">
        <v>12057</v>
      </c>
      <c r="E103" s="8">
        <v>4651</v>
      </c>
      <c r="F103" s="8">
        <v>1708</v>
      </c>
      <c r="G103" s="1">
        <f>VLOOKUP(A:A,[1]TDSheet!$A:$G,7,0)</f>
        <v>0</v>
      </c>
      <c r="H103" s="1">
        <f>VLOOKUP(A:A,[1]TDSheet!$A:$H,8,0)</f>
        <v>0.35</v>
      </c>
      <c r="I103" s="1">
        <f>VLOOKUP(A:A,[1]TDSheet!$A:$I,9,0)</f>
        <v>40</v>
      </c>
      <c r="J103" s="14">
        <f>VLOOKUP(A:A,[2]TDSheet!$A:$F,6,0)</f>
        <v>4641</v>
      </c>
      <c r="K103" s="14">
        <f t="shared" si="17"/>
        <v>10</v>
      </c>
      <c r="L103" s="14">
        <f>VLOOKUP(A:A,[1]TDSheet!$A:$V,22,0)</f>
        <v>700</v>
      </c>
      <c r="M103" s="14">
        <f>VLOOKUP(A:A,[1]TDSheet!$A:$X,24,0)</f>
        <v>400</v>
      </c>
      <c r="N103" s="14"/>
      <c r="O103" s="14"/>
      <c r="P103" s="14"/>
      <c r="Q103" s="14"/>
      <c r="R103" s="14"/>
      <c r="S103" s="14"/>
      <c r="T103" s="14">
        <v>1050</v>
      </c>
      <c r="U103" s="14"/>
      <c r="V103" s="14"/>
      <c r="W103" s="14">
        <f t="shared" si="18"/>
        <v>680.6</v>
      </c>
      <c r="X103" s="16">
        <v>1000</v>
      </c>
      <c r="Y103" s="17">
        <f t="shared" si="19"/>
        <v>5.5950631795474584</v>
      </c>
      <c r="Z103" s="14">
        <f t="shared" si="20"/>
        <v>2.5095503967087862</v>
      </c>
      <c r="AA103" s="14"/>
      <c r="AB103" s="14"/>
      <c r="AC103" s="14">
        <f>VLOOKUP(A:A,[3]TDSheet!$A:$D,4,0)</f>
        <v>1248</v>
      </c>
      <c r="AD103" s="14">
        <v>0</v>
      </c>
      <c r="AE103" s="14">
        <f>VLOOKUP(A:A,[1]TDSheet!$A:$AF,32,0)</f>
        <v>623</v>
      </c>
      <c r="AF103" s="14">
        <f>VLOOKUP(A:A,[1]TDSheet!$A:$AG,33,0)</f>
        <v>697.4</v>
      </c>
      <c r="AG103" s="14">
        <f>VLOOKUP(A:A,[1]TDSheet!$A:$W,23,0)</f>
        <v>631.20000000000005</v>
      </c>
      <c r="AH103" s="14">
        <f>VLOOKUP(A:A,[5]TDSheet!$A:$D,4,0)</f>
        <v>718</v>
      </c>
      <c r="AI103" s="14" t="e">
        <f>VLOOKUP(A:A,[1]TDSheet!$A:$AI,35,0)</f>
        <v>#N/A</v>
      </c>
      <c r="AJ103" s="14">
        <f t="shared" si="21"/>
        <v>2050</v>
      </c>
      <c r="AK103" s="14">
        <f t="shared" si="22"/>
        <v>717.5</v>
      </c>
      <c r="AL103" s="14"/>
      <c r="AM103" s="14"/>
    </row>
    <row r="104" spans="1:39" s="1" customFormat="1" ht="11.1" customHeight="1" outlineLevel="1" x14ac:dyDescent="0.2">
      <c r="A104" s="7" t="s">
        <v>105</v>
      </c>
      <c r="B104" s="7" t="s">
        <v>15</v>
      </c>
      <c r="C104" s="8">
        <v>612</v>
      </c>
      <c r="D104" s="8">
        <v>26331</v>
      </c>
      <c r="E104" s="8">
        <v>9254</v>
      </c>
      <c r="F104" s="8">
        <v>3548</v>
      </c>
      <c r="G104" s="1">
        <f>VLOOKUP(A:A,[1]TDSheet!$A:$G,7,0)</f>
        <v>0</v>
      </c>
      <c r="H104" s="1">
        <f>VLOOKUP(A:A,[1]TDSheet!$A:$H,8,0)</f>
        <v>0.35</v>
      </c>
      <c r="I104" s="1">
        <f>VLOOKUP(A:A,[1]TDSheet!$A:$I,9,0)</f>
        <v>45</v>
      </c>
      <c r="J104" s="14">
        <f>VLOOKUP(A:A,[2]TDSheet!$A:$F,6,0)</f>
        <v>9312</v>
      </c>
      <c r="K104" s="14">
        <f t="shared" si="17"/>
        <v>-58</v>
      </c>
      <c r="L104" s="14">
        <f>VLOOKUP(A:A,[1]TDSheet!$A:$V,22,0)</f>
        <v>1500</v>
      </c>
      <c r="M104" s="14">
        <f>VLOOKUP(A:A,[1]TDSheet!$A:$X,24,0)</f>
        <v>1000</v>
      </c>
      <c r="N104" s="14"/>
      <c r="O104" s="14"/>
      <c r="P104" s="14"/>
      <c r="Q104" s="14"/>
      <c r="R104" s="14"/>
      <c r="S104" s="14"/>
      <c r="T104" s="14">
        <v>1326</v>
      </c>
      <c r="U104" s="14"/>
      <c r="V104" s="14"/>
      <c r="W104" s="14">
        <f t="shared" si="18"/>
        <v>1397.2</v>
      </c>
      <c r="X104" s="16">
        <v>2000</v>
      </c>
      <c r="Y104" s="17">
        <f t="shared" si="19"/>
        <v>5.7600916117950183</v>
      </c>
      <c r="Z104" s="14">
        <f t="shared" si="20"/>
        <v>2.5393644431720581</v>
      </c>
      <c r="AA104" s="14"/>
      <c r="AB104" s="14"/>
      <c r="AC104" s="14">
        <f>VLOOKUP(A:A,[3]TDSheet!$A:$D,4,0)</f>
        <v>2268</v>
      </c>
      <c r="AD104" s="14">
        <v>0</v>
      </c>
      <c r="AE104" s="14">
        <f>VLOOKUP(A:A,[1]TDSheet!$A:$AF,32,0)</f>
        <v>1071.8</v>
      </c>
      <c r="AF104" s="14">
        <f>VLOOKUP(A:A,[1]TDSheet!$A:$AG,33,0)</f>
        <v>1190.4000000000001</v>
      </c>
      <c r="AG104" s="14">
        <f>VLOOKUP(A:A,[1]TDSheet!$A:$W,23,0)</f>
        <v>1196</v>
      </c>
      <c r="AH104" s="14">
        <f>VLOOKUP(A:A,[5]TDSheet!$A:$D,4,0)</f>
        <v>1705</v>
      </c>
      <c r="AI104" s="14" t="str">
        <f>VLOOKUP(A:A,[1]TDSheet!$A:$AI,35,0)</f>
        <v>янвак</v>
      </c>
      <c r="AJ104" s="14">
        <f t="shared" si="21"/>
        <v>3326</v>
      </c>
      <c r="AK104" s="14">
        <f t="shared" si="22"/>
        <v>1164.0999999999999</v>
      </c>
      <c r="AL104" s="14"/>
      <c r="AM104" s="14"/>
    </row>
    <row r="105" spans="1:39" s="1" customFormat="1" ht="11.1" customHeight="1" outlineLevel="1" x14ac:dyDescent="0.2">
      <c r="A105" s="7" t="s">
        <v>106</v>
      </c>
      <c r="B105" s="7" t="s">
        <v>15</v>
      </c>
      <c r="C105" s="8">
        <v>27</v>
      </c>
      <c r="D105" s="8">
        <v>168</v>
      </c>
      <c r="E105" s="8">
        <v>58</v>
      </c>
      <c r="F105" s="8">
        <v>112</v>
      </c>
      <c r="G105" s="1">
        <f>VLOOKUP(A:A,[1]TDSheet!$A:$G,7,0)</f>
        <v>0</v>
      </c>
      <c r="H105" s="1">
        <f>VLOOKUP(A:A,[1]TDSheet!$A:$H,8,0)</f>
        <v>0.11</v>
      </c>
      <c r="I105" s="1" t="e">
        <f>VLOOKUP(A:A,[1]TDSheet!$A:$I,9,0)</f>
        <v>#N/A</v>
      </c>
      <c r="J105" s="14">
        <f>VLOOKUP(A:A,[2]TDSheet!$A:$F,6,0)</f>
        <v>68</v>
      </c>
      <c r="K105" s="14">
        <f t="shared" si="17"/>
        <v>-10</v>
      </c>
      <c r="L105" s="14">
        <f>VLOOKUP(A:A,[1]TDSheet!$A:$V,22,0)</f>
        <v>0</v>
      </c>
      <c r="M105" s="14">
        <f>VLOOKUP(A:A,[1]TDSheet!$A:$X,24,0)</f>
        <v>0</v>
      </c>
      <c r="N105" s="14"/>
      <c r="O105" s="14"/>
      <c r="P105" s="14"/>
      <c r="Q105" s="14"/>
      <c r="R105" s="14"/>
      <c r="S105" s="14"/>
      <c r="T105" s="14"/>
      <c r="U105" s="14"/>
      <c r="V105" s="14"/>
      <c r="W105" s="14">
        <f t="shared" si="18"/>
        <v>11.6</v>
      </c>
      <c r="X105" s="16">
        <v>50</v>
      </c>
      <c r="Y105" s="17">
        <f t="shared" si="19"/>
        <v>13.965517241379311</v>
      </c>
      <c r="Z105" s="14">
        <f t="shared" si="20"/>
        <v>9.6551724137931032</v>
      </c>
      <c r="AA105" s="14"/>
      <c r="AB105" s="14"/>
      <c r="AC105" s="14">
        <v>0</v>
      </c>
      <c r="AD105" s="14">
        <v>0</v>
      </c>
      <c r="AE105" s="14">
        <f>VLOOKUP(A:A,[1]TDSheet!$A:$AF,32,0)</f>
        <v>7</v>
      </c>
      <c r="AF105" s="14">
        <f>VLOOKUP(A:A,[1]TDSheet!$A:$AG,33,0)</f>
        <v>1</v>
      </c>
      <c r="AG105" s="14">
        <f>VLOOKUP(A:A,[1]TDSheet!$A:$W,23,0)</f>
        <v>0.4</v>
      </c>
      <c r="AH105" s="14">
        <f>VLOOKUP(A:A,[5]TDSheet!$A:$D,4,0)</f>
        <v>52</v>
      </c>
      <c r="AI105" s="14" t="e">
        <f>VLOOKUP(A:A,[1]TDSheet!$A:$AI,35,0)</f>
        <v>#N/A</v>
      </c>
      <c r="AJ105" s="14">
        <f t="shared" si="21"/>
        <v>50</v>
      </c>
      <c r="AK105" s="14">
        <f t="shared" si="22"/>
        <v>5.5</v>
      </c>
      <c r="AL105" s="14"/>
      <c r="AM105" s="14"/>
    </row>
    <row r="106" spans="1:39" s="1" customFormat="1" ht="11.1" customHeight="1" outlineLevel="1" x14ac:dyDescent="0.2">
      <c r="A106" s="7" t="s">
        <v>107</v>
      </c>
      <c r="B106" s="7" t="s">
        <v>15</v>
      </c>
      <c r="C106" s="8">
        <v>-3</v>
      </c>
      <c r="D106" s="8">
        <v>175</v>
      </c>
      <c r="E106" s="8">
        <v>86</v>
      </c>
      <c r="F106" s="8">
        <v>84</v>
      </c>
      <c r="G106" s="1">
        <f>VLOOKUP(A:A,[1]TDSheet!$A:$G,7,0)</f>
        <v>0</v>
      </c>
      <c r="H106" s="1">
        <f>VLOOKUP(A:A,[1]TDSheet!$A:$H,8,0)</f>
        <v>0.11</v>
      </c>
      <c r="I106" s="1" t="e">
        <f>VLOOKUP(A:A,[1]TDSheet!$A:$I,9,0)</f>
        <v>#N/A</v>
      </c>
      <c r="J106" s="14">
        <f>VLOOKUP(A:A,[2]TDSheet!$A:$F,6,0)</f>
        <v>118</v>
      </c>
      <c r="K106" s="14">
        <f t="shared" si="17"/>
        <v>-32</v>
      </c>
      <c r="L106" s="14">
        <f>VLOOKUP(A:A,[1]TDSheet!$A:$V,22,0)</f>
        <v>0</v>
      </c>
      <c r="M106" s="14">
        <f>VLOOKUP(A:A,[1]TDSheet!$A:$X,24,0)</f>
        <v>0</v>
      </c>
      <c r="N106" s="14"/>
      <c r="O106" s="14"/>
      <c r="P106" s="14"/>
      <c r="Q106" s="14"/>
      <c r="R106" s="14"/>
      <c r="S106" s="14"/>
      <c r="T106" s="14"/>
      <c r="U106" s="14"/>
      <c r="V106" s="14"/>
      <c r="W106" s="14">
        <f t="shared" si="18"/>
        <v>17.2</v>
      </c>
      <c r="X106" s="16">
        <v>50</v>
      </c>
      <c r="Y106" s="17">
        <f t="shared" si="19"/>
        <v>7.7906976744186052</v>
      </c>
      <c r="Z106" s="14">
        <f t="shared" si="20"/>
        <v>4.8837209302325579</v>
      </c>
      <c r="AA106" s="14"/>
      <c r="AB106" s="14"/>
      <c r="AC106" s="14">
        <v>0</v>
      </c>
      <c r="AD106" s="14">
        <v>0</v>
      </c>
      <c r="AE106" s="14">
        <f>VLOOKUP(A:A,[1]TDSheet!$A:$AF,32,0)</f>
        <v>17.2</v>
      </c>
      <c r="AF106" s="14">
        <f>VLOOKUP(A:A,[1]TDSheet!$A:$AG,33,0)</f>
        <v>2.2000000000000002</v>
      </c>
      <c r="AG106" s="14">
        <f>VLOOKUP(A:A,[1]TDSheet!$A:$W,23,0)</f>
        <v>0</v>
      </c>
      <c r="AH106" s="14">
        <f>VLOOKUP(A:A,[5]TDSheet!$A:$D,4,0)</f>
        <v>58</v>
      </c>
      <c r="AI106" s="14" t="e">
        <f>VLOOKUP(A:A,[1]TDSheet!$A:$AI,35,0)</f>
        <v>#N/A</v>
      </c>
      <c r="AJ106" s="14">
        <f t="shared" si="21"/>
        <v>50</v>
      </c>
      <c r="AK106" s="14">
        <f t="shared" si="22"/>
        <v>5.5</v>
      </c>
      <c r="AL106" s="14"/>
      <c r="AM106" s="14"/>
    </row>
    <row r="107" spans="1:39" s="1" customFormat="1" ht="21.95" customHeight="1" outlineLevel="1" x14ac:dyDescent="0.2">
      <c r="A107" s="7" t="s">
        <v>108</v>
      </c>
      <c r="B107" s="7" t="s">
        <v>15</v>
      </c>
      <c r="C107" s="8">
        <v>106</v>
      </c>
      <c r="D107" s="8">
        <v>630</v>
      </c>
      <c r="E107" s="8">
        <v>498</v>
      </c>
      <c r="F107" s="8">
        <v>84</v>
      </c>
      <c r="G107" s="1">
        <f>VLOOKUP(A:A,[1]TDSheet!$A:$G,7,0)</f>
        <v>0</v>
      </c>
      <c r="H107" s="1">
        <f>VLOOKUP(A:A,[1]TDSheet!$A:$H,8,0)</f>
        <v>0.06</v>
      </c>
      <c r="I107" s="1" t="e">
        <f>VLOOKUP(A:A,[1]TDSheet!$A:$I,9,0)</f>
        <v>#N/A</v>
      </c>
      <c r="J107" s="14">
        <f>VLOOKUP(A:A,[2]TDSheet!$A:$F,6,0)</f>
        <v>526</v>
      </c>
      <c r="K107" s="14">
        <f t="shared" si="17"/>
        <v>-28</v>
      </c>
      <c r="L107" s="14">
        <f>VLOOKUP(A:A,[1]TDSheet!$A:$V,22,0)</f>
        <v>100</v>
      </c>
      <c r="M107" s="14">
        <f>VLOOKUP(A:A,[1]TDSheet!$A:$X,24,0)</f>
        <v>0</v>
      </c>
      <c r="N107" s="14"/>
      <c r="O107" s="14"/>
      <c r="P107" s="14"/>
      <c r="Q107" s="14"/>
      <c r="R107" s="14"/>
      <c r="S107" s="14"/>
      <c r="T107" s="14"/>
      <c r="U107" s="14"/>
      <c r="V107" s="14"/>
      <c r="W107" s="14">
        <f t="shared" si="18"/>
        <v>99.6</v>
      </c>
      <c r="X107" s="16">
        <v>200</v>
      </c>
      <c r="Y107" s="17">
        <f t="shared" si="19"/>
        <v>3.8554216867469884</v>
      </c>
      <c r="Z107" s="14">
        <f t="shared" si="20"/>
        <v>0.84337349397590367</v>
      </c>
      <c r="AA107" s="14"/>
      <c r="AB107" s="14"/>
      <c r="AC107" s="14">
        <v>0</v>
      </c>
      <c r="AD107" s="14">
        <v>0</v>
      </c>
      <c r="AE107" s="14">
        <f>VLOOKUP(A:A,[1]TDSheet!$A:$AF,32,0)</f>
        <v>51.4</v>
      </c>
      <c r="AF107" s="14">
        <f>VLOOKUP(A:A,[1]TDSheet!$A:$AG,33,0)</f>
        <v>69</v>
      </c>
      <c r="AG107" s="14">
        <f>VLOOKUP(A:A,[1]TDSheet!$A:$W,23,0)</f>
        <v>63</v>
      </c>
      <c r="AH107" s="14">
        <f>VLOOKUP(A:A,[5]TDSheet!$A:$D,4,0)</f>
        <v>119</v>
      </c>
      <c r="AI107" s="14" t="e">
        <f>VLOOKUP(A:A,[1]TDSheet!$A:$AI,35,0)</f>
        <v>#N/A</v>
      </c>
      <c r="AJ107" s="14">
        <f t="shared" si="21"/>
        <v>200</v>
      </c>
      <c r="AK107" s="14">
        <f t="shared" si="22"/>
        <v>12</v>
      </c>
      <c r="AL107" s="14"/>
      <c r="AM107" s="14"/>
    </row>
    <row r="108" spans="1:39" s="1" customFormat="1" ht="21.95" customHeight="1" outlineLevel="1" x14ac:dyDescent="0.2">
      <c r="A108" s="7" t="s">
        <v>109</v>
      </c>
      <c r="B108" s="7" t="s">
        <v>15</v>
      </c>
      <c r="C108" s="8">
        <v>60</v>
      </c>
      <c r="D108" s="8">
        <v>680</v>
      </c>
      <c r="E108" s="8">
        <v>312</v>
      </c>
      <c r="F108" s="8">
        <v>205</v>
      </c>
      <c r="G108" s="1">
        <f>VLOOKUP(A:A,[1]TDSheet!$A:$G,7,0)</f>
        <v>0</v>
      </c>
      <c r="H108" s="1">
        <f>VLOOKUP(A:A,[1]TDSheet!$A:$H,8,0)</f>
        <v>0.06</v>
      </c>
      <c r="I108" s="1" t="e">
        <f>VLOOKUP(A:A,[1]TDSheet!$A:$I,9,0)</f>
        <v>#N/A</v>
      </c>
      <c r="J108" s="14">
        <f>VLOOKUP(A:A,[2]TDSheet!$A:$F,6,0)</f>
        <v>422</v>
      </c>
      <c r="K108" s="14">
        <f t="shared" si="17"/>
        <v>-110</v>
      </c>
      <c r="L108" s="14">
        <f>VLOOKUP(A:A,[1]TDSheet!$A:$V,22,0)</f>
        <v>100</v>
      </c>
      <c r="M108" s="14">
        <f>VLOOKUP(A:A,[1]TDSheet!$A:$X,24,0)</f>
        <v>0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>
        <f t="shared" si="18"/>
        <v>62.4</v>
      </c>
      <c r="X108" s="16">
        <v>200</v>
      </c>
      <c r="Y108" s="17">
        <f t="shared" si="19"/>
        <v>8.092948717948719</v>
      </c>
      <c r="Z108" s="14">
        <f t="shared" si="20"/>
        <v>3.2852564102564101</v>
      </c>
      <c r="AA108" s="14"/>
      <c r="AB108" s="14"/>
      <c r="AC108" s="14">
        <v>0</v>
      </c>
      <c r="AD108" s="14">
        <v>0</v>
      </c>
      <c r="AE108" s="14">
        <f>VLOOKUP(A:A,[1]TDSheet!$A:$AF,32,0)</f>
        <v>46</v>
      </c>
      <c r="AF108" s="14">
        <f>VLOOKUP(A:A,[1]TDSheet!$A:$AG,33,0)</f>
        <v>57.6</v>
      </c>
      <c r="AG108" s="14">
        <f>VLOOKUP(A:A,[1]TDSheet!$A:$W,23,0)</f>
        <v>59</v>
      </c>
      <c r="AH108" s="14">
        <f>VLOOKUP(A:A,[5]TDSheet!$A:$D,4,0)</f>
        <v>112</v>
      </c>
      <c r="AI108" s="14" t="e">
        <f>VLOOKUP(A:A,[1]TDSheet!$A:$AI,35,0)</f>
        <v>#N/A</v>
      </c>
      <c r="AJ108" s="14">
        <f t="shared" si="21"/>
        <v>200</v>
      </c>
      <c r="AK108" s="14">
        <f t="shared" si="22"/>
        <v>12</v>
      </c>
      <c r="AL108" s="14"/>
      <c r="AM108" s="14"/>
    </row>
    <row r="109" spans="1:39" s="1" customFormat="1" ht="11.1" customHeight="1" outlineLevel="1" x14ac:dyDescent="0.2">
      <c r="A109" s="7" t="s">
        <v>110</v>
      </c>
      <c r="B109" s="7" t="s">
        <v>15</v>
      </c>
      <c r="C109" s="8">
        <v>28</v>
      </c>
      <c r="D109" s="8">
        <v>1019</v>
      </c>
      <c r="E109" s="8">
        <v>505</v>
      </c>
      <c r="F109" s="8">
        <v>214</v>
      </c>
      <c r="G109" s="1">
        <f>VLOOKUP(A:A,[1]TDSheet!$A:$G,7,0)</f>
        <v>0</v>
      </c>
      <c r="H109" s="1">
        <f>VLOOKUP(A:A,[1]TDSheet!$A:$H,8,0)</f>
        <v>0.06</v>
      </c>
      <c r="I109" s="1" t="e">
        <f>VLOOKUP(A:A,[1]TDSheet!$A:$I,9,0)</f>
        <v>#N/A</v>
      </c>
      <c r="J109" s="14">
        <f>VLOOKUP(A:A,[2]TDSheet!$A:$F,6,0)</f>
        <v>617</v>
      </c>
      <c r="K109" s="14">
        <f t="shared" si="17"/>
        <v>-112</v>
      </c>
      <c r="L109" s="14">
        <f>VLOOKUP(A:A,[1]TDSheet!$A:$V,22,0)</f>
        <v>100</v>
      </c>
      <c r="M109" s="14">
        <f>VLOOKUP(A:A,[1]TDSheet!$A:$X,24,0)</f>
        <v>0</v>
      </c>
      <c r="N109" s="14"/>
      <c r="O109" s="14"/>
      <c r="P109" s="14"/>
      <c r="Q109" s="14"/>
      <c r="R109" s="14"/>
      <c r="S109" s="14"/>
      <c r="T109" s="14"/>
      <c r="U109" s="14"/>
      <c r="V109" s="14"/>
      <c r="W109" s="14">
        <f t="shared" si="18"/>
        <v>101</v>
      </c>
      <c r="X109" s="16">
        <v>200</v>
      </c>
      <c r="Y109" s="17">
        <f t="shared" si="19"/>
        <v>5.0891089108910892</v>
      </c>
      <c r="Z109" s="14">
        <f t="shared" si="20"/>
        <v>2.1188118811881189</v>
      </c>
      <c r="AA109" s="14"/>
      <c r="AB109" s="14"/>
      <c r="AC109" s="14">
        <v>0</v>
      </c>
      <c r="AD109" s="14">
        <v>0</v>
      </c>
      <c r="AE109" s="14">
        <f>VLOOKUP(A:A,[1]TDSheet!$A:$AF,32,0)</f>
        <v>52.8</v>
      </c>
      <c r="AF109" s="14">
        <f>VLOOKUP(A:A,[1]TDSheet!$A:$AG,33,0)</f>
        <v>77.2</v>
      </c>
      <c r="AG109" s="14">
        <f>VLOOKUP(A:A,[1]TDSheet!$A:$W,23,0)</f>
        <v>89.4</v>
      </c>
      <c r="AH109" s="14">
        <f>VLOOKUP(A:A,[5]TDSheet!$A:$D,4,0)</f>
        <v>140</v>
      </c>
      <c r="AI109" s="14" t="e">
        <f>VLOOKUP(A:A,[1]TDSheet!$A:$AI,35,0)</f>
        <v>#N/A</v>
      </c>
      <c r="AJ109" s="14">
        <f t="shared" si="21"/>
        <v>200</v>
      </c>
      <c r="AK109" s="14">
        <f t="shared" si="22"/>
        <v>12</v>
      </c>
      <c r="AL109" s="14"/>
      <c r="AM109" s="14"/>
    </row>
    <row r="110" spans="1:39" s="1" customFormat="1" ht="11.1" customHeight="1" outlineLevel="1" x14ac:dyDescent="0.2">
      <c r="A110" s="7" t="s">
        <v>111</v>
      </c>
      <c r="B110" s="7" t="s">
        <v>15</v>
      </c>
      <c r="C110" s="8">
        <v>15</v>
      </c>
      <c r="D110" s="8">
        <v>66</v>
      </c>
      <c r="E110" s="8">
        <v>13</v>
      </c>
      <c r="F110" s="8">
        <v>44</v>
      </c>
      <c r="G110" s="1">
        <f>VLOOKUP(A:A,[1]TDSheet!$A:$G,7,0)</f>
        <v>0</v>
      </c>
      <c r="H110" s="1">
        <f>VLOOKUP(A:A,[1]TDSheet!$A:$H,8,0)</f>
        <v>0.28000000000000003</v>
      </c>
      <c r="I110" s="1" t="e">
        <f>VLOOKUP(A:A,[1]TDSheet!$A:$I,9,0)</f>
        <v>#N/A</v>
      </c>
      <c r="J110" s="14">
        <f>VLOOKUP(A:A,[2]TDSheet!$A:$F,6,0)</f>
        <v>68</v>
      </c>
      <c r="K110" s="14">
        <f t="shared" si="17"/>
        <v>-55</v>
      </c>
      <c r="L110" s="14">
        <f>VLOOKUP(A:A,[1]TDSheet!$A:$V,22,0)</f>
        <v>0</v>
      </c>
      <c r="M110" s="14">
        <f>VLOOKUP(A:A,[1]TDSheet!$A:$X,24,0)</f>
        <v>0</v>
      </c>
      <c r="N110" s="14"/>
      <c r="O110" s="14"/>
      <c r="P110" s="14"/>
      <c r="Q110" s="14"/>
      <c r="R110" s="14"/>
      <c r="S110" s="14"/>
      <c r="T110" s="14"/>
      <c r="U110" s="14"/>
      <c r="V110" s="14"/>
      <c r="W110" s="14">
        <f t="shared" si="18"/>
        <v>2.6</v>
      </c>
      <c r="X110" s="16"/>
      <c r="Y110" s="17">
        <f t="shared" si="19"/>
        <v>16.923076923076923</v>
      </c>
      <c r="Z110" s="14">
        <f t="shared" si="20"/>
        <v>16.923076923076923</v>
      </c>
      <c r="AA110" s="14"/>
      <c r="AB110" s="14"/>
      <c r="AC110" s="14">
        <v>0</v>
      </c>
      <c r="AD110" s="14">
        <v>0</v>
      </c>
      <c r="AE110" s="14">
        <f>VLOOKUP(A:A,[1]TDSheet!$A:$AF,32,0)</f>
        <v>17.2</v>
      </c>
      <c r="AF110" s="14">
        <f>VLOOKUP(A:A,[1]TDSheet!$A:$AG,33,0)</f>
        <v>7.6</v>
      </c>
      <c r="AG110" s="14">
        <f>VLOOKUP(A:A,[1]TDSheet!$A:$W,23,0)</f>
        <v>5.8</v>
      </c>
      <c r="AH110" s="14">
        <f>VLOOKUP(A:A,[5]TDSheet!$A:$D,4,0)</f>
        <v>2</v>
      </c>
      <c r="AI110" s="14" t="e">
        <f>VLOOKUP(A:A,[1]TDSheet!$A:$AI,35,0)</f>
        <v>#N/A</v>
      </c>
      <c r="AJ110" s="14">
        <f t="shared" si="21"/>
        <v>0</v>
      </c>
      <c r="AK110" s="14">
        <f t="shared" si="22"/>
        <v>0</v>
      </c>
      <c r="AL110" s="14"/>
      <c r="AM110" s="14"/>
    </row>
    <row r="111" spans="1:39" s="1" customFormat="1" ht="11.1" customHeight="1" outlineLevel="1" x14ac:dyDescent="0.2">
      <c r="A111" s="7" t="s">
        <v>118</v>
      </c>
      <c r="B111" s="7" t="s">
        <v>15</v>
      </c>
      <c r="C111" s="8">
        <v>69</v>
      </c>
      <c r="D111" s="8">
        <v>172</v>
      </c>
      <c r="E111" s="8">
        <v>152</v>
      </c>
      <c r="F111" s="8">
        <v>72</v>
      </c>
      <c r="G111" s="1" t="str">
        <f>VLOOKUP(A:A,[1]TDSheet!$A:$G,7,0)</f>
        <v>нов</v>
      </c>
      <c r="H111" s="1">
        <f>VLOOKUP(A:A,[1]TDSheet!$A:$H,8,0)</f>
        <v>0.33</v>
      </c>
      <c r="I111" s="1" t="e">
        <f>VLOOKUP(A:A,[1]TDSheet!$A:$I,9,0)</f>
        <v>#N/A</v>
      </c>
      <c r="J111" s="14">
        <f>VLOOKUP(A:A,[2]TDSheet!$A:$F,6,0)</f>
        <v>216</v>
      </c>
      <c r="K111" s="14">
        <f t="shared" si="17"/>
        <v>-64</v>
      </c>
      <c r="L111" s="14">
        <f>VLOOKUP(A:A,[1]TDSheet!$A:$V,22,0)</f>
        <v>30</v>
      </c>
      <c r="M111" s="14">
        <f>VLOOKUP(A:A,[1]TDSheet!$A:$X,24,0)</f>
        <v>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>
        <f t="shared" si="18"/>
        <v>30.4</v>
      </c>
      <c r="X111" s="16">
        <v>80</v>
      </c>
      <c r="Y111" s="17">
        <f t="shared" si="19"/>
        <v>5.9868421052631584</v>
      </c>
      <c r="Z111" s="14">
        <f t="shared" si="20"/>
        <v>2.3684210526315792</v>
      </c>
      <c r="AA111" s="14"/>
      <c r="AB111" s="14"/>
      <c r="AC111" s="14">
        <v>0</v>
      </c>
      <c r="AD111" s="14">
        <v>0</v>
      </c>
      <c r="AE111" s="14">
        <f>VLOOKUP(A:A,[1]TDSheet!$A:$AF,32,0)</f>
        <v>0</v>
      </c>
      <c r="AF111" s="14">
        <f>VLOOKUP(A:A,[1]TDSheet!$A:$AG,33,0)</f>
        <v>0</v>
      </c>
      <c r="AG111" s="14">
        <f>VLOOKUP(A:A,[1]TDSheet!$A:$W,23,0)</f>
        <v>26.8</v>
      </c>
      <c r="AH111" s="14">
        <f>VLOOKUP(A:A,[5]TDSheet!$A:$D,4,0)</f>
        <v>77</v>
      </c>
      <c r="AI111" s="14" t="e">
        <f>VLOOKUP(A:A,[1]TDSheet!$A:$AI,35,0)</f>
        <v>#N/A</v>
      </c>
      <c r="AJ111" s="14">
        <f t="shared" si="21"/>
        <v>80</v>
      </c>
      <c r="AK111" s="14">
        <f t="shared" si="22"/>
        <v>26.400000000000002</v>
      </c>
      <c r="AL111" s="14"/>
      <c r="AM111" s="14"/>
    </row>
    <row r="112" spans="1:39" s="1" customFormat="1" ht="21.95" customHeight="1" outlineLevel="1" x14ac:dyDescent="0.2">
      <c r="A112" s="7" t="s">
        <v>119</v>
      </c>
      <c r="B112" s="7" t="s">
        <v>15</v>
      </c>
      <c r="C112" s="8"/>
      <c r="D112" s="8">
        <v>72</v>
      </c>
      <c r="E112" s="8">
        <v>9</v>
      </c>
      <c r="F112" s="8">
        <v>63</v>
      </c>
      <c r="G112" s="12" t="s">
        <v>138</v>
      </c>
      <c r="H112" s="1">
        <v>0.28000000000000003</v>
      </c>
      <c r="I112" s="1" t="e">
        <f>VLOOKUP(A:A,[1]TDSheet!$A:$I,9,0)</f>
        <v>#N/A</v>
      </c>
      <c r="J112" s="14">
        <f>VLOOKUP(A:A,[2]TDSheet!$A:$F,6,0)</f>
        <v>12</v>
      </c>
      <c r="K112" s="14">
        <f t="shared" si="17"/>
        <v>-3</v>
      </c>
      <c r="L112" s="14">
        <v>0</v>
      </c>
      <c r="M112" s="14">
        <v>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>
        <f t="shared" si="18"/>
        <v>1.8</v>
      </c>
      <c r="X112" s="16"/>
      <c r="Y112" s="17">
        <f t="shared" si="19"/>
        <v>35</v>
      </c>
      <c r="Z112" s="14">
        <f t="shared" si="20"/>
        <v>35</v>
      </c>
      <c r="AA112" s="14"/>
      <c r="AB112" s="14"/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f>VLOOKUP(A:A,[5]TDSheet!$A:$D,4,0)</f>
        <v>9</v>
      </c>
      <c r="AI112" s="14" t="e">
        <f>VLOOKUP(A:A,[1]TDSheet!$A:$AI,35,0)</f>
        <v>#N/A</v>
      </c>
      <c r="AJ112" s="14">
        <f t="shared" si="21"/>
        <v>0</v>
      </c>
      <c r="AK112" s="14">
        <f t="shared" si="22"/>
        <v>0</v>
      </c>
      <c r="AL112" s="14"/>
      <c r="AM112" s="14"/>
    </row>
    <row r="113" spans="1:39" s="1" customFormat="1" ht="11.1" customHeight="1" outlineLevel="1" x14ac:dyDescent="0.2">
      <c r="A113" s="7" t="s">
        <v>120</v>
      </c>
      <c r="B113" s="7" t="s">
        <v>15</v>
      </c>
      <c r="C113" s="8"/>
      <c r="D113" s="8">
        <v>66</v>
      </c>
      <c r="E113" s="8">
        <v>58</v>
      </c>
      <c r="F113" s="8">
        <v>8</v>
      </c>
      <c r="G113" s="12" t="s">
        <v>138</v>
      </c>
      <c r="H113" s="1">
        <v>0.33</v>
      </c>
      <c r="I113" s="1" t="e">
        <f>VLOOKUP(A:A,[1]TDSheet!$A:$I,9,0)</f>
        <v>#N/A</v>
      </c>
      <c r="J113" s="14">
        <f>VLOOKUP(A:A,[2]TDSheet!$A:$F,6,0)</f>
        <v>66</v>
      </c>
      <c r="K113" s="14">
        <f t="shared" si="17"/>
        <v>-8</v>
      </c>
      <c r="L113" s="14">
        <v>0</v>
      </c>
      <c r="M113" s="14">
        <v>0</v>
      </c>
      <c r="N113" s="14"/>
      <c r="O113" s="14"/>
      <c r="P113" s="14"/>
      <c r="Q113" s="14"/>
      <c r="R113" s="14"/>
      <c r="S113" s="14"/>
      <c r="T113" s="14"/>
      <c r="U113" s="14"/>
      <c r="V113" s="14"/>
      <c r="W113" s="14">
        <f t="shared" si="18"/>
        <v>11.6</v>
      </c>
      <c r="X113" s="16">
        <v>60</v>
      </c>
      <c r="Y113" s="17">
        <f t="shared" si="19"/>
        <v>5.862068965517242</v>
      </c>
      <c r="Z113" s="14">
        <f t="shared" si="20"/>
        <v>0.68965517241379315</v>
      </c>
      <c r="AA113" s="14"/>
      <c r="AB113" s="14"/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f>VLOOKUP(A:A,[5]TDSheet!$A:$D,4,0)</f>
        <v>58</v>
      </c>
      <c r="AI113" s="14" t="e">
        <f>VLOOKUP(A:A,[1]TDSheet!$A:$AI,35,0)</f>
        <v>#N/A</v>
      </c>
      <c r="AJ113" s="14">
        <f t="shared" si="21"/>
        <v>60</v>
      </c>
      <c r="AK113" s="14">
        <f t="shared" si="22"/>
        <v>19.8</v>
      </c>
      <c r="AL113" s="14"/>
      <c r="AM113" s="14"/>
    </row>
    <row r="114" spans="1:39" s="1" customFormat="1" ht="11.1" customHeight="1" outlineLevel="1" x14ac:dyDescent="0.2">
      <c r="A114" s="7" t="s">
        <v>112</v>
      </c>
      <c r="B114" s="7" t="s">
        <v>15</v>
      </c>
      <c r="C114" s="8">
        <v>-3515</v>
      </c>
      <c r="D114" s="8">
        <v>4087</v>
      </c>
      <c r="E114" s="18">
        <v>1107</v>
      </c>
      <c r="F114" s="19">
        <v>-567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4">
        <f>VLOOKUP(A:A,[2]TDSheet!$A:$F,6,0)</f>
        <v>1245</v>
      </c>
      <c r="K114" s="14">
        <f t="shared" si="17"/>
        <v>-138</v>
      </c>
      <c r="L114" s="14">
        <f>VLOOKUP(A:A,[1]TDSheet!$A:$V,22,0)</f>
        <v>0</v>
      </c>
      <c r="M114" s="14">
        <f>VLOOKUP(A:A,[1]TDSheet!$A:$X,24,0)</f>
        <v>0</v>
      </c>
      <c r="N114" s="14"/>
      <c r="O114" s="14"/>
      <c r="P114" s="14"/>
      <c r="Q114" s="14"/>
      <c r="R114" s="14"/>
      <c r="S114" s="14"/>
      <c r="T114" s="14"/>
      <c r="U114" s="14"/>
      <c r="V114" s="14"/>
      <c r="W114" s="14">
        <f t="shared" si="18"/>
        <v>221.4</v>
      </c>
      <c r="X114" s="16"/>
      <c r="Y114" s="17">
        <f t="shared" si="19"/>
        <v>-2.5609756097560976</v>
      </c>
      <c r="Z114" s="14">
        <f t="shared" si="20"/>
        <v>-2.5609756097560976</v>
      </c>
      <c r="AA114" s="14"/>
      <c r="AB114" s="14"/>
      <c r="AC114" s="14">
        <v>0</v>
      </c>
      <c r="AD114" s="14">
        <v>0</v>
      </c>
      <c r="AE114" s="14">
        <f>VLOOKUP(A:A,[1]TDSheet!$A:$AF,32,0)</f>
        <v>198.4</v>
      </c>
      <c r="AF114" s="14">
        <f>VLOOKUP(A:A,[1]TDSheet!$A:$AG,33,0)</f>
        <v>217.6</v>
      </c>
      <c r="AG114" s="14">
        <f>VLOOKUP(A:A,[1]TDSheet!$A:$W,23,0)</f>
        <v>242.6</v>
      </c>
      <c r="AH114" s="20">
        <f>VLOOKUP(A:A,[5]TDSheet!$A:$D,4,0)</f>
        <v>329</v>
      </c>
      <c r="AI114" s="14" t="e">
        <f>VLOOKUP(A:A,[1]TDSheet!$A:$AI,35,0)</f>
        <v>#N/A</v>
      </c>
      <c r="AJ114" s="14">
        <f t="shared" si="21"/>
        <v>0</v>
      </c>
      <c r="AK114" s="14">
        <f t="shared" si="22"/>
        <v>0</v>
      </c>
      <c r="AL114" s="14"/>
      <c r="AM114" s="14"/>
    </row>
    <row r="115" spans="1:39" s="1" customFormat="1" ht="11.1" customHeight="1" outlineLevel="1" x14ac:dyDescent="0.2">
      <c r="A115" s="7" t="s">
        <v>113</v>
      </c>
      <c r="B115" s="7" t="s">
        <v>8</v>
      </c>
      <c r="C115" s="8">
        <v>-1267.4860000000001</v>
      </c>
      <c r="D115" s="8">
        <v>1397.2360000000001</v>
      </c>
      <c r="E115" s="18">
        <v>445.78300000000002</v>
      </c>
      <c r="F115" s="19">
        <v>-322.01400000000001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4">
        <f>VLOOKUP(A:A,[2]TDSheet!$A:$F,6,0)</f>
        <v>422.52499999999998</v>
      </c>
      <c r="K115" s="14">
        <f t="shared" si="17"/>
        <v>23.258000000000038</v>
      </c>
      <c r="L115" s="14">
        <f>VLOOKUP(A:A,[1]TDSheet!$A:$V,22,0)</f>
        <v>0</v>
      </c>
      <c r="M115" s="14">
        <f>VLOOKUP(A:A,[1]TDSheet!$A:$X,24,0)</f>
        <v>0</v>
      </c>
      <c r="N115" s="14"/>
      <c r="O115" s="14"/>
      <c r="P115" s="14"/>
      <c r="Q115" s="14"/>
      <c r="R115" s="14"/>
      <c r="S115" s="14"/>
      <c r="T115" s="14"/>
      <c r="U115" s="14"/>
      <c r="V115" s="14"/>
      <c r="W115" s="14">
        <f t="shared" si="18"/>
        <v>89.156599999999997</v>
      </c>
      <c r="X115" s="16"/>
      <c r="Y115" s="17">
        <f t="shared" si="19"/>
        <v>-3.6117797224209989</v>
      </c>
      <c r="Z115" s="14">
        <f t="shared" si="20"/>
        <v>-3.6117797224209989</v>
      </c>
      <c r="AA115" s="14"/>
      <c r="AB115" s="14"/>
      <c r="AC115" s="14">
        <v>0</v>
      </c>
      <c r="AD115" s="14">
        <v>0</v>
      </c>
      <c r="AE115" s="14">
        <f>VLOOKUP(A:A,[1]TDSheet!$A:$AF,32,0)</f>
        <v>70.448400000000007</v>
      </c>
      <c r="AF115" s="14">
        <f>VLOOKUP(A:A,[1]TDSheet!$A:$AG,33,0)</f>
        <v>85.286599999999993</v>
      </c>
      <c r="AG115" s="14">
        <f>VLOOKUP(A:A,[1]TDSheet!$A:$W,23,0)</f>
        <v>90.142799999999994</v>
      </c>
      <c r="AH115" s="14">
        <f>VLOOKUP(A:A,[5]TDSheet!$A:$D,4,0)</f>
        <v>107.79600000000001</v>
      </c>
      <c r="AI115" s="14" t="e">
        <f>VLOOKUP(A:A,[1]TDSheet!$A:$AI,35,0)</f>
        <v>#N/A</v>
      </c>
      <c r="AJ115" s="14">
        <f t="shared" si="21"/>
        <v>0</v>
      </c>
      <c r="AK115" s="14">
        <f t="shared" si="22"/>
        <v>0</v>
      </c>
      <c r="AL115" s="14"/>
      <c r="AM115" s="14"/>
    </row>
    <row r="116" spans="1:39" s="1" customFormat="1" ht="21.95" customHeight="1" outlineLevel="1" x14ac:dyDescent="0.2">
      <c r="A116" s="7" t="s">
        <v>114</v>
      </c>
      <c r="B116" s="7" t="s">
        <v>8</v>
      </c>
      <c r="C116" s="8">
        <v>-664.07600000000002</v>
      </c>
      <c r="D116" s="8">
        <v>818.26599999999996</v>
      </c>
      <c r="E116" s="18">
        <v>283.346</v>
      </c>
      <c r="F116" s="19">
        <v>-135.21700000000001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4">
        <f>VLOOKUP(A:A,[2]TDSheet!$A:$F,6,0)</f>
        <v>292.58300000000003</v>
      </c>
      <c r="K116" s="14">
        <f t="shared" si="17"/>
        <v>-9.2370000000000232</v>
      </c>
      <c r="L116" s="14">
        <f>VLOOKUP(A:A,[1]TDSheet!$A:$V,22,0)</f>
        <v>0</v>
      </c>
      <c r="M116" s="14">
        <f>VLOOKUP(A:A,[1]TDSheet!$A:$X,24,0)</f>
        <v>0</v>
      </c>
      <c r="N116" s="14"/>
      <c r="O116" s="14"/>
      <c r="P116" s="14"/>
      <c r="Q116" s="14"/>
      <c r="R116" s="14"/>
      <c r="S116" s="14"/>
      <c r="T116" s="14"/>
      <c r="U116" s="14"/>
      <c r="V116" s="14"/>
      <c r="W116" s="14">
        <f t="shared" si="18"/>
        <v>56.669200000000004</v>
      </c>
      <c r="X116" s="16"/>
      <c r="Y116" s="17">
        <f t="shared" si="19"/>
        <v>-2.3860756813224819</v>
      </c>
      <c r="Z116" s="14">
        <f t="shared" si="20"/>
        <v>-2.3860756813224819</v>
      </c>
      <c r="AA116" s="14"/>
      <c r="AB116" s="14"/>
      <c r="AC116" s="14">
        <v>0</v>
      </c>
      <c r="AD116" s="14">
        <v>0</v>
      </c>
      <c r="AE116" s="14">
        <f>VLOOKUP(A:A,[1]TDSheet!$A:$AF,32,0)</f>
        <v>37.4482</v>
      </c>
      <c r="AF116" s="14">
        <f>VLOOKUP(A:A,[1]TDSheet!$A:$AG,33,0)</f>
        <v>40.188600000000001</v>
      </c>
      <c r="AG116" s="14">
        <f>VLOOKUP(A:A,[1]TDSheet!$A:$W,23,0)</f>
        <v>47.156599999999997</v>
      </c>
      <c r="AH116" s="14">
        <f>VLOOKUP(A:A,[5]TDSheet!$A:$D,4,0)</f>
        <v>85.792000000000002</v>
      </c>
      <c r="AI116" s="14" t="e">
        <f>VLOOKUP(A:A,[1]TDSheet!$A:$AI,35,0)</f>
        <v>#N/A</v>
      </c>
      <c r="AJ116" s="14">
        <f t="shared" si="21"/>
        <v>0</v>
      </c>
      <c r="AK116" s="14">
        <f t="shared" si="22"/>
        <v>0</v>
      </c>
      <c r="AL116" s="14"/>
      <c r="AM116" s="14"/>
    </row>
    <row r="117" spans="1:39" s="1" customFormat="1" ht="11.1" customHeight="1" outlineLevel="1" x14ac:dyDescent="0.2">
      <c r="A117" s="7" t="s">
        <v>121</v>
      </c>
      <c r="B117" s="7" t="s">
        <v>15</v>
      </c>
      <c r="C117" s="8">
        <v>-924</v>
      </c>
      <c r="D117" s="8">
        <v>1172</v>
      </c>
      <c r="E117" s="18">
        <v>443</v>
      </c>
      <c r="F117" s="19">
        <v>-213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4">
        <f>VLOOKUP(A:A,[2]TDSheet!$A:$F,6,0)</f>
        <v>465</v>
      </c>
      <c r="K117" s="14">
        <f t="shared" si="17"/>
        <v>-22</v>
      </c>
      <c r="L117" s="14">
        <f>VLOOKUP(A:A,[1]TDSheet!$A:$V,22,0)</f>
        <v>0</v>
      </c>
      <c r="M117" s="14">
        <f>VLOOKUP(A:A,[1]TDSheet!$A:$X,24,0)</f>
        <v>0</v>
      </c>
      <c r="N117" s="14"/>
      <c r="O117" s="14"/>
      <c r="P117" s="14"/>
      <c r="Q117" s="14"/>
      <c r="R117" s="14"/>
      <c r="S117" s="14"/>
      <c r="T117" s="14"/>
      <c r="U117" s="14"/>
      <c r="V117" s="14"/>
      <c r="W117" s="14">
        <f t="shared" si="18"/>
        <v>88.6</v>
      </c>
      <c r="X117" s="16"/>
      <c r="Y117" s="17">
        <f t="shared" si="19"/>
        <v>-2.4040632054176072</v>
      </c>
      <c r="Z117" s="14">
        <f t="shared" si="20"/>
        <v>-2.4040632054176072</v>
      </c>
      <c r="AA117" s="14"/>
      <c r="AB117" s="14"/>
      <c r="AC117" s="14">
        <v>0</v>
      </c>
      <c r="AD117" s="14">
        <v>0</v>
      </c>
      <c r="AE117" s="14">
        <f>VLOOKUP(A:A,[1]TDSheet!$A:$AF,32,0)</f>
        <v>67.599999999999994</v>
      </c>
      <c r="AF117" s="14">
        <f>VLOOKUP(A:A,[1]TDSheet!$A:$AG,33,0)</f>
        <v>85.6</v>
      </c>
      <c r="AG117" s="14">
        <f>VLOOKUP(A:A,[1]TDSheet!$A:$W,23,0)</f>
        <v>80.400000000000006</v>
      </c>
      <c r="AH117" s="14">
        <f>VLOOKUP(A:A,[5]TDSheet!$A:$D,4,0)</f>
        <v>120</v>
      </c>
      <c r="AI117" s="14" t="e">
        <f>VLOOKUP(A:A,[1]TDSheet!$A:$AI,35,0)</f>
        <v>#N/A</v>
      </c>
      <c r="AJ117" s="14">
        <f t="shared" si="21"/>
        <v>0</v>
      </c>
      <c r="AK117" s="14">
        <f t="shared" si="22"/>
        <v>0</v>
      </c>
      <c r="AL117" s="14"/>
      <c r="AM117" s="14"/>
    </row>
    <row r="118" spans="1:39" s="1" customFormat="1" ht="11.1" customHeight="1" outlineLevel="1" x14ac:dyDescent="0.2">
      <c r="A118" s="7" t="s">
        <v>115</v>
      </c>
      <c r="B118" s="7" t="s">
        <v>15</v>
      </c>
      <c r="C118" s="8">
        <v>-1117</v>
      </c>
      <c r="D118" s="8">
        <v>1366</v>
      </c>
      <c r="E118" s="18">
        <v>478</v>
      </c>
      <c r="F118" s="19">
        <v>-249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4">
        <f>VLOOKUP(A:A,[2]TDSheet!$A:$F,6,0)</f>
        <v>531</v>
      </c>
      <c r="K118" s="14">
        <f t="shared" si="17"/>
        <v>-53</v>
      </c>
      <c r="L118" s="14">
        <f>VLOOKUP(A:A,[1]TDSheet!$A:$V,22,0)</f>
        <v>0</v>
      </c>
      <c r="M118" s="14">
        <f>VLOOKUP(A:A,[1]TDSheet!$A:$X,24,0)</f>
        <v>0</v>
      </c>
      <c r="N118" s="14"/>
      <c r="O118" s="14"/>
      <c r="P118" s="14"/>
      <c r="Q118" s="14"/>
      <c r="R118" s="14"/>
      <c r="S118" s="14"/>
      <c r="T118" s="14"/>
      <c r="U118" s="14"/>
      <c r="V118" s="14"/>
      <c r="W118" s="14">
        <f t="shared" si="18"/>
        <v>95.6</v>
      </c>
      <c r="X118" s="16"/>
      <c r="Y118" s="17">
        <f t="shared" si="19"/>
        <v>-2.6046025104602513</v>
      </c>
      <c r="Z118" s="14">
        <f t="shared" si="20"/>
        <v>-2.6046025104602513</v>
      </c>
      <c r="AA118" s="14"/>
      <c r="AB118" s="14"/>
      <c r="AC118" s="14">
        <v>0</v>
      </c>
      <c r="AD118" s="14">
        <v>0</v>
      </c>
      <c r="AE118" s="14">
        <f>VLOOKUP(A:A,[1]TDSheet!$A:$AF,32,0)</f>
        <v>70.400000000000006</v>
      </c>
      <c r="AF118" s="14">
        <f>VLOOKUP(A:A,[1]TDSheet!$A:$AG,33,0)</f>
        <v>84</v>
      </c>
      <c r="AG118" s="14">
        <f>VLOOKUP(A:A,[1]TDSheet!$A:$W,23,0)</f>
        <v>63.4</v>
      </c>
      <c r="AH118" s="20">
        <f>VLOOKUP(A:A,[5]TDSheet!$A:$D,4,0)</f>
        <v>149</v>
      </c>
      <c r="AI118" s="14" t="e">
        <f>VLOOKUP(A:A,[1]TDSheet!$A:$AI,35,0)</f>
        <v>#N/A</v>
      </c>
      <c r="AJ118" s="14">
        <f t="shared" si="21"/>
        <v>0</v>
      </c>
      <c r="AK118" s="14">
        <f t="shared" si="22"/>
        <v>0</v>
      </c>
      <c r="AL118" s="14"/>
      <c r="AM11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2024-02-07T10:55:45Z</dcterms:modified>
</cp:coreProperties>
</file>