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W37" i="1" l="1"/>
  <c r="W29" i="1"/>
  <c r="W15" i="1"/>
  <c r="AJ8" i="1" l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7" i="1"/>
  <c r="AH6" i="1" s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8" i="1"/>
  <c r="Y60" i="1"/>
  <c r="Y61" i="1"/>
  <c r="Y62" i="1"/>
  <c r="Y63" i="1"/>
  <c r="Y64" i="1"/>
  <c r="Y65" i="1"/>
  <c r="Y66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7" i="1"/>
  <c r="W8" i="1"/>
  <c r="W9" i="1"/>
  <c r="W10" i="1"/>
  <c r="W11" i="1"/>
  <c r="W12" i="1"/>
  <c r="W13" i="1"/>
  <c r="W14" i="1"/>
  <c r="W16" i="1"/>
  <c r="W17" i="1"/>
  <c r="W18" i="1"/>
  <c r="W19" i="1"/>
  <c r="W20" i="1"/>
  <c r="W21" i="1"/>
  <c r="Z21" i="1" s="1"/>
  <c r="W22" i="1"/>
  <c r="W23" i="1"/>
  <c r="W24" i="1"/>
  <c r="W25" i="1"/>
  <c r="W26" i="1"/>
  <c r="W27" i="1"/>
  <c r="W28" i="1"/>
  <c r="W30" i="1"/>
  <c r="W31" i="1"/>
  <c r="W32" i="1"/>
  <c r="W33" i="1"/>
  <c r="W34" i="1"/>
  <c r="W35" i="1"/>
  <c r="W36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Y56" i="1" s="1"/>
  <c r="W57" i="1"/>
  <c r="Z57" i="1" s="1"/>
  <c r="W58" i="1"/>
  <c r="W59" i="1"/>
  <c r="Y59" i="1" s="1"/>
  <c r="W60" i="1"/>
  <c r="W61" i="1"/>
  <c r="W62" i="1"/>
  <c r="W63" i="1"/>
  <c r="W64" i="1"/>
  <c r="W65" i="1"/>
  <c r="W66" i="1"/>
  <c r="W67" i="1"/>
  <c r="Y67" i="1" s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6" i="1" s="1"/>
  <c r="L116" i="1"/>
  <c r="L117" i="1"/>
  <c r="L118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6" i="1" s="1"/>
  <c r="J116" i="1"/>
  <c r="J117" i="1"/>
  <c r="J118" i="1"/>
  <c r="J7" i="1"/>
  <c r="AB6" i="1"/>
  <c r="AA6" i="1"/>
  <c r="X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E6" i="1"/>
  <c r="F6" i="1"/>
  <c r="AJ6" i="1" l="1"/>
  <c r="Z56" i="1"/>
  <c r="K6" i="1"/>
  <c r="W6" i="1"/>
  <c r="Y57" i="1"/>
  <c r="AG6" i="1"/>
  <c r="AE6" i="1"/>
  <c r="AD6" i="1"/>
  <c r="AC6" i="1"/>
  <c r="N6" i="1"/>
  <c r="M6" i="1"/>
</calcChain>
</file>

<file path=xl/sharedStrings.xml><?xml version="1.0" encoding="utf-8"?>
<sst xmlns="http://schemas.openxmlformats.org/spreadsheetml/2006/main" count="276" uniqueCount="150">
  <si>
    <t>Период: 01.02.2024 - 08.02.2024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</si>
  <si>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</si>
  <si>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</si>
  <si>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</si>
  <si>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</si>
  <si>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</si>
  <si>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</si>
  <si>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</si>
  <si>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</si>
  <si>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</si>
  <si>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</si>
  <si>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</si>
  <si>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</si>
  <si>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</si>
  <si>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</si>
  <si>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</si>
  <si>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</si>
  <si>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</si>
  <si>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</si>
  <si>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</si>
  <si>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</si>
  <si>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</si>
  <si>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</si>
  <si>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</si>
  <si>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</si>
  <si>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</si>
  <si>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</si>
  <si>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</si>
  <si>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</si>
  <si>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</si>
  <si>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</si>
  <si>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</si>
  <si>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</si>
  <si>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</si>
  <si>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</si>
  <si>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</si>
  <si>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</si>
  <si>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</si>
  <si>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</si>
  <si>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</si>
  <si>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</si>
  <si>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</si>
  <si>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</si>
  <si>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</si>
  <si>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</si>
  <si>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</si>
  <si>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</si>
  <si>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</si>
  <si>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</si>
  <si>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</si>
  <si>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</si>
  <si>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</si>
  <si>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</si>
  <si>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</si>
  <si>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</si>
  <si>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</si>
  <si>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</si>
  <si>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</si>
  <si>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</si>
  <si>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</si>
  <si>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</si>
  <si>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</si>
  <si>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</si>
  <si>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</si>
  <si>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</si>
  <si>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</si>
  <si>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</si>
  <si>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</si>
  <si>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</si>
  <si>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</si>
  <si>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</si>
  <si>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</si>
  <si>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</si>
  <si>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</si>
  <si>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</si>
  <si>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</si>
  <si>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</si>
  <si>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</si>
  <si>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</si>
  <si>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</si>
  <si>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</si>
  <si>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</si>
  <si>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</si>
  <si>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</si>
  <si>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</si>
  <si>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</si>
  <si>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</si>
  <si>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</si>
  <si>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</si>
  <si>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</si>
  <si>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</si>
  <si>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</si>
  <si>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</si>
  <si>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</si>
  <si>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</si>
  <si>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</si>
  <si>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</si>
  <si>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</si>
  <si>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</si>
  <si>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</si>
  <si>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</si>
  <si>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</si>
  <si>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</si>
  <si>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</si>
  <si>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</si>
  <si>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</si>
  <si>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</si>
  <si>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</si>
  <si>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</si>
  <si>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</si>
  <si>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</si>
  <si>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</si>
  <si>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</si>
  <si>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</si>
  <si>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</si>
  <si>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</si>
  <si>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290  Колбаса Царедворская, 0,4кг ТМ Стародворье  Поком</t>
  </si>
  <si>
    <t xml:space="preserve"> 405  Сардельки Сливушки ТМ Вязанка в оболочке айпил 0,33 кг. ПОКОМ</t>
  </si>
  <si>
    <t xml:space="preserve"> 421  Сосиски Царедворские 0,33 кг ТМ Стародворье  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</si>
  <si>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</si>
  <si>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</si>
  <si>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</si>
  <si>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</si>
  <si>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</si>
  <si>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</si>
  <si>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</si>
  <si>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</si>
  <si>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</si>
  <si>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</si>
  <si>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</si>
  <si>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</si>
  <si>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</si>
  <si>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</si>
  <si>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</si>
  <si>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</si>
  <si>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</si>
  <si>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</si>
  <si>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</si>
  <si>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08,02,</t>
  </si>
  <si>
    <t>09,02,</t>
  </si>
  <si>
    <t>12,02,</t>
  </si>
  <si>
    <t>13,02,</t>
  </si>
  <si>
    <t>12,01,</t>
  </si>
  <si>
    <t>19,01,</t>
  </si>
  <si>
    <t>31,01,</t>
  </si>
  <si>
    <t>ск-250</t>
  </si>
  <si>
    <t>ск-150</t>
  </si>
  <si>
    <t>17т</t>
  </si>
  <si>
    <t>6д</t>
  </si>
  <si>
    <t>зв30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</si>
</sst>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6" fillId="0" borderId="0" xfId="0" applyNumberFormat="1" applyFont="1" applyAlignment="1">
      <alignment horizontal="left"/>
    </xf>
    <xf numFmtId="164" fontId="6" fillId="5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7,02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2-08,0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8,0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31.01.2024 - 07.02.2024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08,02,</v>
          </cell>
          <cell r="M5" t="str">
            <v>09,02,</v>
          </cell>
          <cell r="T5" t="str">
            <v>12,02,</v>
          </cell>
          <cell r="X5" t="str">
            <v>12,02,</v>
          </cell>
          <cell r="AE5" t="str">
            <v>12,01,</v>
          </cell>
          <cell r="AF5" t="str">
            <v>19,01,</v>
          </cell>
          <cell r="AG5" t="str">
            <v>31,01,</v>
          </cell>
          <cell r="AH5" t="str">
            <v>07,02,</v>
          </cell>
        </row>
        <row r="6">
          <cell r="E6">
            <v>143218.29399999999</v>
          </cell>
          <cell r="F6">
            <v>62590.635999999999</v>
          </cell>
          <cell r="J6">
            <v>144298.75100000005</v>
          </cell>
          <cell r="K6">
            <v>-1080.457000000001</v>
          </cell>
          <cell r="L6">
            <v>23225</v>
          </cell>
          <cell r="M6">
            <v>12300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11126</v>
          </cell>
          <cell r="U6">
            <v>0</v>
          </cell>
          <cell r="V6">
            <v>0</v>
          </cell>
          <cell r="W6">
            <v>22338.699599999985</v>
          </cell>
          <cell r="X6">
            <v>23780</v>
          </cell>
          <cell r="AA6">
            <v>0</v>
          </cell>
          <cell r="AB6">
            <v>0</v>
          </cell>
          <cell r="AC6">
            <v>25918.796000000002</v>
          </cell>
          <cell r="AD6">
            <v>5606</v>
          </cell>
          <cell r="AE6">
            <v>18699.460800000001</v>
          </cell>
          <cell r="AF6">
            <v>22096.98980000001</v>
          </cell>
          <cell r="AG6">
            <v>20768.499</v>
          </cell>
          <cell r="AH6">
            <v>25459.386000000002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7.024</v>
          </cell>
          <cell r="D7">
            <v>222.14099999999999</v>
          </cell>
          <cell r="E7">
            <v>65.103999999999999</v>
          </cell>
          <cell r="F7">
            <v>58.921999999999997</v>
          </cell>
          <cell r="G7" t="str">
            <v>н</v>
          </cell>
          <cell r="H7">
            <v>1</v>
          </cell>
          <cell r="I7">
            <v>45</v>
          </cell>
          <cell r="J7">
            <v>67.400999999999996</v>
          </cell>
          <cell r="K7">
            <v>-2.296999999999997</v>
          </cell>
          <cell r="L7">
            <v>10</v>
          </cell>
          <cell r="M7">
            <v>10</v>
          </cell>
          <cell r="W7">
            <v>13.020799999999999</v>
          </cell>
          <cell r="Y7">
            <v>6.0612251167362992</v>
          </cell>
          <cell r="Z7">
            <v>4.5252211845662327</v>
          </cell>
          <cell r="AC7">
            <v>0</v>
          </cell>
          <cell r="AD7">
            <v>0</v>
          </cell>
          <cell r="AE7">
            <v>13.3392</v>
          </cell>
          <cell r="AF7">
            <v>10.504999999999999</v>
          </cell>
          <cell r="AG7">
            <v>13.072399999999998</v>
          </cell>
          <cell r="AH7">
            <v>19.986000000000001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522.94600000000003</v>
          </cell>
          <cell r="D8">
            <v>4883.29</v>
          </cell>
          <cell r="E8">
            <v>691.42399999999998</v>
          </cell>
          <cell r="F8">
            <v>1157.3679999999999</v>
          </cell>
          <cell r="G8" t="str">
            <v>н</v>
          </cell>
          <cell r="H8">
            <v>1</v>
          </cell>
          <cell r="I8">
            <v>45</v>
          </cell>
          <cell r="J8">
            <v>656.24300000000005</v>
          </cell>
          <cell r="K8">
            <v>35.180999999999926</v>
          </cell>
          <cell r="L8">
            <v>180</v>
          </cell>
          <cell r="M8">
            <v>100</v>
          </cell>
          <cell r="W8">
            <v>115.30839999999998</v>
          </cell>
          <cell r="Y8">
            <v>12.465423160845178</v>
          </cell>
          <cell r="Z8">
            <v>10.037152540491414</v>
          </cell>
          <cell r="AC8">
            <v>114.88200000000001</v>
          </cell>
          <cell r="AD8">
            <v>0</v>
          </cell>
          <cell r="AE8">
            <v>176.72460000000001</v>
          </cell>
          <cell r="AF8">
            <v>220.25979999999998</v>
          </cell>
          <cell r="AG8">
            <v>185.61360000000002</v>
          </cell>
          <cell r="AH8">
            <v>80.716999999999999</v>
          </cell>
          <cell r="AI8" t="str">
            <v>оконч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B9" t="str">
            <v>кг</v>
          </cell>
          <cell r="C9">
            <v>23.477</v>
          </cell>
          <cell r="E9">
            <v>1.6579999999999999</v>
          </cell>
          <cell r="F9">
            <v>21.087</v>
          </cell>
          <cell r="G9" t="str">
            <v>нов</v>
          </cell>
          <cell r="H9">
            <v>1</v>
          </cell>
          <cell r="I9" t="e">
            <v>#N/A</v>
          </cell>
          <cell r="J9">
            <v>3.9020000000000001</v>
          </cell>
          <cell r="K9">
            <v>-2.2440000000000002</v>
          </cell>
          <cell r="L9">
            <v>0</v>
          </cell>
          <cell r="M9">
            <v>0</v>
          </cell>
          <cell r="W9">
            <v>0.33160000000000001</v>
          </cell>
          <cell r="Y9">
            <v>63.59167671893848</v>
          </cell>
          <cell r="Z9">
            <v>63.59167671893848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0.4864</v>
          </cell>
          <cell r="AH9">
            <v>0</v>
          </cell>
          <cell r="AI9" t="str">
            <v>увел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275.43</v>
          </cell>
          <cell r="D10">
            <v>1779.261</v>
          </cell>
          <cell r="E10">
            <v>696.46199999999999</v>
          </cell>
          <cell r="F10">
            <v>228.767</v>
          </cell>
          <cell r="G10" t="str">
            <v>н</v>
          </cell>
          <cell r="H10">
            <v>1</v>
          </cell>
          <cell r="I10">
            <v>45</v>
          </cell>
          <cell r="J10">
            <v>670.93100000000004</v>
          </cell>
          <cell r="K10">
            <v>25.530999999999949</v>
          </cell>
          <cell r="L10">
            <v>100</v>
          </cell>
          <cell r="M10">
            <v>50</v>
          </cell>
          <cell r="W10">
            <v>92.67</v>
          </cell>
          <cell r="X10">
            <v>100</v>
          </cell>
          <cell r="Y10">
            <v>5.1663645192618972</v>
          </cell>
          <cell r="Z10">
            <v>2.4686198338189271</v>
          </cell>
          <cell r="AC10">
            <v>233.11199999999999</v>
          </cell>
          <cell r="AD10">
            <v>0</v>
          </cell>
          <cell r="AE10">
            <v>80.901800000000009</v>
          </cell>
          <cell r="AF10">
            <v>111.59759999999999</v>
          </cell>
          <cell r="AG10">
            <v>89.381</v>
          </cell>
          <cell r="AH10">
            <v>78.38</v>
          </cell>
          <cell r="AI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944.08399999999995</v>
          </cell>
          <cell r="D11">
            <v>5668.4669999999996</v>
          </cell>
          <cell r="E11">
            <v>1646.5050000000001</v>
          </cell>
          <cell r="F11">
            <v>1287.9069999999999</v>
          </cell>
          <cell r="G11" t="str">
            <v>н</v>
          </cell>
          <cell r="H11">
            <v>1</v>
          </cell>
          <cell r="I11">
            <v>45</v>
          </cell>
          <cell r="J11">
            <v>1538.9780000000001</v>
          </cell>
          <cell r="K11">
            <v>107.52700000000004</v>
          </cell>
          <cell r="L11">
            <v>350</v>
          </cell>
          <cell r="M11">
            <v>300</v>
          </cell>
          <cell r="W11">
            <v>270.85739999999998</v>
          </cell>
          <cell r="Y11">
            <v>7.1547131442596736</v>
          </cell>
          <cell r="Z11">
            <v>4.7549263930023695</v>
          </cell>
          <cell r="AC11">
            <v>292.21800000000002</v>
          </cell>
          <cell r="AD11">
            <v>0</v>
          </cell>
          <cell r="AE11">
            <v>249.56619999999998</v>
          </cell>
          <cell r="AF11">
            <v>392.5702</v>
          </cell>
          <cell r="AG11">
            <v>317.40279999999996</v>
          </cell>
          <cell r="AH11">
            <v>290.47399999999999</v>
          </cell>
          <cell r="AI11" t="str">
            <v>оконч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86.784999999999997</v>
          </cell>
          <cell r="D12">
            <v>568.32399999999996</v>
          </cell>
          <cell r="E12">
            <v>253.92</v>
          </cell>
          <cell r="F12">
            <v>81.662999999999997</v>
          </cell>
          <cell r="G12">
            <v>0</v>
          </cell>
          <cell r="H12">
            <v>1</v>
          </cell>
          <cell r="I12">
            <v>40</v>
          </cell>
          <cell r="J12">
            <v>262.738</v>
          </cell>
          <cell r="K12">
            <v>-8.8180000000000121</v>
          </cell>
          <cell r="L12">
            <v>40</v>
          </cell>
          <cell r="M12">
            <v>0</v>
          </cell>
          <cell r="W12">
            <v>29.686799999999995</v>
          </cell>
          <cell r="X12">
            <v>40</v>
          </cell>
          <cell r="Y12">
            <v>5.4456189282778888</v>
          </cell>
          <cell r="Z12">
            <v>2.7508185456162337</v>
          </cell>
          <cell r="AC12">
            <v>105.486</v>
          </cell>
          <cell r="AD12">
            <v>0</v>
          </cell>
          <cell r="AE12">
            <v>25.0488</v>
          </cell>
          <cell r="AF12">
            <v>35.888599999999997</v>
          </cell>
          <cell r="AG12">
            <v>32.738799999999998</v>
          </cell>
          <cell r="AH12">
            <v>35.860999999999997</v>
          </cell>
          <cell r="AI12" t="e">
            <v>#N/A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12</v>
          </cell>
          <cell r="D13">
            <v>786</v>
          </cell>
          <cell r="E13">
            <v>262</v>
          </cell>
          <cell r="F13">
            <v>211</v>
          </cell>
          <cell r="G13">
            <v>0</v>
          </cell>
          <cell r="H13">
            <v>0.5</v>
          </cell>
          <cell r="I13">
            <v>45</v>
          </cell>
          <cell r="J13">
            <v>277</v>
          </cell>
          <cell r="K13">
            <v>-15</v>
          </cell>
          <cell r="L13">
            <v>40</v>
          </cell>
          <cell r="M13">
            <v>0</v>
          </cell>
          <cell r="W13">
            <v>30.8</v>
          </cell>
          <cell r="Y13">
            <v>8.1493506493506498</v>
          </cell>
          <cell r="Z13">
            <v>6.8506493506493502</v>
          </cell>
          <cell r="AC13">
            <v>108</v>
          </cell>
          <cell r="AD13">
            <v>0</v>
          </cell>
          <cell r="AE13">
            <v>34.6</v>
          </cell>
          <cell r="AF13">
            <v>36.799999999999997</v>
          </cell>
          <cell r="AG13">
            <v>36.6</v>
          </cell>
          <cell r="AH13">
            <v>33</v>
          </cell>
          <cell r="AI13">
            <v>0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563</v>
          </cell>
          <cell r="D14">
            <v>17605</v>
          </cell>
          <cell r="E14">
            <v>2144</v>
          </cell>
          <cell r="F14">
            <v>141</v>
          </cell>
          <cell r="G14" t="str">
            <v>н</v>
          </cell>
          <cell r="H14">
            <v>0.4</v>
          </cell>
          <cell r="I14">
            <v>45</v>
          </cell>
          <cell r="J14">
            <v>2434</v>
          </cell>
          <cell r="K14">
            <v>-290</v>
          </cell>
          <cell r="L14">
            <v>300</v>
          </cell>
          <cell r="M14">
            <v>0</v>
          </cell>
          <cell r="T14">
            <v>960</v>
          </cell>
          <cell r="W14">
            <v>206.8</v>
          </cell>
          <cell r="X14">
            <v>600</v>
          </cell>
          <cell r="Y14">
            <v>5.0338491295938104</v>
          </cell>
          <cell r="Z14">
            <v>0.68181818181818177</v>
          </cell>
          <cell r="AC14">
            <v>510</v>
          </cell>
          <cell r="AD14">
            <v>600</v>
          </cell>
          <cell r="AE14">
            <v>226.4</v>
          </cell>
          <cell r="AF14">
            <v>243.8</v>
          </cell>
          <cell r="AG14">
            <v>192.4</v>
          </cell>
          <cell r="AH14">
            <v>160</v>
          </cell>
          <cell r="AI14" t="str">
            <v>?????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176</v>
          </cell>
          <cell r="D15">
            <v>15958</v>
          </cell>
          <cell r="E15">
            <v>4817</v>
          </cell>
          <cell r="F15">
            <v>2195</v>
          </cell>
          <cell r="G15">
            <v>0</v>
          </cell>
          <cell r="H15">
            <v>0.45</v>
          </cell>
          <cell r="I15">
            <v>45</v>
          </cell>
          <cell r="J15">
            <v>5173</v>
          </cell>
          <cell r="K15">
            <v>-356</v>
          </cell>
          <cell r="L15">
            <v>900</v>
          </cell>
          <cell r="M15">
            <v>900</v>
          </cell>
          <cell r="T15">
            <v>474</v>
          </cell>
          <cell r="W15">
            <v>580.6</v>
          </cell>
          <cell r="Y15">
            <v>6.8808129521184975</v>
          </cell>
          <cell r="Z15">
            <v>3.7805718222528419</v>
          </cell>
          <cell r="AC15">
            <v>180</v>
          </cell>
          <cell r="AD15">
            <v>1734</v>
          </cell>
          <cell r="AE15">
            <v>599.79999999999995</v>
          </cell>
          <cell r="AF15">
            <v>626</v>
          </cell>
          <cell r="AG15">
            <v>640.6</v>
          </cell>
          <cell r="AH15">
            <v>702</v>
          </cell>
          <cell r="AI15" t="str">
            <v>оконч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1173</v>
          </cell>
          <cell r="D16">
            <v>18160</v>
          </cell>
          <cell r="E16">
            <v>4462</v>
          </cell>
          <cell r="F16">
            <v>2783</v>
          </cell>
          <cell r="G16">
            <v>0</v>
          </cell>
          <cell r="H16">
            <v>0.45</v>
          </cell>
          <cell r="I16">
            <v>45</v>
          </cell>
          <cell r="J16">
            <v>4483</v>
          </cell>
          <cell r="K16">
            <v>-21</v>
          </cell>
          <cell r="L16">
            <v>900</v>
          </cell>
          <cell r="M16">
            <v>1000</v>
          </cell>
          <cell r="T16">
            <v>2100</v>
          </cell>
          <cell r="W16">
            <v>688.4</v>
          </cell>
          <cell r="Y16">
            <v>6.8027309703660661</v>
          </cell>
          <cell r="Z16">
            <v>4.0427077280650785</v>
          </cell>
          <cell r="AC16">
            <v>180</v>
          </cell>
          <cell r="AD16">
            <v>840</v>
          </cell>
          <cell r="AE16">
            <v>696.2</v>
          </cell>
          <cell r="AF16">
            <v>786</v>
          </cell>
          <cell r="AG16">
            <v>711.8</v>
          </cell>
          <cell r="AH16">
            <v>773</v>
          </cell>
          <cell r="AI16" t="str">
            <v>янвак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76</v>
          </cell>
          <cell r="D17">
            <v>676</v>
          </cell>
          <cell r="E17">
            <v>285</v>
          </cell>
          <cell r="F17">
            <v>123</v>
          </cell>
          <cell r="G17">
            <v>0</v>
          </cell>
          <cell r="H17">
            <v>0.5</v>
          </cell>
          <cell r="I17">
            <v>40</v>
          </cell>
          <cell r="J17">
            <v>286</v>
          </cell>
          <cell r="K17">
            <v>-1</v>
          </cell>
          <cell r="L17">
            <v>40</v>
          </cell>
          <cell r="M17">
            <v>0</v>
          </cell>
          <cell r="W17">
            <v>31.8</v>
          </cell>
          <cell r="X17">
            <v>20</v>
          </cell>
          <cell r="Y17">
            <v>5.7547169811320753</v>
          </cell>
          <cell r="Z17">
            <v>3.8679245283018866</v>
          </cell>
          <cell r="AC17">
            <v>126</v>
          </cell>
          <cell r="AD17">
            <v>0</v>
          </cell>
          <cell r="AE17">
            <v>32</v>
          </cell>
          <cell r="AF17">
            <v>43.4</v>
          </cell>
          <cell r="AG17">
            <v>38.6</v>
          </cell>
          <cell r="AH17">
            <v>24</v>
          </cell>
          <cell r="AI17" t="e">
            <v>#N/A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25</v>
          </cell>
          <cell r="D18">
            <v>684</v>
          </cell>
          <cell r="E18">
            <v>586</v>
          </cell>
          <cell r="F18">
            <v>26</v>
          </cell>
          <cell r="G18">
            <v>0</v>
          </cell>
          <cell r="H18">
            <v>0.4</v>
          </cell>
          <cell r="I18">
            <v>50</v>
          </cell>
          <cell r="J18">
            <v>615</v>
          </cell>
          <cell r="K18">
            <v>-29</v>
          </cell>
          <cell r="L18">
            <v>30</v>
          </cell>
          <cell r="M18">
            <v>0</v>
          </cell>
          <cell r="W18">
            <v>23.2</v>
          </cell>
          <cell r="X18">
            <v>40</v>
          </cell>
          <cell r="Y18">
            <v>4.1379310344827589</v>
          </cell>
          <cell r="Z18">
            <v>1.1206896551724139</v>
          </cell>
          <cell r="AC18">
            <v>470</v>
          </cell>
          <cell r="AD18">
            <v>0</v>
          </cell>
          <cell r="AE18">
            <v>23</v>
          </cell>
          <cell r="AF18">
            <v>19.600000000000001</v>
          </cell>
          <cell r="AG18">
            <v>17.399999999999999</v>
          </cell>
          <cell r="AH18">
            <v>10</v>
          </cell>
          <cell r="AI18">
            <v>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157</v>
          </cell>
          <cell r="D19">
            <v>392</v>
          </cell>
          <cell r="E19">
            <v>124</v>
          </cell>
          <cell r="F19">
            <v>112</v>
          </cell>
          <cell r="G19">
            <v>0</v>
          </cell>
          <cell r="H19">
            <v>0.17</v>
          </cell>
          <cell r="I19">
            <v>180</v>
          </cell>
          <cell r="J19">
            <v>138</v>
          </cell>
          <cell r="K19">
            <v>-14</v>
          </cell>
          <cell r="L19">
            <v>0</v>
          </cell>
          <cell r="M19">
            <v>0</v>
          </cell>
          <cell r="W19">
            <v>24.8</v>
          </cell>
          <cell r="X19">
            <v>50</v>
          </cell>
          <cell r="Y19">
            <v>6.532258064516129</v>
          </cell>
          <cell r="Z19">
            <v>4.5161290322580641</v>
          </cell>
          <cell r="AC19">
            <v>0</v>
          </cell>
          <cell r="AD19">
            <v>0</v>
          </cell>
          <cell r="AE19">
            <v>26.8</v>
          </cell>
          <cell r="AF19">
            <v>34.799999999999997</v>
          </cell>
          <cell r="AG19">
            <v>24.6</v>
          </cell>
          <cell r="AH19">
            <v>31</v>
          </cell>
          <cell r="AI19" t="e">
            <v>#N/A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76</v>
          </cell>
          <cell r="D20">
            <v>1864</v>
          </cell>
          <cell r="E20">
            <v>308</v>
          </cell>
          <cell r="F20">
            <v>71</v>
          </cell>
          <cell r="G20">
            <v>0</v>
          </cell>
          <cell r="H20">
            <v>0.45</v>
          </cell>
          <cell r="I20">
            <v>45</v>
          </cell>
          <cell r="J20">
            <v>308</v>
          </cell>
          <cell r="K20">
            <v>0</v>
          </cell>
          <cell r="L20">
            <v>70</v>
          </cell>
          <cell r="M20">
            <v>0</v>
          </cell>
          <cell r="W20">
            <v>61.6</v>
          </cell>
          <cell r="X20">
            <v>140</v>
          </cell>
          <cell r="Y20">
            <v>4.5616883116883118</v>
          </cell>
          <cell r="Z20">
            <v>1.1525974025974026</v>
          </cell>
          <cell r="AC20">
            <v>0</v>
          </cell>
          <cell r="AD20">
            <v>0</v>
          </cell>
          <cell r="AE20">
            <v>35.200000000000003</v>
          </cell>
          <cell r="AF20">
            <v>49</v>
          </cell>
          <cell r="AG20">
            <v>44.2</v>
          </cell>
          <cell r="AH20">
            <v>65</v>
          </cell>
          <cell r="AI20" t="str">
            <v>продянв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1199</v>
          </cell>
          <cell r="D21">
            <v>1549</v>
          </cell>
          <cell r="E21">
            <v>841</v>
          </cell>
          <cell r="F21">
            <v>376</v>
          </cell>
          <cell r="G21">
            <v>0</v>
          </cell>
          <cell r="H21">
            <v>0.5</v>
          </cell>
          <cell r="I21">
            <v>60</v>
          </cell>
          <cell r="J21">
            <v>409</v>
          </cell>
          <cell r="K21">
            <v>432</v>
          </cell>
          <cell r="L21">
            <v>150</v>
          </cell>
          <cell r="M21">
            <v>100</v>
          </cell>
          <cell r="W21">
            <v>148.19999999999999</v>
          </cell>
          <cell r="X21">
            <v>180</v>
          </cell>
          <cell r="Y21">
            <v>5.4385964912280702</v>
          </cell>
          <cell r="Z21">
            <v>2.5371120107962217</v>
          </cell>
          <cell r="AC21">
            <v>100</v>
          </cell>
          <cell r="AD21">
            <v>0</v>
          </cell>
          <cell r="AE21">
            <v>125.6</v>
          </cell>
          <cell r="AF21">
            <v>143.4</v>
          </cell>
          <cell r="AG21">
            <v>136.6</v>
          </cell>
          <cell r="AH21">
            <v>53</v>
          </cell>
          <cell r="AI21" t="e">
            <v>#N/A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34</v>
          </cell>
          <cell r="D22">
            <v>987</v>
          </cell>
          <cell r="E22">
            <v>286</v>
          </cell>
          <cell r="F22">
            <v>137</v>
          </cell>
          <cell r="G22">
            <v>0</v>
          </cell>
          <cell r="H22">
            <v>0.3</v>
          </cell>
          <cell r="I22">
            <v>40</v>
          </cell>
          <cell r="J22">
            <v>312</v>
          </cell>
          <cell r="K22">
            <v>-26</v>
          </cell>
          <cell r="L22">
            <v>50</v>
          </cell>
          <cell r="M22">
            <v>0</v>
          </cell>
          <cell r="W22">
            <v>47.6</v>
          </cell>
          <cell r="X22">
            <v>60</v>
          </cell>
          <cell r="Y22">
            <v>5.1890756302521011</v>
          </cell>
          <cell r="Z22">
            <v>2.8781512605042017</v>
          </cell>
          <cell r="AC22">
            <v>48</v>
          </cell>
          <cell r="AD22">
            <v>0</v>
          </cell>
          <cell r="AE22">
            <v>40.799999999999997</v>
          </cell>
          <cell r="AF22">
            <v>40.799999999999997</v>
          </cell>
          <cell r="AG22">
            <v>34</v>
          </cell>
          <cell r="AH22">
            <v>58</v>
          </cell>
          <cell r="AI22">
            <v>0</v>
          </cell>
        </row>
        <row r="23">
          <cell r="A23" t="str">
            <v xml:space="preserve"> 068  Колбаса Особая ТМ Особый рецепт, 0,5 кг, ПОКОМ</v>
          </cell>
          <cell r="B23" t="str">
            <v>шт</v>
          </cell>
          <cell r="C23">
            <v>46</v>
          </cell>
          <cell r="D23">
            <v>226</v>
          </cell>
          <cell r="E23">
            <v>133</v>
          </cell>
          <cell r="F23">
            <v>49</v>
          </cell>
          <cell r="G23">
            <v>0</v>
          </cell>
          <cell r="H23">
            <v>0.5</v>
          </cell>
          <cell r="I23">
            <v>60</v>
          </cell>
          <cell r="J23">
            <v>156</v>
          </cell>
          <cell r="K23">
            <v>-23</v>
          </cell>
          <cell r="L23">
            <v>30</v>
          </cell>
          <cell r="M23">
            <v>0</v>
          </cell>
          <cell r="W23">
            <v>20.6</v>
          </cell>
          <cell r="X23">
            <v>30</v>
          </cell>
          <cell r="Y23">
            <v>5.29126213592233</v>
          </cell>
          <cell r="Z23">
            <v>2.378640776699029</v>
          </cell>
          <cell r="AC23">
            <v>30</v>
          </cell>
          <cell r="AD23">
            <v>0</v>
          </cell>
          <cell r="AE23">
            <v>24.6</v>
          </cell>
          <cell r="AF23">
            <v>19</v>
          </cell>
          <cell r="AG23">
            <v>18</v>
          </cell>
          <cell r="AH23">
            <v>21</v>
          </cell>
          <cell r="AI23" t="str">
            <v>увел</v>
          </cell>
        </row>
        <row r="24">
          <cell r="A24" t="str">
            <v xml:space="preserve"> 079  Колбаса Сервелат Кремлевский,  0.35 кг, ПОКОМ</v>
          </cell>
          <cell r="B24" t="str">
            <v>шт</v>
          </cell>
          <cell r="C24">
            <v>17</v>
          </cell>
          <cell r="D24">
            <v>171</v>
          </cell>
          <cell r="E24">
            <v>49</v>
          </cell>
          <cell r="F24">
            <v>8</v>
          </cell>
          <cell r="G24">
            <v>0</v>
          </cell>
          <cell r="H24">
            <v>0.35</v>
          </cell>
          <cell r="I24">
            <v>35</v>
          </cell>
          <cell r="J24">
            <v>83</v>
          </cell>
          <cell r="K24">
            <v>-34</v>
          </cell>
          <cell r="L24">
            <v>20</v>
          </cell>
          <cell r="M24">
            <v>0</v>
          </cell>
          <cell r="W24">
            <v>9.8000000000000007</v>
          </cell>
          <cell r="X24">
            <v>20</v>
          </cell>
          <cell r="Y24">
            <v>4.8979591836734686</v>
          </cell>
          <cell r="Z24">
            <v>0.81632653061224481</v>
          </cell>
          <cell r="AC24">
            <v>0</v>
          </cell>
          <cell r="AD24">
            <v>0</v>
          </cell>
          <cell r="AE24">
            <v>9.6</v>
          </cell>
          <cell r="AF24">
            <v>11.2</v>
          </cell>
          <cell r="AG24">
            <v>8.8000000000000007</v>
          </cell>
          <cell r="AH24">
            <v>14</v>
          </cell>
          <cell r="AI24" t="e">
            <v>#N/A</v>
          </cell>
        </row>
        <row r="25">
          <cell r="A25" t="str">
            <v xml:space="preserve"> 083  Колбаса Швейцарская 0,17 кг., ШТ., сырокопченая   ПОКОМ</v>
          </cell>
          <cell r="B25" t="str">
            <v>шт</v>
          </cell>
          <cell r="C25">
            <v>608</v>
          </cell>
          <cell r="D25">
            <v>2522</v>
          </cell>
          <cell r="E25">
            <v>1201</v>
          </cell>
          <cell r="F25">
            <v>1099</v>
          </cell>
          <cell r="G25">
            <v>0</v>
          </cell>
          <cell r="H25">
            <v>0.17</v>
          </cell>
          <cell r="I25">
            <v>180</v>
          </cell>
          <cell r="J25">
            <v>1295</v>
          </cell>
          <cell r="K25">
            <v>-94</v>
          </cell>
          <cell r="L25">
            <v>0</v>
          </cell>
          <cell r="M25">
            <v>0</v>
          </cell>
          <cell r="W25">
            <v>198.2</v>
          </cell>
          <cell r="Y25">
            <v>5.5449041372351164</v>
          </cell>
          <cell r="Z25">
            <v>5.5449041372351164</v>
          </cell>
          <cell r="AC25">
            <v>210</v>
          </cell>
          <cell r="AD25">
            <v>0</v>
          </cell>
          <cell r="AE25">
            <v>245.8</v>
          </cell>
          <cell r="AF25">
            <v>232.2</v>
          </cell>
          <cell r="AG25">
            <v>211</v>
          </cell>
          <cell r="AH25">
            <v>236</v>
          </cell>
          <cell r="AI25">
            <v>0</v>
          </cell>
        </row>
        <row r="26">
          <cell r="A26" t="str">
            <v xml:space="preserve"> 091  Сардельки Баварские, МГС 0.38кг, ТМ Стародворье  ПОКОМ</v>
          </cell>
          <cell r="B26" t="str">
            <v>шт</v>
          </cell>
          <cell r="C26">
            <v>110</v>
          </cell>
          <cell r="D26">
            <v>1855</v>
          </cell>
          <cell r="E26">
            <v>341</v>
          </cell>
          <cell r="F26">
            <v>40</v>
          </cell>
          <cell r="G26">
            <v>0</v>
          </cell>
          <cell r="H26">
            <v>0.38</v>
          </cell>
          <cell r="I26">
            <v>40</v>
          </cell>
          <cell r="J26">
            <v>354</v>
          </cell>
          <cell r="K26">
            <v>-13</v>
          </cell>
          <cell r="L26">
            <v>5</v>
          </cell>
          <cell r="M26">
            <v>50</v>
          </cell>
          <cell r="W26">
            <v>51.4</v>
          </cell>
          <cell r="X26">
            <v>150</v>
          </cell>
          <cell r="Y26">
            <v>4.7665369649805447</v>
          </cell>
          <cell r="Z26">
            <v>0.77821011673151752</v>
          </cell>
          <cell r="AC26">
            <v>84</v>
          </cell>
          <cell r="AD26">
            <v>0</v>
          </cell>
          <cell r="AE26">
            <v>42.8</v>
          </cell>
          <cell r="AF26">
            <v>52.8</v>
          </cell>
          <cell r="AG26">
            <v>42.8</v>
          </cell>
          <cell r="AH26">
            <v>38</v>
          </cell>
          <cell r="AI26" t="e">
            <v>#N/A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462</v>
          </cell>
          <cell r="D27">
            <v>8418</v>
          </cell>
          <cell r="E27">
            <v>1314</v>
          </cell>
          <cell r="F27">
            <v>242</v>
          </cell>
          <cell r="G27">
            <v>0</v>
          </cell>
          <cell r="H27">
            <v>0.35</v>
          </cell>
          <cell r="I27">
            <v>45</v>
          </cell>
          <cell r="J27">
            <v>1353</v>
          </cell>
          <cell r="K27">
            <v>-39</v>
          </cell>
          <cell r="L27">
            <v>300</v>
          </cell>
          <cell r="M27">
            <v>250</v>
          </cell>
          <cell r="W27">
            <v>235.2</v>
          </cell>
          <cell r="X27">
            <v>400</v>
          </cell>
          <cell r="Y27">
            <v>5.0680272108843543</v>
          </cell>
          <cell r="Z27">
            <v>1.0289115646258504</v>
          </cell>
          <cell r="AC27">
            <v>138</v>
          </cell>
          <cell r="AD27">
            <v>0</v>
          </cell>
          <cell r="AE27">
            <v>163</v>
          </cell>
          <cell r="AF27">
            <v>225.6</v>
          </cell>
          <cell r="AG27">
            <v>199.6</v>
          </cell>
          <cell r="AH27">
            <v>260</v>
          </cell>
          <cell r="AI27" t="str">
            <v>продянв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234</v>
          </cell>
          <cell r="D28">
            <v>3360</v>
          </cell>
          <cell r="E28">
            <v>341</v>
          </cell>
          <cell r="F28">
            <v>108</v>
          </cell>
          <cell r="G28">
            <v>0</v>
          </cell>
          <cell r="H28">
            <v>0.35</v>
          </cell>
          <cell r="I28">
            <v>45</v>
          </cell>
          <cell r="J28">
            <v>566</v>
          </cell>
          <cell r="K28">
            <v>-225</v>
          </cell>
          <cell r="L28">
            <v>80</v>
          </cell>
          <cell r="M28">
            <v>60</v>
          </cell>
          <cell r="T28">
            <v>324</v>
          </cell>
          <cell r="W28">
            <v>28.6</v>
          </cell>
          <cell r="X28">
            <v>70</v>
          </cell>
          <cell r="Y28">
            <v>11.118881118881118</v>
          </cell>
          <cell r="Z28">
            <v>3.7762237762237763</v>
          </cell>
          <cell r="AC28">
            <v>78</v>
          </cell>
          <cell r="AD28">
            <v>120</v>
          </cell>
          <cell r="AE28">
            <v>62.2</v>
          </cell>
          <cell r="AF28">
            <v>41</v>
          </cell>
          <cell r="AG28">
            <v>11.4</v>
          </cell>
          <cell r="AH28">
            <v>62</v>
          </cell>
          <cell r="AI28" t="str">
            <v>скл-238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190</v>
          </cell>
          <cell r="D29">
            <v>8018</v>
          </cell>
          <cell r="E29">
            <v>1000</v>
          </cell>
          <cell r="F29">
            <v>92</v>
          </cell>
          <cell r="G29">
            <v>0</v>
          </cell>
          <cell r="H29">
            <v>0.35</v>
          </cell>
          <cell r="I29">
            <v>45</v>
          </cell>
          <cell r="J29">
            <v>1323</v>
          </cell>
          <cell r="K29">
            <v>-323</v>
          </cell>
          <cell r="L29">
            <v>150</v>
          </cell>
          <cell r="M29">
            <v>150</v>
          </cell>
          <cell r="T29">
            <v>468</v>
          </cell>
          <cell r="W29">
            <v>107.6</v>
          </cell>
          <cell r="X29">
            <v>200</v>
          </cell>
          <cell r="Y29">
            <v>5.5018587360594795</v>
          </cell>
          <cell r="Z29">
            <v>0.85501858736059488</v>
          </cell>
          <cell r="AC29">
            <v>108</v>
          </cell>
          <cell r="AD29">
            <v>354</v>
          </cell>
          <cell r="AE29">
            <v>80</v>
          </cell>
          <cell r="AF29">
            <v>102.4</v>
          </cell>
          <cell r="AG29">
            <v>87.4</v>
          </cell>
          <cell r="AH29">
            <v>134</v>
          </cell>
          <cell r="AI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536</v>
          </cell>
          <cell r="D30">
            <v>5977</v>
          </cell>
          <cell r="E30">
            <v>1163</v>
          </cell>
          <cell r="F30">
            <v>153</v>
          </cell>
          <cell r="G30">
            <v>0</v>
          </cell>
          <cell r="H30">
            <v>0.35</v>
          </cell>
          <cell r="I30">
            <v>45</v>
          </cell>
          <cell r="J30">
            <v>1356</v>
          </cell>
          <cell r="K30">
            <v>-193</v>
          </cell>
          <cell r="L30">
            <v>250</v>
          </cell>
          <cell r="M30">
            <v>250</v>
          </cell>
          <cell r="W30">
            <v>202.6</v>
          </cell>
          <cell r="X30">
            <v>350</v>
          </cell>
          <cell r="Y30">
            <v>4.9506416584402766</v>
          </cell>
          <cell r="Z30">
            <v>0.75518262586377105</v>
          </cell>
          <cell r="AC30">
            <v>150</v>
          </cell>
          <cell r="AD30">
            <v>0</v>
          </cell>
          <cell r="AE30">
            <v>204.8</v>
          </cell>
          <cell r="AF30">
            <v>207.8</v>
          </cell>
          <cell r="AG30">
            <v>155.4</v>
          </cell>
          <cell r="AH30">
            <v>212</v>
          </cell>
          <cell r="AI30" t="str">
            <v>продянв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53.55</v>
          </cell>
          <cell r="D31">
            <v>1459.4469999999999</v>
          </cell>
          <cell r="E31">
            <v>576.17100000000005</v>
          </cell>
          <cell r="F31">
            <v>306.74900000000002</v>
          </cell>
          <cell r="G31">
            <v>0</v>
          </cell>
          <cell r="H31">
            <v>1</v>
          </cell>
          <cell r="I31">
            <v>50</v>
          </cell>
          <cell r="J31">
            <v>552.37099999999998</v>
          </cell>
          <cell r="K31">
            <v>23.800000000000068</v>
          </cell>
          <cell r="L31">
            <v>90</v>
          </cell>
          <cell r="M31">
            <v>0</v>
          </cell>
          <cell r="W31">
            <v>90.924200000000013</v>
          </cell>
          <cell r="X31">
            <v>110</v>
          </cell>
          <cell r="Y31">
            <v>5.5733127154266953</v>
          </cell>
          <cell r="Z31">
            <v>3.373678294667426</v>
          </cell>
          <cell r="AC31">
            <v>121.55</v>
          </cell>
          <cell r="AD31">
            <v>0</v>
          </cell>
          <cell r="AE31">
            <v>83.48299999999999</v>
          </cell>
          <cell r="AF31">
            <v>91.658200000000008</v>
          </cell>
          <cell r="AG31">
            <v>86.403200000000012</v>
          </cell>
          <cell r="AH31">
            <v>102.658</v>
          </cell>
          <cell r="AI31" t="e">
            <v>#N/A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642.64700000000005</v>
          </cell>
          <cell r="D32">
            <v>35221.822</v>
          </cell>
          <cell r="E32">
            <v>6952.11</v>
          </cell>
          <cell r="F32">
            <v>4223.2820000000002</v>
          </cell>
          <cell r="G32">
            <v>0</v>
          </cell>
          <cell r="H32">
            <v>1</v>
          </cell>
          <cell r="I32">
            <v>50</v>
          </cell>
          <cell r="J32">
            <v>7073.6689999999999</v>
          </cell>
          <cell r="K32">
            <v>-121.5590000000002</v>
          </cell>
          <cell r="L32">
            <v>1000</v>
          </cell>
          <cell r="M32">
            <v>1000</v>
          </cell>
          <cell r="W32">
            <v>1048.0377999999998</v>
          </cell>
          <cell r="X32">
            <v>200</v>
          </cell>
          <cell r="Y32">
            <v>6.1288648176621123</v>
          </cell>
          <cell r="Z32">
            <v>4.0297038904512803</v>
          </cell>
          <cell r="AC32">
            <v>1711.921</v>
          </cell>
          <cell r="AD32">
            <v>0</v>
          </cell>
          <cell r="AE32">
            <v>733.94039999999984</v>
          </cell>
          <cell r="AF32">
            <v>1064.4544000000001</v>
          </cell>
          <cell r="AG32">
            <v>1072.9101999999998</v>
          </cell>
          <cell r="AH32">
            <v>952.00400000000002</v>
          </cell>
          <cell r="AI32" t="str">
            <v>оконч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31.266999999999999</v>
          </cell>
          <cell r="D33">
            <v>1091.181</v>
          </cell>
          <cell r="E33">
            <v>365.286</v>
          </cell>
          <cell r="F33">
            <v>302.69200000000001</v>
          </cell>
          <cell r="G33">
            <v>0</v>
          </cell>
          <cell r="H33">
            <v>1</v>
          </cell>
          <cell r="I33">
            <v>50</v>
          </cell>
          <cell r="J33">
            <v>365.233</v>
          </cell>
          <cell r="K33">
            <v>5.2999999999997272E-2</v>
          </cell>
          <cell r="L33">
            <v>60</v>
          </cell>
          <cell r="M33">
            <v>0</v>
          </cell>
          <cell r="W33">
            <v>59.236000000000004</v>
          </cell>
          <cell r="Y33">
            <v>6.122830711054088</v>
          </cell>
          <cell r="Z33">
            <v>5.1099331487608888</v>
          </cell>
          <cell r="AC33">
            <v>69.105999999999995</v>
          </cell>
          <cell r="AD33">
            <v>0</v>
          </cell>
          <cell r="AE33">
            <v>55.417599999999993</v>
          </cell>
          <cell r="AF33">
            <v>63.310199999999995</v>
          </cell>
          <cell r="AG33">
            <v>54.989800000000002</v>
          </cell>
          <cell r="AH33">
            <v>73.935000000000002</v>
          </cell>
          <cell r="AI33" t="str">
            <v>зв60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339.05</v>
          </cell>
          <cell r="D34">
            <v>2399.873</v>
          </cell>
          <cell r="E34">
            <v>805.48</v>
          </cell>
          <cell r="F34">
            <v>738.32399999999996</v>
          </cell>
          <cell r="G34">
            <v>0</v>
          </cell>
          <cell r="H34">
            <v>1</v>
          </cell>
          <cell r="I34">
            <v>50</v>
          </cell>
          <cell r="J34">
            <v>780.73699999999997</v>
          </cell>
          <cell r="K34">
            <v>24.743000000000052</v>
          </cell>
          <cell r="L34">
            <v>150</v>
          </cell>
          <cell r="M34">
            <v>100</v>
          </cell>
          <cell r="W34">
            <v>130.43</v>
          </cell>
          <cell r="Y34">
            <v>7.5774285057118753</v>
          </cell>
          <cell r="Z34">
            <v>5.6606915586904849</v>
          </cell>
          <cell r="AC34">
            <v>153.33000000000001</v>
          </cell>
          <cell r="AD34">
            <v>0</v>
          </cell>
          <cell r="AE34">
            <v>154.26420000000002</v>
          </cell>
          <cell r="AF34">
            <v>177.64000000000001</v>
          </cell>
          <cell r="AG34">
            <v>158.33420000000001</v>
          </cell>
          <cell r="AH34">
            <v>146.142</v>
          </cell>
          <cell r="AI34">
            <v>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140.25</v>
          </cell>
          <cell r="D35">
            <v>1940.0450000000001</v>
          </cell>
          <cell r="E35">
            <v>303.786</v>
          </cell>
          <cell r="F35">
            <v>202.92400000000001</v>
          </cell>
          <cell r="G35">
            <v>0</v>
          </cell>
          <cell r="H35">
            <v>1</v>
          </cell>
          <cell r="I35">
            <v>60</v>
          </cell>
          <cell r="J35">
            <v>312.05200000000002</v>
          </cell>
          <cell r="K35">
            <v>-8.2660000000000196</v>
          </cell>
          <cell r="L35">
            <v>50</v>
          </cell>
          <cell r="M35">
            <v>0</v>
          </cell>
          <cell r="W35">
            <v>53.542200000000001</v>
          </cell>
          <cell r="X35">
            <v>40</v>
          </cell>
          <cell r="Y35">
            <v>5.4708995894826877</v>
          </cell>
          <cell r="Z35">
            <v>3.7899824811083596</v>
          </cell>
          <cell r="AC35">
            <v>36.075000000000003</v>
          </cell>
          <cell r="AD35">
            <v>0</v>
          </cell>
          <cell r="AE35">
            <v>42.292999999999999</v>
          </cell>
          <cell r="AF35">
            <v>53.834999999999994</v>
          </cell>
          <cell r="AG35">
            <v>47.556399999999996</v>
          </cell>
          <cell r="AH35">
            <v>82.218999999999994</v>
          </cell>
          <cell r="AI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1391.107</v>
          </cell>
          <cell r="D36">
            <v>114671.092</v>
          </cell>
          <cell r="E36">
            <v>12255.416999999999</v>
          </cell>
          <cell r="F36">
            <v>6565.8469999999998</v>
          </cell>
          <cell r="G36">
            <v>0</v>
          </cell>
          <cell r="H36">
            <v>1</v>
          </cell>
          <cell r="I36">
            <v>60</v>
          </cell>
          <cell r="J36">
            <v>12167.147000000001</v>
          </cell>
          <cell r="K36">
            <v>88.269999999998618</v>
          </cell>
          <cell r="L36">
            <v>1600</v>
          </cell>
          <cell r="M36">
            <v>1500</v>
          </cell>
          <cell r="W36">
            <v>1803.6403999999998</v>
          </cell>
          <cell r="Y36">
            <v>5.3590765653730097</v>
          </cell>
          <cell r="Z36">
            <v>3.6403304117605706</v>
          </cell>
          <cell r="AC36">
            <v>3237.2150000000001</v>
          </cell>
          <cell r="AD36">
            <v>0</v>
          </cell>
          <cell r="AE36">
            <v>1668.9897999999998</v>
          </cell>
          <cell r="AF36">
            <v>2021.8679999999999</v>
          </cell>
          <cell r="AG36">
            <v>1956.4976000000001</v>
          </cell>
          <cell r="AH36">
            <v>1859.202</v>
          </cell>
          <cell r="AI36" t="str">
            <v>оконч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26.123000000000001</v>
          </cell>
          <cell r="D37">
            <v>1045.1410000000001</v>
          </cell>
          <cell r="E37">
            <v>164.636</v>
          </cell>
          <cell r="F37">
            <v>209.006</v>
          </cell>
          <cell r="G37" t="str">
            <v>н</v>
          </cell>
          <cell r="H37">
            <v>1</v>
          </cell>
          <cell r="I37">
            <v>55</v>
          </cell>
          <cell r="J37">
            <v>281.85700000000003</v>
          </cell>
          <cell r="K37">
            <v>-117.22100000000003</v>
          </cell>
          <cell r="L37">
            <v>40</v>
          </cell>
          <cell r="M37">
            <v>30</v>
          </cell>
          <cell r="W37">
            <v>11.357200000000001</v>
          </cell>
          <cell r="X37">
            <v>30</v>
          </cell>
          <cell r="Y37">
            <v>27.207938576409674</v>
          </cell>
          <cell r="Z37">
            <v>18.402951431690909</v>
          </cell>
          <cell r="AC37">
            <v>107.85</v>
          </cell>
          <cell r="AD37">
            <v>0</v>
          </cell>
          <cell r="AE37">
            <v>27.910799999999995</v>
          </cell>
          <cell r="AF37">
            <v>21.211600000000004</v>
          </cell>
          <cell r="AG37">
            <v>35.255400000000009</v>
          </cell>
          <cell r="AH37">
            <v>43.344000000000001</v>
          </cell>
          <cell r="AI37" t="str">
            <v>увел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84.128</v>
          </cell>
          <cell r="D38">
            <v>221.351</v>
          </cell>
          <cell r="E38">
            <v>94.864999999999995</v>
          </cell>
          <cell r="F38">
            <v>72.153000000000006</v>
          </cell>
          <cell r="G38">
            <v>0</v>
          </cell>
          <cell r="H38">
            <v>1</v>
          </cell>
          <cell r="I38">
            <v>50</v>
          </cell>
          <cell r="J38">
            <v>93.02</v>
          </cell>
          <cell r="K38">
            <v>1.8449999999999989</v>
          </cell>
          <cell r="L38">
            <v>0</v>
          </cell>
          <cell r="M38">
            <v>0</v>
          </cell>
          <cell r="W38">
            <v>13.731</v>
          </cell>
          <cell r="Y38">
            <v>5.2547520209744381</v>
          </cell>
          <cell r="Z38">
            <v>5.2547520209744381</v>
          </cell>
          <cell r="AC38">
            <v>26.21</v>
          </cell>
          <cell r="AD38">
            <v>0</v>
          </cell>
          <cell r="AE38">
            <v>8.9096000000000011</v>
          </cell>
          <cell r="AF38">
            <v>16.080400000000001</v>
          </cell>
          <cell r="AG38">
            <v>12.464</v>
          </cell>
          <cell r="AH38">
            <v>20.173999999999999</v>
          </cell>
          <cell r="AI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61.213000000000001</v>
          </cell>
          <cell r="D39">
            <v>1660.5650000000001</v>
          </cell>
          <cell r="E39">
            <v>734.96900000000005</v>
          </cell>
          <cell r="F39">
            <v>406.12900000000002</v>
          </cell>
          <cell r="G39">
            <v>0</v>
          </cell>
          <cell r="H39">
            <v>1</v>
          </cell>
          <cell r="I39">
            <v>50</v>
          </cell>
          <cell r="J39">
            <v>727.07899999999995</v>
          </cell>
          <cell r="K39">
            <v>7.8900000000001</v>
          </cell>
          <cell r="L39">
            <v>100</v>
          </cell>
          <cell r="M39">
            <v>100</v>
          </cell>
          <cell r="W39">
            <v>112.1058</v>
          </cell>
          <cell r="Y39">
            <v>5.406758615522123</v>
          </cell>
          <cell r="Z39">
            <v>3.6227296000742157</v>
          </cell>
          <cell r="AC39">
            <v>174.44</v>
          </cell>
          <cell r="AD39">
            <v>0</v>
          </cell>
          <cell r="AE39">
            <v>119.08040000000001</v>
          </cell>
          <cell r="AF39">
            <v>112.13339999999998</v>
          </cell>
          <cell r="AG39">
            <v>109.2026</v>
          </cell>
          <cell r="AH39">
            <v>113.123</v>
          </cell>
          <cell r="AI39">
            <v>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1264.971</v>
          </cell>
          <cell r="D40">
            <v>18532.044000000002</v>
          </cell>
          <cell r="E40">
            <v>6190.8590000000004</v>
          </cell>
          <cell r="F40">
            <v>1781.461</v>
          </cell>
          <cell r="G40">
            <v>0</v>
          </cell>
          <cell r="H40">
            <v>1</v>
          </cell>
          <cell r="I40">
            <v>60</v>
          </cell>
          <cell r="J40">
            <v>6107.7929999999997</v>
          </cell>
          <cell r="K40">
            <v>83.066000000000713</v>
          </cell>
          <cell r="L40">
            <v>1000</v>
          </cell>
          <cell r="M40">
            <v>800</v>
          </cell>
          <cell r="W40">
            <v>936.79380000000003</v>
          </cell>
          <cell r="X40">
            <v>1400</v>
          </cell>
          <cell r="Y40">
            <v>5.3175640146209338</v>
          </cell>
          <cell r="Z40">
            <v>1.9016575472638695</v>
          </cell>
          <cell r="AC40">
            <v>1506.89</v>
          </cell>
          <cell r="AD40">
            <v>0</v>
          </cell>
          <cell r="AE40">
            <v>524.28100000000018</v>
          </cell>
          <cell r="AF40">
            <v>697.96560000000011</v>
          </cell>
          <cell r="AG40">
            <v>633.68119999999999</v>
          </cell>
          <cell r="AH40">
            <v>1082.355</v>
          </cell>
          <cell r="AI40" t="str">
            <v>ак янв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890.52300000000002</v>
          </cell>
          <cell r="D41">
            <v>21623.087</v>
          </cell>
          <cell r="E41">
            <v>5889.0770000000002</v>
          </cell>
          <cell r="F41">
            <v>2784.2869999999998</v>
          </cell>
          <cell r="G41">
            <v>0</v>
          </cell>
          <cell r="H41">
            <v>1</v>
          </cell>
          <cell r="I41">
            <v>60</v>
          </cell>
          <cell r="J41">
            <v>5843.6469999999999</v>
          </cell>
          <cell r="K41">
            <v>45.430000000000291</v>
          </cell>
          <cell r="L41">
            <v>900</v>
          </cell>
          <cell r="M41">
            <v>800</v>
          </cell>
          <cell r="W41">
            <v>907.58140000000003</v>
          </cell>
          <cell r="X41">
            <v>400</v>
          </cell>
          <cell r="Y41">
            <v>5.3816517174106915</v>
          </cell>
          <cell r="Z41">
            <v>3.067809675253371</v>
          </cell>
          <cell r="AC41">
            <v>1351.17</v>
          </cell>
          <cell r="AD41">
            <v>0</v>
          </cell>
          <cell r="AE41">
            <v>619.44319999999993</v>
          </cell>
          <cell r="AF41">
            <v>818.01740000000007</v>
          </cell>
          <cell r="AG41">
            <v>770.62799999999993</v>
          </cell>
          <cell r="AH41">
            <v>978.93700000000001</v>
          </cell>
          <cell r="AI41" t="str">
            <v>ак янв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104.37</v>
          </cell>
          <cell r="D42">
            <v>1009.897</v>
          </cell>
          <cell r="E42">
            <v>362.86700000000002</v>
          </cell>
          <cell r="F42">
            <v>114.139</v>
          </cell>
          <cell r="G42">
            <v>0</v>
          </cell>
          <cell r="H42">
            <v>1</v>
          </cell>
          <cell r="I42">
            <v>60</v>
          </cell>
          <cell r="J42">
            <v>348.64600000000002</v>
          </cell>
          <cell r="K42">
            <v>14.221000000000004</v>
          </cell>
          <cell r="L42">
            <v>60</v>
          </cell>
          <cell r="M42">
            <v>0</v>
          </cell>
          <cell r="W42">
            <v>64.067399999999992</v>
          </cell>
          <cell r="X42">
            <v>120</v>
          </cell>
          <cell r="Y42">
            <v>4.5910868866225263</v>
          </cell>
          <cell r="Z42">
            <v>1.7815456847007995</v>
          </cell>
          <cell r="AC42">
            <v>42.53</v>
          </cell>
          <cell r="AD42">
            <v>0</v>
          </cell>
          <cell r="AE42">
            <v>52.736800000000002</v>
          </cell>
          <cell r="AF42">
            <v>60.083799999999997</v>
          </cell>
          <cell r="AG42">
            <v>50.201599999999999</v>
          </cell>
          <cell r="AH42">
            <v>70.073999999999998</v>
          </cell>
          <cell r="AI42" t="str">
            <v>увел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67.963999999999999</v>
          </cell>
          <cell r="D43">
            <v>1125.152</v>
          </cell>
          <cell r="E43">
            <v>368.11900000000003</v>
          </cell>
          <cell r="F43">
            <v>311.245</v>
          </cell>
          <cell r="G43">
            <v>0</v>
          </cell>
          <cell r="H43">
            <v>1</v>
          </cell>
          <cell r="I43">
            <v>60</v>
          </cell>
          <cell r="J43">
            <v>346.44299999999998</v>
          </cell>
          <cell r="K43">
            <v>21.676000000000045</v>
          </cell>
          <cell r="L43">
            <v>70</v>
          </cell>
          <cell r="M43">
            <v>0</v>
          </cell>
          <cell r="W43">
            <v>70.461600000000004</v>
          </cell>
          <cell r="Y43">
            <v>5.4106775889278698</v>
          </cell>
          <cell r="Z43">
            <v>4.4172286749094543</v>
          </cell>
          <cell r="AC43">
            <v>15.811</v>
          </cell>
          <cell r="AD43">
            <v>0</v>
          </cell>
          <cell r="AE43">
            <v>65.091200000000001</v>
          </cell>
          <cell r="AF43">
            <v>69.070000000000007</v>
          </cell>
          <cell r="AG43">
            <v>63.248199999999997</v>
          </cell>
          <cell r="AH43">
            <v>85.813999999999993</v>
          </cell>
          <cell r="AI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21.870999999999999</v>
          </cell>
          <cell r="D44">
            <v>59.572000000000003</v>
          </cell>
          <cell r="E44">
            <v>45.183999999999997</v>
          </cell>
          <cell r="F44">
            <v>24.103999999999999</v>
          </cell>
          <cell r="G44">
            <v>0</v>
          </cell>
          <cell r="H44">
            <v>1</v>
          </cell>
          <cell r="I44">
            <v>180</v>
          </cell>
          <cell r="J44">
            <v>45.344000000000001</v>
          </cell>
          <cell r="K44">
            <v>-0.16000000000000369</v>
          </cell>
          <cell r="L44">
            <v>20</v>
          </cell>
          <cell r="M44">
            <v>0</v>
          </cell>
          <cell r="W44">
            <v>4.9635999999999996</v>
          </cell>
          <cell r="Y44">
            <v>8.8854863405592717</v>
          </cell>
          <cell r="Z44">
            <v>4.8561527923281496</v>
          </cell>
          <cell r="AC44">
            <v>20.366</v>
          </cell>
          <cell r="AD44">
            <v>0</v>
          </cell>
          <cell r="AE44">
            <v>3.2667999999999999</v>
          </cell>
          <cell r="AF44">
            <v>4.8995999999999995</v>
          </cell>
          <cell r="AG44">
            <v>4.6281999999999996</v>
          </cell>
          <cell r="AH44">
            <v>7.0039999999999996</v>
          </cell>
          <cell r="AI44" t="e">
            <v>#N/A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138.096</v>
          </cell>
          <cell r="D45">
            <v>1575.652</v>
          </cell>
          <cell r="E45">
            <v>771.86400000000003</v>
          </cell>
          <cell r="F45">
            <v>271.79300000000001</v>
          </cell>
          <cell r="G45">
            <v>0</v>
          </cell>
          <cell r="H45">
            <v>1</v>
          </cell>
          <cell r="I45">
            <v>60</v>
          </cell>
          <cell r="J45">
            <v>740.09900000000005</v>
          </cell>
          <cell r="K45">
            <v>31.764999999999986</v>
          </cell>
          <cell r="L45">
            <v>130</v>
          </cell>
          <cell r="M45">
            <v>0</v>
          </cell>
          <cell r="W45">
            <v>136.4828</v>
          </cell>
          <cell r="X45">
            <v>250</v>
          </cell>
          <cell r="Y45">
            <v>4.7756420589261062</v>
          </cell>
          <cell r="Z45">
            <v>1.9914084412101745</v>
          </cell>
          <cell r="AC45">
            <v>89.45</v>
          </cell>
          <cell r="AD45">
            <v>0</v>
          </cell>
          <cell r="AE45">
            <v>107.64439999999999</v>
          </cell>
          <cell r="AF45">
            <v>121.05519999999999</v>
          </cell>
          <cell r="AG45">
            <v>116.62259999999999</v>
          </cell>
          <cell r="AH45">
            <v>143.285</v>
          </cell>
          <cell r="AI45">
            <v>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40.877000000000002</v>
          </cell>
          <cell r="D46">
            <v>386.78300000000002</v>
          </cell>
          <cell r="E46">
            <v>98.234999999999999</v>
          </cell>
          <cell r="F46">
            <v>76.364000000000004</v>
          </cell>
          <cell r="G46" t="str">
            <v>н</v>
          </cell>
          <cell r="H46">
            <v>1</v>
          </cell>
          <cell r="I46">
            <v>35</v>
          </cell>
          <cell r="J46">
            <v>100.46299999999999</v>
          </cell>
          <cell r="K46">
            <v>-2.2279999999999944</v>
          </cell>
          <cell r="L46">
            <v>10</v>
          </cell>
          <cell r="M46">
            <v>0</v>
          </cell>
          <cell r="W46">
            <v>8.6959999999999997</v>
          </cell>
          <cell r="Y46">
            <v>9.9314627414903409</v>
          </cell>
          <cell r="Z46">
            <v>8.7815087396504143</v>
          </cell>
          <cell r="AC46">
            <v>54.755000000000003</v>
          </cell>
          <cell r="AD46">
            <v>0</v>
          </cell>
          <cell r="AE46">
            <v>6.4478000000000009</v>
          </cell>
          <cell r="AF46">
            <v>14.167999999999996</v>
          </cell>
          <cell r="AG46">
            <v>12.240200000000002</v>
          </cell>
          <cell r="AH46">
            <v>8.452</v>
          </cell>
          <cell r="AI46" t="str">
            <v>увел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73.983000000000004</v>
          </cell>
          <cell r="D47">
            <v>364.62099999999998</v>
          </cell>
          <cell r="E47">
            <v>186.375</v>
          </cell>
          <cell r="F47">
            <v>64.995000000000005</v>
          </cell>
          <cell r="G47">
            <v>0</v>
          </cell>
          <cell r="H47">
            <v>1</v>
          </cell>
          <cell r="I47">
            <v>30</v>
          </cell>
          <cell r="J47">
            <v>188.11500000000001</v>
          </cell>
          <cell r="K47">
            <v>-1.7400000000000091</v>
          </cell>
          <cell r="L47">
            <v>30</v>
          </cell>
          <cell r="M47">
            <v>0</v>
          </cell>
          <cell r="W47">
            <v>21.572200000000002</v>
          </cell>
          <cell r="X47">
            <v>20</v>
          </cell>
          <cell r="Y47">
            <v>5.3307034053086841</v>
          </cell>
          <cell r="Z47">
            <v>3.0129054987437534</v>
          </cell>
          <cell r="AC47">
            <v>78.513999999999996</v>
          </cell>
          <cell r="AD47">
            <v>0</v>
          </cell>
          <cell r="AE47">
            <v>20.016400000000004</v>
          </cell>
          <cell r="AF47">
            <v>24.7624</v>
          </cell>
          <cell r="AG47">
            <v>25.333000000000006</v>
          </cell>
          <cell r="AH47">
            <v>17.216000000000001</v>
          </cell>
          <cell r="AI47" t="str">
            <v>увел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150.84100000000001</v>
          </cell>
          <cell r="D48">
            <v>520.94899999999996</v>
          </cell>
          <cell r="E48">
            <v>320.26799999999997</v>
          </cell>
          <cell r="F48">
            <v>57.764000000000003</v>
          </cell>
          <cell r="G48" t="str">
            <v>н</v>
          </cell>
          <cell r="H48">
            <v>1</v>
          </cell>
          <cell r="I48">
            <v>30</v>
          </cell>
          <cell r="J48">
            <v>328.197</v>
          </cell>
          <cell r="K48">
            <v>-7.9290000000000305</v>
          </cell>
          <cell r="L48">
            <v>0</v>
          </cell>
          <cell r="M48">
            <v>0</v>
          </cell>
          <cell r="W48">
            <v>45.148199999999996</v>
          </cell>
          <cell r="X48">
            <v>120</v>
          </cell>
          <cell r="Y48">
            <v>3.9373441244612195</v>
          </cell>
          <cell r="Z48">
            <v>1.2794308521712938</v>
          </cell>
          <cell r="AC48">
            <v>94.527000000000001</v>
          </cell>
          <cell r="AD48">
            <v>0</v>
          </cell>
          <cell r="AE48">
            <v>24.813600000000001</v>
          </cell>
          <cell r="AF48">
            <v>36.646599999999999</v>
          </cell>
          <cell r="AG48">
            <v>25.5472</v>
          </cell>
          <cell r="AH48">
            <v>77.798000000000002</v>
          </cell>
          <cell r="AI48" t="str">
            <v>увел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173.73699999999999</v>
          </cell>
          <cell r="D49">
            <v>3119.924</v>
          </cell>
          <cell r="E49">
            <v>1355.79</v>
          </cell>
          <cell r="F49">
            <v>737.28200000000004</v>
          </cell>
          <cell r="G49">
            <v>0</v>
          </cell>
          <cell r="H49">
            <v>1</v>
          </cell>
          <cell r="I49">
            <v>30</v>
          </cell>
          <cell r="J49">
            <v>1339.501</v>
          </cell>
          <cell r="K49">
            <v>16.288999999999987</v>
          </cell>
          <cell r="L49">
            <v>200</v>
          </cell>
          <cell r="M49">
            <v>100</v>
          </cell>
          <cell r="W49">
            <v>203.96819999999997</v>
          </cell>
          <cell r="Y49">
            <v>5.0855084272940605</v>
          </cell>
          <cell r="Z49">
            <v>3.6146909175057687</v>
          </cell>
          <cell r="AC49">
            <v>335.94900000000001</v>
          </cell>
          <cell r="AD49">
            <v>0</v>
          </cell>
          <cell r="AE49">
            <v>191.66780000000003</v>
          </cell>
          <cell r="AF49">
            <v>210.983</v>
          </cell>
          <cell r="AG49">
            <v>195.53879999999998</v>
          </cell>
          <cell r="AH49">
            <v>182.22900000000001</v>
          </cell>
          <cell r="AI49">
            <v>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42.881999999999998</v>
          </cell>
          <cell r="D50">
            <v>294.12799999999999</v>
          </cell>
          <cell r="E50">
            <v>64.668000000000006</v>
          </cell>
          <cell r="F50">
            <v>39.188000000000002</v>
          </cell>
          <cell r="G50">
            <v>0</v>
          </cell>
          <cell r="H50">
            <v>1</v>
          </cell>
          <cell r="I50">
            <v>40</v>
          </cell>
          <cell r="J50">
            <v>72.75</v>
          </cell>
          <cell r="K50">
            <v>-8.0819999999999936</v>
          </cell>
          <cell r="L50">
            <v>0</v>
          </cell>
          <cell r="M50">
            <v>0</v>
          </cell>
          <cell r="W50">
            <v>12.933600000000002</v>
          </cell>
          <cell r="X50">
            <v>30</v>
          </cell>
          <cell r="Y50">
            <v>5.3494773303643219</v>
          </cell>
          <cell r="Z50">
            <v>3.0299375270612976</v>
          </cell>
          <cell r="AC50">
            <v>0</v>
          </cell>
          <cell r="AD50">
            <v>0</v>
          </cell>
          <cell r="AE50">
            <v>12.934999999999999</v>
          </cell>
          <cell r="AF50">
            <v>14.637200000000002</v>
          </cell>
          <cell r="AG50">
            <v>9.6059999999999999</v>
          </cell>
          <cell r="AH50">
            <v>13.881</v>
          </cell>
          <cell r="AI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133.959</v>
          </cell>
          <cell r="D51">
            <v>1114.7829999999999</v>
          </cell>
          <cell r="E51">
            <v>269.42700000000002</v>
          </cell>
          <cell r="F51">
            <v>129.374</v>
          </cell>
          <cell r="G51" t="str">
            <v>н</v>
          </cell>
          <cell r="H51">
            <v>1</v>
          </cell>
          <cell r="I51">
            <v>35</v>
          </cell>
          <cell r="J51">
            <v>264.714</v>
          </cell>
          <cell r="K51">
            <v>4.7130000000000223</v>
          </cell>
          <cell r="L51">
            <v>0</v>
          </cell>
          <cell r="M51">
            <v>0</v>
          </cell>
          <cell r="W51">
            <v>34.874600000000001</v>
          </cell>
          <cell r="X51">
            <v>60</v>
          </cell>
          <cell r="Y51">
            <v>5.4301411342352308</v>
          </cell>
          <cell r="Z51">
            <v>3.7096912939503248</v>
          </cell>
          <cell r="AC51">
            <v>95.054000000000002</v>
          </cell>
          <cell r="AD51">
            <v>0</v>
          </cell>
          <cell r="AE51">
            <v>29.694800000000004</v>
          </cell>
          <cell r="AF51">
            <v>34.968599999999995</v>
          </cell>
          <cell r="AG51">
            <v>22.806199999999997</v>
          </cell>
          <cell r="AH51">
            <v>43.707000000000001</v>
          </cell>
          <cell r="AI51" t="str">
            <v>увел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89.935000000000002</v>
          </cell>
          <cell r="D52">
            <v>522.08199999999999</v>
          </cell>
          <cell r="E52">
            <v>161.32599999999999</v>
          </cell>
          <cell r="F52">
            <v>45.889000000000003</v>
          </cell>
          <cell r="G52">
            <v>0</v>
          </cell>
          <cell r="H52">
            <v>1</v>
          </cell>
          <cell r="I52">
            <v>30</v>
          </cell>
          <cell r="J52">
            <v>166.64699999999999</v>
          </cell>
          <cell r="K52">
            <v>-5.320999999999998</v>
          </cell>
          <cell r="L52">
            <v>0</v>
          </cell>
          <cell r="M52">
            <v>0</v>
          </cell>
          <cell r="W52">
            <v>24.218</v>
          </cell>
          <cell r="X52">
            <v>40</v>
          </cell>
          <cell r="Y52">
            <v>3.5464943430506239</v>
          </cell>
          <cell r="Z52">
            <v>1.8948302915187052</v>
          </cell>
          <cell r="AC52">
            <v>40.235999999999997</v>
          </cell>
          <cell r="AD52">
            <v>0</v>
          </cell>
          <cell r="AE52">
            <v>20.515999999999998</v>
          </cell>
          <cell r="AF52">
            <v>24.718799999999998</v>
          </cell>
          <cell r="AG52">
            <v>18.2926</v>
          </cell>
          <cell r="AH52">
            <v>21.41</v>
          </cell>
          <cell r="AI52" t="str">
            <v>увел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57.259</v>
          </cell>
          <cell r="D53">
            <v>1769.164</v>
          </cell>
          <cell r="E53">
            <v>492.81799999999998</v>
          </cell>
          <cell r="F53">
            <v>82.566000000000003</v>
          </cell>
          <cell r="G53" t="str">
            <v>н</v>
          </cell>
          <cell r="H53">
            <v>1</v>
          </cell>
          <cell r="I53">
            <v>45</v>
          </cell>
          <cell r="J53">
            <v>517.505</v>
          </cell>
          <cell r="K53">
            <v>-24.687000000000012</v>
          </cell>
          <cell r="L53">
            <v>60</v>
          </cell>
          <cell r="M53">
            <v>0</v>
          </cell>
          <cell r="W53">
            <v>80.614999999999995</v>
          </cell>
          <cell r="X53">
            <v>200</v>
          </cell>
          <cell r="Y53">
            <v>4.2494076784717487</v>
          </cell>
          <cell r="Z53">
            <v>1.0242014513428024</v>
          </cell>
          <cell r="AC53">
            <v>89.742999999999995</v>
          </cell>
          <cell r="AD53">
            <v>0</v>
          </cell>
          <cell r="AE53">
            <v>70.803799999999995</v>
          </cell>
          <cell r="AF53">
            <v>62.196399999999997</v>
          </cell>
          <cell r="AG53">
            <v>54.763200000000005</v>
          </cell>
          <cell r="AH53">
            <v>104.721</v>
          </cell>
          <cell r="AI53">
            <v>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135.38200000000001</v>
          </cell>
          <cell r="D54">
            <v>1535.0060000000001</v>
          </cell>
          <cell r="E54">
            <v>362.23200000000003</v>
          </cell>
          <cell r="F54">
            <v>2.702</v>
          </cell>
          <cell r="G54" t="str">
            <v>н</v>
          </cell>
          <cell r="H54">
            <v>1</v>
          </cell>
          <cell r="I54">
            <v>45</v>
          </cell>
          <cell r="J54">
            <v>536.05899999999997</v>
          </cell>
          <cell r="K54">
            <v>-173.82699999999994</v>
          </cell>
          <cell r="L54">
            <v>30</v>
          </cell>
          <cell r="M54">
            <v>0</v>
          </cell>
          <cell r="W54">
            <v>47.335999999999999</v>
          </cell>
          <cell r="X54">
            <v>150</v>
          </cell>
          <cell r="Y54">
            <v>3.8596839614669598</v>
          </cell>
          <cell r="Z54">
            <v>5.7081291194862264E-2</v>
          </cell>
          <cell r="AC54">
            <v>125.55200000000001</v>
          </cell>
          <cell r="AD54">
            <v>0</v>
          </cell>
          <cell r="AE54">
            <v>59.709000000000003</v>
          </cell>
          <cell r="AF54">
            <v>54.587799999999994</v>
          </cell>
          <cell r="AG54">
            <v>37.847200000000001</v>
          </cell>
          <cell r="AH54">
            <v>31.585999999999999</v>
          </cell>
          <cell r="AI54">
            <v>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136.62200000000001</v>
          </cell>
          <cell r="D55">
            <v>1713.9590000000001</v>
          </cell>
          <cell r="E55">
            <v>301.05</v>
          </cell>
          <cell r="F55">
            <v>21.25</v>
          </cell>
          <cell r="G55" t="str">
            <v>н</v>
          </cell>
          <cell r="H55">
            <v>1</v>
          </cell>
          <cell r="I55">
            <v>45</v>
          </cell>
          <cell r="J55">
            <v>400.90899999999999</v>
          </cell>
          <cell r="K55">
            <v>-99.85899999999998</v>
          </cell>
          <cell r="L55">
            <v>50</v>
          </cell>
          <cell r="M55">
            <v>0</v>
          </cell>
          <cell r="W55">
            <v>53.205000000000005</v>
          </cell>
          <cell r="X55">
            <v>150</v>
          </cell>
          <cell r="Y55">
            <v>4.1584437552861573</v>
          </cell>
          <cell r="Z55">
            <v>0.399398552767597</v>
          </cell>
          <cell r="AC55">
            <v>35.024999999999999</v>
          </cell>
          <cell r="AD55">
            <v>0</v>
          </cell>
          <cell r="AE55">
            <v>51.242000000000004</v>
          </cell>
          <cell r="AF55">
            <v>54.9908</v>
          </cell>
          <cell r="AG55">
            <v>46.249400000000001</v>
          </cell>
          <cell r="AH55">
            <v>70.546000000000006</v>
          </cell>
          <cell r="AI55">
            <v>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1158</v>
          </cell>
          <cell r="D56">
            <v>8327</v>
          </cell>
          <cell r="E56">
            <v>3010</v>
          </cell>
          <cell r="F56">
            <v>1304</v>
          </cell>
          <cell r="G56" t="str">
            <v>акк</v>
          </cell>
          <cell r="H56">
            <v>0.35</v>
          </cell>
          <cell r="I56">
            <v>40</v>
          </cell>
          <cell r="J56">
            <v>2680</v>
          </cell>
          <cell r="K56">
            <v>330</v>
          </cell>
          <cell r="L56">
            <v>800</v>
          </cell>
          <cell r="M56">
            <v>500</v>
          </cell>
          <cell r="W56">
            <v>501.2</v>
          </cell>
          <cell r="X56">
            <v>500</v>
          </cell>
          <cell r="Y56">
            <v>6.1931364724660813</v>
          </cell>
          <cell r="Z56">
            <v>2.601755786113328</v>
          </cell>
          <cell r="AC56">
            <v>504</v>
          </cell>
          <cell r="AD56">
            <v>0</v>
          </cell>
          <cell r="AE56">
            <v>394.6</v>
          </cell>
          <cell r="AF56">
            <v>493.6</v>
          </cell>
          <cell r="AG56">
            <v>428</v>
          </cell>
          <cell r="AH56">
            <v>716</v>
          </cell>
          <cell r="AI56" t="str">
            <v>оконч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3595</v>
          </cell>
          <cell r="D57">
            <v>15614</v>
          </cell>
          <cell r="E57">
            <v>5257</v>
          </cell>
          <cell r="F57">
            <v>3534</v>
          </cell>
          <cell r="G57" t="str">
            <v>акк</v>
          </cell>
          <cell r="H57">
            <v>0.4</v>
          </cell>
          <cell r="I57">
            <v>40</v>
          </cell>
          <cell r="J57">
            <v>4387</v>
          </cell>
          <cell r="K57">
            <v>870</v>
          </cell>
          <cell r="L57">
            <v>1400</v>
          </cell>
          <cell r="M57">
            <v>1000</v>
          </cell>
          <cell r="T57">
            <v>162</v>
          </cell>
          <cell r="W57">
            <v>905</v>
          </cell>
          <cell r="Y57">
            <v>6.5569060773480663</v>
          </cell>
          <cell r="Z57">
            <v>3.9049723756906078</v>
          </cell>
          <cell r="AC57">
            <v>462</v>
          </cell>
          <cell r="AD57">
            <v>270</v>
          </cell>
          <cell r="AE57">
            <v>778.2</v>
          </cell>
          <cell r="AF57">
            <v>903.4</v>
          </cell>
          <cell r="AG57">
            <v>1025.2</v>
          </cell>
          <cell r="AH57">
            <v>1148</v>
          </cell>
          <cell r="AI57">
            <v>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959</v>
          </cell>
          <cell r="D58">
            <v>25215</v>
          </cell>
          <cell r="E58">
            <v>4598</v>
          </cell>
          <cell r="F58">
            <v>1735</v>
          </cell>
          <cell r="G58">
            <v>0</v>
          </cell>
          <cell r="H58">
            <v>0.45</v>
          </cell>
          <cell r="I58">
            <v>45</v>
          </cell>
          <cell r="J58">
            <v>4595</v>
          </cell>
          <cell r="K58">
            <v>3</v>
          </cell>
          <cell r="L58">
            <v>800</v>
          </cell>
          <cell r="M58">
            <v>500</v>
          </cell>
          <cell r="T58">
            <v>220</v>
          </cell>
          <cell r="W58">
            <v>803.6</v>
          </cell>
          <cell r="X58">
            <v>1200</v>
          </cell>
          <cell r="Y58">
            <v>5.2700348432055746</v>
          </cell>
          <cell r="Z58">
            <v>2.159034345445495</v>
          </cell>
          <cell r="AC58">
            <v>290</v>
          </cell>
          <cell r="AD58">
            <v>290</v>
          </cell>
          <cell r="AE58">
            <v>754.4</v>
          </cell>
          <cell r="AF58">
            <v>857.8</v>
          </cell>
          <cell r="AG58">
            <v>721.4</v>
          </cell>
          <cell r="AH58">
            <v>978</v>
          </cell>
          <cell r="AI58" t="str">
            <v>продянв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1641.6110000000001</v>
          </cell>
          <cell r="D59">
            <v>2421.0859999999998</v>
          </cell>
          <cell r="E59">
            <v>1227</v>
          </cell>
          <cell r="F59">
            <v>656</v>
          </cell>
          <cell r="G59" t="str">
            <v>акк</v>
          </cell>
          <cell r="H59">
            <v>1</v>
          </cell>
          <cell r="I59">
            <v>40</v>
          </cell>
          <cell r="J59">
            <v>740.15099999999995</v>
          </cell>
          <cell r="K59">
            <v>486.84900000000005</v>
          </cell>
          <cell r="L59">
            <v>250</v>
          </cell>
          <cell r="M59">
            <v>0</v>
          </cell>
          <cell r="W59">
            <v>210.863</v>
          </cell>
          <cell r="X59">
            <v>250</v>
          </cell>
          <cell r="Y59">
            <v>5.4822325396110267</v>
          </cell>
          <cell r="Z59">
            <v>3.1110246937585067</v>
          </cell>
          <cell r="AC59">
            <v>172.685</v>
          </cell>
          <cell r="AD59">
            <v>0</v>
          </cell>
          <cell r="AE59">
            <v>154.86199999999999</v>
          </cell>
          <cell r="AF59">
            <v>210.03620000000001</v>
          </cell>
          <cell r="AG59">
            <v>203.56620000000001</v>
          </cell>
          <cell r="AH59">
            <v>161.613</v>
          </cell>
          <cell r="AI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680</v>
          </cell>
          <cell r="D60">
            <v>1607</v>
          </cell>
          <cell r="E60">
            <v>556</v>
          </cell>
          <cell r="F60">
            <v>520</v>
          </cell>
          <cell r="G60">
            <v>0</v>
          </cell>
          <cell r="H60">
            <v>0.1</v>
          </cell>
          <cell r="I60">
            <v>730</v>
          </cell>
          <cell r="J60">
            <v>559</v>
          </cell>
          <cell r="K60">
            <v>-3</v>
          </cell>
          <cell r="L60">
            <v>0</v>
          </cell>
          <cell r="M60">
            <v>0</v>
          </cell>
          <cell r="W60">
            <v>111.2</v>
          </cell>
          <cell r="X60">
            <v>500</v>
          </cell>
          <cell r="Y60">
            <v>9.172661870503596</v>
          </cell>
          <cell r="Z60">
            <v>4.6762589928057556</v>
          </cell>
          <cell r="AC60">
            <v>0</v>
          </cell>
          <cell r="AD60">
            <v>0</v>
          </cell>
          <cell r="AE60">
            <v>87.4</v>
          </cell>
          <cell r="AF60">
            <v>0</v>
          </cell>
          <cell r="AG60">
            <v>69.400000000000006</v>
          </cell>
          <cell r="AH60">
            <v>94</v>
          </cell>
          <cell r="AI60" t="str">
            <v>склад</v>
          </cell>
        </row>
        <row r="61">
          <cell r="A61" t="str">
            <v xml:space="preserve"> 290  Колбаса Царедворская, 0,4кг ТМ Стародворье  Поком</v>
          </cell>
          <cell r="B61" t="str">
            <v>шт</v>
          </cell>
          <cell r="C61">
            <v>110</v>
          </cell>
          <cell r="D61">
            <v>54</v>
          </cell>
          <cell r="E61">
            <v>128</v>
          </cell>
          <cell r="F61">
            <v>17</v>
          </cell>
          <cell r="G61" t="str">
            <v>нов</v>
          </cell>
          <cell r="H61">
            <v>0.4</v>
          </cell>
          <cell r="I61" t="e">
            <v>#N/A</v>
          </cell>
          <cell r="J61">
            <v>140</v>
          </cell>
          <cell r="K61">
            <v>-12</v>
          </cell>
          <cell r="L61">
            <v>20</v>
          </cell>
          <cell r="M61">
            <v>0</v>
          </cell>
          <cell r="W61">
            <v>25.6</v>
          </cell>
          <cell r="X61">
            <v>80</v>
          </cell>
          <cell r="Y61">
            <v>4.5703125</v>
          </cell>
          <cell r="Z61">
            <v>0.6640625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18</v>
          </cell>
          <cell r="AH61">
            <v>48</v>
          </cell>
          <cell r="AI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378</v>
          </cell>
          <cell r="D62">
            <v>10532</v>
          </cell>
          <cell r="E62">
            <v>1568</v>
          </cell>
          <cell r="F62">
            <v>219</v>
          </cell>
          <cell r="G62">
            <v>0</v>
          </cell>
          <cell r="H62">
            <v>0.35</v>
          </cell>
          <cell r="I62">
            <v>40</v>
          </cell>
          <cell r="J62">
            <v>1735</v>
          </cell>
          <cell r="K62">
            <v>-167</v>
          </cell>
          <cell r="L62">
            <v>300</v>
          </cell>
          <cell r="M62">
            <v>0</v>
          </cell>
          <cell r="W62">
            <v>258.39999999999998</v>
          </cell>
          <cell r="X62">
            <v>600</v>
          </cell>
          <cell r="Y62">
            <v>4.3304953560371517</v>
          </cell>
          <cell r="Z62">
            <v>0.84752321981424161</v>
          </cell>
          <cell r="AC62">
            <v>276</v>
          </cell>
          <cell r="AD62">
            <v>0</v>
          </cell>
          <cell r="AE62">
            <v>228.2</v>
          </cell>
          <cell r="AF62">
            <v>244.2</v>
          </cell>
          <cell r="AG62">
            <v>202.2</v>
          </cell>
          <cell r="AH62">
            <v>284</v>
          </cell>
          <cell r="AI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87.492999999999995</v>
          </cell>
          <cell r="D63">
            <v>664.68200000000002</v>
          </cell>
          <cell r="E63">
            <v>251.18600000000001</v>
          </cell>
          <cell r="F63">
            <v>105.87</v>
          </cell>
          <cell r="G63">
            <v>0</v>
          </cell>
          <cell r="H63">
            <v>1</v>
          </cell>
          <cell r="I63">
            <v>40</v>
          </cell>
          <cell r="J63">
            <v>247.01599999999999</v>
          </cell>
          <cell r="K63">
            <v>4.1700000000000159</v>
          </cell>
          <cell r="L63">
            <v>50</v>
          </cell>
          <cell r="M63">
            <v>0</v>
          </cell>
          <cell r="W63">
            <v>50.237200000000001</v>
          </cell>
          <cell r="X63">
            <v>120</v>
          </cell>
          <cell r="Y63">
            <v>5.4913490401535121</v>
          </cell>
          <cell r="Z63">
            <v>2.1074024826224393</v>
          </cell>
          <cell r="AC63">
            <v>0</v>
          </cell>
          <cell r="AD63">
            <v>0</v>
          </cell>
          <cell r="AE63">
            <v>34.430399999999999</v>
          </cell>
          <cell r="AF63">
            <v>45.446800000000003</v>
          </cell>
          <cell r="AG63">
            <v>42.323399999999999</v>
          </cell>
          <cell r="AH63">
            <v>70.271000000000001</v>
          </cell>
          <cell r="AI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616</v>
          </cell>
          <cell r="D64">
            <v>40581</v>
          </cell>
          <cell r="E64">
            <v>3572</v>
          </cell>
          <cell r="F64">
            <v>1569</v>
          </cell>
          <cell r="G64">
            <v>0</v>
          </cell>
          <cell r="H64">
            <v>0.4</v>
          </cell>
          <cell r="I64">
            <v>35</v>
          </cell>
          <cell r="J64">
            <v>3660</v>
          </cell>
          <cell r="K64">
            <v>-88</v>
          </cell>
          <cell r="L64">
            <v>800</v>
          </cell>
          <cell r="M64">
            <v>300</v>
          </cell>
          <cell r="W64">
            <v>662.8</v>
          </cell>
          <cell r="X64">
            <v>900</v>
          </cell>
          <cell r="Y64">
            <v>5.3847314423657213</v>
          </cell>
          <cell r="Z64">
            <v>2.3672299336149671</v>
          </cell>
          <cell r="AC64">
            <v>258</v>
          </cell>
          <cell r="AD64">
            <v>0</v>
          </cell>
          <cell r="AE64">
            <v>462.8</v>
          </cell>
          <cell r="AF64">
            <v>619.6</v>
          </cell>
          <cell r="AG64">
            <v>602.4</v>
          </cell>
          <cell r="AH64">
            <v>732</v>
          </cell>
          <cell r="AI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1196</v>
          </cell>
          <cell r="D65">
            <v>17178</v>
          </cell>
          <cell r="E65">
            <v>4382</v>
          </cell>
          <cell r="F65">
            <v>2446</v>
          </cell>
          <cell r="G65">
            <v>0</v>
          </cell>
          <cell r="H65">
            <v>0.4</v>
          </cell>
          <cell r="I65">
            <v>40</v>
          </cell>
          <cell r="J65">
            <v>4431</v>
          </cell>
          <cell r="K65">
            <v>-49</v>
          </cell>
          <cell r="L65">
            <v>800</v>
          </cell>
          <cell r="M65">
            <v>300</v>
          </cell>
          <cell r="W65">
            <v>755.2</v>
          </cell>
          <cell r="X65">
            <v>600</v>
          </cell>
          <cell r="Y65">
            <v>5.4899364406779654</v>
          </cell>
          <cell r="Z65">
            <v>3.2388771186440675</v>
          </cell>
          <cell r="AC65">
            <v>606</v>
          </cell>
          <cell r="AD65">
            <v>0</v>
          </cell>
          <cell r="AE65">
            <v>631.20000000000005</v>
          </cell>
          <cell r="AF65">
            <v>836</v>
          </cell>
          <cell r="AG65">
            <v>734.8</v>
          </cell>
          <cell r="AH65">
            <v>814</v>
          </cell>
          <cell r="AI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20.927</v>
          </cell>
          <cell r="D66">
            <v>152.078</v>
          </cell>
          <cell r="E66">
            <v>57.503</v>
          </cell>
          <cell r="F66">
            <v>57.082000000000001</v>
          </cell>
          <cell r="G66">
            <v>0</v>
          </cell>
          <cell r="H66">
            <v>1</v>
          </cell>
          <cell r="I66">
            <v>40</v>
          </cell>
          <cell r="J66">
            <v>59.02</v>
          </cell>
          <cell r="K66">
            <v>-1.517000000000003</v>
          </cell>
          <cell r="L66">
            <v>10</v>
          </cell>
          <cell r="M66">
            <v>0</v>
          </cell>
          <cell r="W66">
            <v>11.5006</v>
          </cell>
          <cell r="Y66">
            <v>5.8329130654052825</v>
          </cell>
          <cell r="Z66">
            <v>4.9633932142670814</v>
          </cell>
          <cell r="AC66">
            <v>0</v>
          </cell>
          <cell r="AD66">
            <v>0</v>
          </cell>
          <cell r="AE66">
            <v>7.5329999999999995</v>
          </cell>
          <cell r="AF66">
            <v>9.774799999999999</v>
          </cell>
          <cell r="AG66">
            <v>9.8154000000000003</v>
          </cell>
          <cell r="AH66">
            <v>17.146999999999998</v>
          </cell>
          <cell r="AI66" t="str">
            <v>увел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683.64</v>
          </cell>
          <cell r="D67">
            <v>809.59299999999996</v>
          </cell>
          <cell r="E67">
            <v>427</v>
          </cell>
          <cell r="F67">
            <v>247</v>
          </cell>
          <cell r="G67" t="str">
            <v>акк</v>
          </cell>
          <cell r="H67">
            <v>1</v>
          </cell>
          <cell r="I67">
            <v>40</v>
          </cell>
          <cell r="J67">
            <v>151.34700000000001</v>
          </cell>
          <cell r="K67">
            <v>275.65300000000002</v>
          </cell>
          <cell r="L67">
            <v>50</v>
          </cell>
          <cell r="M67">
            <v>0</v>
          </cell>
          <cell r="W67">
            <v>85.4</v>
          </cell>
          <cell r="X67">
            <v>100</v>
          </cell>
          <cell r="Y67">
            <v>4.6487119437939111</v>
          </cell>
          <cell r="Z67">
            <v>2.8922716627634659</v>
          </cell>
          <cell r="AC67">
            <v>0</v>
          </cell>
          <cell r="AD67">
            <v>0</v>
          </cell>
          <cell r="AE67">
            <v>61.6</v>
          </cell>
          <cell r="AF67">
            <v>64.89739999999999</v>
          </cell>
          <cell r="AG67">
            <v>68.599999999999994</v>
          </cell>
          <cell r="AH67">
            <v>29.577999999999999</v>
          </cell>
          <cell r="AI67">
            <v>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364</v>
          </cell>
          <cell r="D68">
            <v>4074</v>
          </cell>
          <cell r="E68">
            <v>1516</v>
          </cell>
          <cell r="F68">
            <v>321</v>
          </cell>
          <cell r="G68">
            <v>0</v>
          </cell>
          <cell r="H68">
            <v>0.35</v>
          </cell>
          <cell r="I68">
            <v>40</v>
          </cell>
          <cell r="J68">
            <v>1568</v>
          </cell>
          <cell r="K68">
            <v>-52</v>
          </cell>
          <cell r="L68">
            <v>200</v>
          </cell>
          <cell r="M68">
            <v>0</v>
          </cell>
          <cell r="W68">
            <v>234.8</v>
          </cell>
          <cell r="X68">
            <v>500</v>
          </cell>
          <cell r="Y68">
            <v>4.3483816013628616</v>
          </cell>
          <cell r="Z68">
            <v>1.3671209540034071</v>
          </cell>
          <cell r="AC68">
            <v>342</v>
          </cell>
          <cell r="AD68">
            <v>0</v>
          </cell>
          <cell r="AE68">
            <v>184.2</v>
          </cell>
          <cell r="AF68">
            <v>217.8</v>
          </cell>
          <cell r="AG68">
            <v>185.4</v>
          </cell>
          <cell r="AH68">
            <v>283</v>
          </cell>
          <cell r="AI68">
            <v>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433</v>
          </cell>
          <cell r="D69">
            <v>6913</v>
          </cell>
          <cell r="E69">
            <v>2158</v>
          </cell>
          <cell r="F69">
            <v>412</v>
          </cell>
          <cell r="G69" t="str">
            <v>неакк</v>
          </cell>
          <cell r="H69">
            <v>0.35</v>
          </cell>
          <cell r="I69">
            <v>40</v>
          </cell>
          <cell r="J69">
            <v>2251</v>
          </cell>
          <cell r="K69">
            <v>-93</v>
          </cell>
          <cell r="L69">
            <v>350</v>
          </cell>
          <cell r="M69">
            <v>0</v>
          </cell>
          <cell r="W69">
            <v>377.6</v>
          </cell>
          <cell r="X69">
            <v>600</v>
          </cell>
          <cell r="Y69">
            <v>3.6069915254237288</v>
          </cell>
          <cell r="Z69">
            <v>1.0911016949152541</v>
          </cell>
          <cell r="AC69">
            <v>270</v>
          </cell>
          <cell r="AD69">
            <v>0</v>
          </cell>
          <cell r="AE69">
            <v>285.60000000000002</v>
          </cell>
          <cell r="AF69">
            <v>332.2</v>
          </cell>
          <cell r="AG69">
            <v>289</v>
          </cell>
          <cell r="AH69">
            <v>435</v>
          </cell>
          <cell r="AI69">
            <v>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58</v>
          </cell>
          <cell r="D70">
            <v>3062</v>
          </cell>
          <cell r="E70">
            <v>1223</v>
          </cell>
          <cell r="F70">
            <v>806</v>
          </cell>
          <cell r="G70">
            <v>0</v>
          </cell>
          <cell r="H70">
            <v>0.4</v>
          </cell>
          <cell r="I70">
            <v>35</v>
          </cell>
          <cell r="J70">
            <v>1276</v>
          </cell>
          <cell r="K70">
            <v>-53</v>
          </cell>
          <cell r="L70">
            <v>180</v>
          </cell>
          <cell r="M70">
            <v>0</v>
          </cell>
          <cell r="W70">
            <v>209.8</v>
          </cell>
          <cell r="X70">
            <v>170</v>
          </cell>
          <cell r="Y70">
            <v>5.5100095328884651</v>
          </cell>
          <cell r="Z70">
            <v>3.8417540514775976</v>
          </cell>
          <cell r="AC70">
            <v>174</v>
          </cell>
          <cell r="AD70">
            <v>0</v>
          </cell>
          <cell r="AE70">
            <v>151.6</v>
          </cell>
          <cell r="AF70">
            <v>195.2</v>
          </cell>
          <cell r="AG70">
            <v>193.2</v>
          </cell>
          <cell r="AH70">
            <v>253</v>
          </cell>
          <cell r="AI70">
            <v>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-3.4889999999999999</v>
          </cell>
          <cell r="D71">
            <v>763.13599999999997</v>
          </cell>
          <cell r="E71">
            <v>265.68700000000001</v>
          </cell>
          <cell r="F71">
            <v>234.80600000000001</v>
          </cell>
          <cell r="G71">
            <v>0</v>
          </cell>
          <cell r="H71">
            <v>1</v>
          </cell>
          <cell r="I71">
            <v>50</v>
          </cell>
          <cell r="J71">
            <v>287.51299999999998</v>
          </cell>
          <cell r="K71">
            <v>-21.825999999999965</v>
          </cell>
          <cell r="L71">
            <v>40</v>
          </cell>
          <cell r="M71">
            <v>0</v>
          </cell>
          <cell r="W71">
            <v>35.845600000000005</v>
          </cell>
          <cell r="Y71">
            <v>7.6663802530854559</v>
          </cell>
          <cell r="Z71">
            <v>6.5504831834311599</v>
          </cell>
          <cell r="AC71">
            <v>86.459000000000003</v>
          </cell>
          <cell r="AD71">
            <v>0</v>
          </cell>
          <cell r="AE71">
            <v>41.236200000000004</v>
          </cell>
          <cell r="AF71">
            <v>41.746799999999993</v>
          </cell>
          <cell r="AG71">
            <v>40.038400000000003</v>
          </cell>
          <cell r="AH71">
            <v>32.387999999999998</v>
          </cell>
          <cell r="AI71" t="e">
            <v>#N/A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539.43200000000002</v>
          </cell>
          <cell r="D72">
            <v>7725.6030000000001</v>
          </cell>
          <cell r="E72">
            <v>862.97900000000004</v>
          </cell>
          <cell r="F72">
            <v>802.47900000000004</v>
          </cell>
          <cell r="G72" t="str">
            <v>н</v>
          </cell>
          <cell r="H72">
            <v>1</v>
          </cell>
          <cell r="I72">
            <v>50</v>
          </cell>
          <cell r="J72">
            <v>848.702</v>
          </cell>
          <cell r="K72">
            <v>14.277000000000044</v>
          </cell>
          <cell r="L72">
            <v>220</v>
          </cell>
          <cell r="M72">
            <v>100</v>
          </cell>
          <cell r="W72">
            <v>138.27519999999998</v>
          </cell>
          <cell r="Y72">
            <v>8.1177174214898997</v>
          </cell>
          <cell r="Z72">
            <v>5.8034918770683399</v>
          </cell>
          <cell r="AC72">
            <v>171.60300000000001</v>
          </cell>
          <cell r="AD72">
            <v>0</v>
          </cell>
          <cell r="AE72">
            <v>152.2124</v>
          </cell>
          <cell r="AF72">
            <v>250.24500000000003</v>
          </cell>
          <cell r="AG72">
            <v>211.53180000000003</v>
          </cell>
          <cell r="AH72">
            <v>123.27</v>
          </cell>
          <cell r="AI72" t="str">
            <v>оконч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58.29</v>
          </cell>
          <cell r="D73">
            <v>635.88699999999994</v>
          </cell>
          <cell r="E73">
            <v>140.41800000000001</v>
          </cell>
          <cell r="F73">
            <v>173.58799999999999</v>
          </cell>
          <cell r="G73">
            <v>0</v>
          </cell>
          <cell r="H73">
            <v>1</v>
          </cell>
          <cell r="I73">
            <v>50</v>
          </cell>
          <cell r="J73">
            <v>139.22499999999999</v>
          </cell>
          <cell r="K73">
            <v>1.1930000000000121</v>
          </cell>
          <cell r="L73">
            <v>20</v>
          </cell>
          <cell r="M73">
            <v>0</v>
          </cell>
          <cell r="W73">
            <v>18.4406</v>
          </cell>
          <cell r="Y73">
            <v>10.497923061071765</v>
          </cell>
          <cell r="Z73">
            <v>9.4133596520720584</v>
          </cell>
          <cell r="AC73">
            <v>48.215000000000003</v>
          </cell>
          <cell r="AD73">
            <v>0</v>
          </cell>
          <cell r="AE73">
            <v>20.092799999999997</v>
          </cell>
          <cell r="AF73">
            <v>24.184000000000001</v>
          </cell>
          <cell r="AG73">
            <v>22.858000000000001</v>
          </cell>
          <cell r="AH73">
            <v>20.83</v>
          </cell>
          <cell r="AI73">
            <v>0</v>
          </cell>
        </row>
        <row r="74">
          <cell r="A74" t="str">
            <v xml:space="preserve"> 318  Сосиски Датские ТМ Зареченские, ВЕС  ПОКОМ</v>
          </cell>
          <cell r="B74" t="str">
            <v>кг</v>
          </cell>
          <cell r="C74">
            <v>291.2</v>
          </cell>
          <cell r="D74">
            <v>6977.8580000000002</v>
          </cell>
          <cell r="E74">
            <v>3200.8939999999998</v>
          </cell>
          <cell r="F74">
            <v>1125.835</v>
          </cell>
          <cell r="G74">
            <v>0</v>
          </cell>
          <cell r="H74">
            <v>1</v>
          </cell>
          <cell r="I74">
            <v>40</v>
          </cell>
          <cell r="J74">
            <v>3112.99</v>
          </cell>
          <cell r="K74">
            <v>87.903999999999996</v>
          </cell>
          <cell r="L74">
            <v>400</v>
          </cell>
          <cell r="M74">
            <v>200</v>
          </cell>
          <cell r="W74">
            <v>459.12239999999991</v>
          </cell>
          <cell r="X74">
            <v>700</v>
          </cell>
          <cell r="Y74">
            <v>5.2836346037570818</v>
          </cell>
          <cell r="Z74">
            <v>2.4521456587611499</v>
          </cell>
          <cell r="AC74">
            <v>905.28200000000004</v>
          </cell>
          <cell r="AD74">
            <v>0</v>
          </cell>
          <cell r="AE74">
            <v>290.0052</v>
          </cell>
          <cell r="AF74">
            <v>388.71300000000002</v>
          </cell>
          <cell r="AG74">
            <v>386.35579999999999</v>
          </cell>
          <cell r="AH74">
            <v>552.37800000000004</v>
          </cell>
          <cell r="AI74" t="str">
            <v>янвак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B75" t="str">
            <v>шт</v>
          </cell>
          <cell r="C75">
            <v>908</v>
          </cell>
          <cell r="D75">
            <v>69698</v>
          </cell>
          <cell r="E75">
            <v>4746</v>
          </cell>
          <cell r="F75">
            <v>1498</v>
          </cell>
          <cell r="G75">
            <v>0</v>
          </cell>
          <cell r="H75">
            <v>0.45</v>
          </cell>
          <cell r="I75">
            <v>50</v>
          </cell>
          <cell r="J75">
            <v>4783</v>
          </cell>
          <cell r="K75">
            <v>-37</v>
          </cell>
          <cell r="L75">
            <v>700</v>
          </cell>
          <cell r="M75">
            <v>0</v>
          </cell>
          <cell r="T75">
            <v>2800</v>
          </cell>
          <cell r="W75">
            <v>645.20000000000005</v>
          </cell>
          <cell r="X75">
            <v>1100</v>
          </cell>
          <cell r="Y75">
            <v>5.1115933044017359</v>
          </cell>
          <cell r="Z75">
            <v>2.3217606943583382</v>
          </cell>
          <cell r="AC75">
            <v>790</v>
          </cell>
          <cell r="AD75">
            <v>730</v>
          </cell>
          <cell r="AE75">
            <v>607.20000000000005</v>
          </cell>
          <cell r="AF75">
            <v>661.4</v>
          </cell>
          <cell r="AG75">
            <v>608.4</v>
          </cell>
          <cell r="AH75">
            <v>766</v>
          </cell>
          <cell r="AI75">
            <v>0</v>
          </cell>
        </row>
        <row r="76">
          <cell r="A76" t="str">
            <v xml:space="preserve"> 322  Колбаса вареная Молокуша 0,45кг ТМ Вязанка  ПОКОМ</v>
          </cell>
          <cell r="B76" t="str">
            <v>шт</v>
          </cell>
          <cell r="C76">
            <v>1684</v>
          </cell>
          <cell r="D76">
            <v>70682</v>
          </cell>
          <cell r="E76">
            <v>3876</v>
          </cell>
          <cell r="F76">
            <v>1359</v>
          </cell>
          <cell r="G76" t="str">
            <v>акяб</v>
          </cell>
          <cell r="H76">
            <v>0.45</v>
          </cell>
          <cell r="I76">
            <v>50</v>
          </cell>
          <cell r="J76">
            <v>3918</v>
          </cell>
          <cell r="K76">
            <v>-42</v>
          </cell>
          <cell r="L76">
            <v>400</v>
          </cell>
          <cell r="M76">
            <v>0</v>
          </cell>
          <cell r="T76">
            <v>1170</v>
          </cell>
          <cell r="W76">
            <v>623.20000000000005</v>
          </cell>
          <cell r="X76">
            <v>1200</v>
          </cell>
          <cell r="Y76">
            <v>4.7480744544287541</v>
          </cell>
          <cell r="Z76">
            <v>2.1806803594351734</v>
          </cell>
          <cell r="AC76">
            <v>410</v>
          </cell>
          <cell r="AD76">
            <v>350</v>
          </cell>
          <cell r="AE76">
            <v>660.8</v>
          </cell>
          <cell r="AF76">
            <v>697.8</v>
          </cell>
          <cell r="AG76">
            <v>482</v>
          </cell>
          <cell r="AH76">
            <v>715</v>
          </cell>
          <cell r="AI76">
            <v>0</v>
          </cell>
        </row>
        <row r="77">
          <cell r="A77" t="str">
            <v xml:space="preserve"> 324  Ветчина Филейская ТМ Вязанка Столичная 0,45 кг ПОКОМ</v>
          </cell>
          <cell r="B77" t="str">
            <v>шт</v>
          </cell>
          <cell r="C77">
            <v>488</v>
          </cell>
          <cell r="D77">
            <v>4677</v>
          </cell>
          <cell r="E77">
            <v>1339</v>
          </cell>
          <cell r="F77">
            <v>466</v>
          </cell>
          <cell r="G77">
            <v>0</v>
          </cell>
          <cell r="H77">
            <v>0.45</v>
          </cell>
          <cell r="I77">
            <v>50</v>
          </cell>
          <cell r="J77">
            <v>1349</v>
          </cell>
          <cell r="K77">
            <v>-10</v>
          </cell>
          <cell r="L77">
            <v>250</v>
          </cell>
          <cell r="M77">
            <v>0</v>
          </cell>
          <cell r="W77">
            <v>254.6</v>
          </cell>
          <cell r="X77">
            <v>450</v>
          </cell>
          <cell r="Y77">
            <v>4.5797329143754908</v>
          </cell>
          <cell r="Z77">
            <v>1.8303220738413197</v>
          </cell>
          <cell r="AC77">
            <v>66</v>
          </cell>
          <cell r="AD77">
            <v>0</v>
          </cell>
          <cell r="AE77">
            <v>255.6</v>
          </cell>
          <cell r="AF77">
            <v>277.2</v>
          </cell>
          <cell r="AG77">
            <v>238</v>
          </cell>
          <cell r="AH77">
            <v>283</v>
          </cell>
          <cell r="AI77" t="str">
            <v>продянв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98</v>
          </cell>
          <cell r="D78">
            <v>1060</v>
          </cell>
          <cell r="E78">
            <v>541</v>
          </cell>
          <cell r="F78">
            <v>228</v>
          </cell>
          <cell r="G78">
            <v>0</v>
          </cell>
          <cell r="H78">
            <v>0.4</v>
          </cell>
          <cell r="I78">
            <v>40</v>
          </cell>
          <cell r="J78">
            <v>553</v>
          </cell>
          <cell r="K78">
            <v>-12</v>
          </cell>
          <cell r="L78">
            <v>70</v>
          </cell>
          <cell r="M78">
            <v>0</v>
          </cell>
          <cell r="W78">
            <v>83</v>
          </cell>
          <cell r="X78">
            <v>150</v>
          </cell>
          <cell r="Y78">
            <v>5.3975903614457827</v>
          </cell>
          <cell r="Z78">
            <v>2.7469879518072289</v>
          </cell>
          <cell r="AC78">
            <v>126</v>
          </cell>
          <cell r="AD78">
            <v>0</v>
          </cell>
          <cell r="AE78">
            <v>45.8</v>
          </cell>
          <cell r="AF78">
            <v>65.8</v>
          </cell>
          <cell r="AG78">
            <v>72.2</v>
          </cell>
          <cell r="AH78">
            <v>82</v>
          </cell>
          <cell r="AI78" t="e">
            <v>#N/A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237</v>
          </cell>
          <cell r="D79">
            <v>893</v>
          </cell>
          <cell r="E79">
            <v>487</v>
          </cell>
          <cell r="F79">
            <v>84</v>
          </cell>
          <cell r="G79">
            <v>0</v>
          </cell>
          <cell r="H79">
            <v>0.4</v>
          </cell>
          <cell r="I79">
            <v>40</v>
          </cell>
          <cell r="J79">
            <v>503</v>
          </cell>
          <cell r="K79">
            <v>-16</v>
          </cell>
          <cell r="L79">
            <v>60</v>
          </cell>
          <cell r="M79">
            <v>0</v>
          </cell>
          <cell r="W79">
            <v>74.599999999999994</v>
          </cell>
          <cell r="X79">
            <v>200</v>
          </cell>
          <cell r="Y79">
            <v>4.6112600536193034</v>
          </cell>
          <cell r="Z79">
            <v>1.126005361930295</v>
          </cell>
          <cell r="AC79">
            <v>114</v>
          </cell>
          <cell r="AD79">
            <v>0</v>
          </cell>
          <cell r="AE79">
            <v>56</v>
          </cell>
          <cell r="AF79">
            <v>63.2</v>
          </cell>
          <cell r="AG79">
            <v>67.8</v>
          </cell>
          <cell r="AH79">
            <v>68</v>
          </cell>
          <cell r="AI79" t="e">
            <v>#N/A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287.94099999999997</v>
          </cell>
          <cell r="D80">
            <v>4113.5469999999996</v>
          </cell>
          <cell r="E80">
            <v>1427.454</v>
          </cell>
          <cell r="F80">
            <v>255.63399999999999</v>
          </cell>
          <cell r="G80" t="str">
            <v>н</v>
          </cell>
          <cell r="H80">
            <v>1</v>
          </cell>
          <cell r="I80">
            <v>50</v>
          </cell>
          <cell r="J80">
            <v>1374.066</v>
          </cell>
          <cell r="K80">
            <v>53.38799999999992</v>
          </cell>
          <cell r="L80">
            <v>0</v>
          </cell>
          <cell r="M80">
            <v>0</v>
          </cell>
          <cell r="W80">
            <v>223.35479999999998</v>
          </cell>
          <cell r="X80">
            <v>700</v>
          </cell>
          <cell r="Y80">
            <v>4.2785469575760189</v>
          </cell>
          <cell r="Z80">
            <v>1.1445198401825258</v>
          </cell>
          <cell r="AC80">
            <v>310.68</v>
          </cell>
          <cell r="AD80">
            <v>0</v>
          </cell>
          <cell r="AE80">
            <v>175.12479999999999</v>
          </cell>
          <cell r="AF80">
            <v>190.05899999999997</v>
          </cell>
          <cell r="AG80">
            <v>164.56900000000002</v>
          </cell>
          <cell r="AH80">
            <v>210.12100000000001</v>
          </cell>
          <cell r="AI80" t="str">
            <v>янвак</v>
          </cell>
        </row>
        <row r="81">
          <cell r="A81" t="str">
            <v xml:space="preserve"> 331  Сосиски Сочинки по-баварски ВЕС ТМ Стародворье  Поком</v>
          </cell>
          <cell r="B81" t="str">
            <v>кг</v>
          </cell>
          <cell r="C81">
            <v>12.414</v>
          </cell>
          <cell r="D81">
            <v>25.887</v>
          </cell>
          <cell r="E81">
            <v>8.9429999999999996</v>
          </cell>
          <cell r="F81">
            <v>-0.97799999999999998</v>
          </cell>
          <cell r="G81" t="str">
            <v>выв</v>
          </cell>
          <cell r="H81">
            <v>0</v>
          </cell>
          <cell r="I81">
            <v>40</v>
          </cell>
          <cell r="J81">
            <v>10.651</v>
          </cell>
          <cell r="K81">
            <v>-1.7080000000000002</v>
          </cell>
          <cell r="L81">
            <v>0</v>
          </cell>
          <cell r="M81">
            <v>0</v>
          </cell>
          <cell r="W81">
            <v>1.7886</v>
          </cell>
          <cell r="Y81">
            <v>-0.54679637705467965</v>
          </cell>
          <cell r="Z81">
            <v>-0.54679637705467965</v>
          </cell>
          <cell r="AC81">
            <v>0</v>
          </cell>
          <cell r="AD81">
            <v>0</v>
          </cell>
          <cell r="AE81">
            <v>0.98919999999999997</v>
          </cell>
          <cell r="AF81">
            <v>0.98480000000000012</v>
          </cell>
          <cell r="AG81">
            <v>1.0076000000000001</v>
          </cell>
          <cell r="AH81">
            <v>1.016</v>
          </cell>
          <cell r="AI81" t="str">
            <v>вывод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 t="str">
            <v>шт</v>
          </cell>
          <cell r="C82">
            <v>141</v>
          </cell>
          <cell r="D82">
            <v>654</v>
          </cell>
          <cell r="E82">
            <v>390</v>
          </cell>
          <cell r="F82">
            <v>262</v>
          </cell>
          <cell r="G82">
            <v>0</v>
          </cell>
          <cell r="H82">
            <v>0.1</v>
          </cell>
          <cell r="I82">
            <v>730</v>
          </cell>
          <cell r="J82">
            <v>401</v>
          </cell>
          <cell r="K82">
            <v>-11</v>
          </cell>
          <cell r="L82">
            <v>500</v>
          </cell>
          <cell r="M82">
            <v>0</v>
          </cell>
          <cell r="W82">
            <v>78</v>
          </cell>
          <cell r="Y82">
            <v>9.7692307692307701</v>
          </cell>
          <cell r="Z82">
            <v>3.358974358974359</v>
          </cell>
          <cell r="AC82">
            <v>0</v>
          </cell>
          <cell r="AD82">
            <v>0</v>
          </cell>
          <cell r="AE82">
            <v>66.2</v>
          </cell>
          <cell r="AF82">
            <v>65</v>
          </cell>
          <cell r="AG82">
            <v>67.400000000000006</v>
          </cell>
          <cell r="AH82">
            <v>76</v>
          </cell>
          <cell r="AI82" t="e">
            <v>#N/A</v>
          </cell>
        </row>
        <row r="83">
          <cell r="A83" t="str">
            <v xml:space="preserve"> 335  Колбаса Сливушка ТМ Вязанка. ВЕС.  ПОКОМ </v>
          </cell>
          <cell r="B83" t="str">
            <v>кг</v>
          </cell>
          <cell r="C83">
            <v>71.849999999999994</v>
          </cell>
          <cell r="D83">
            <v>596.13699999999994</v>
          </cell>
          <cell r="E83">
            <v>264.30399999999997</v>
          </cell>
          <cell r="F83">
            <v>75.510000000000005</v>
          </cell>
          <cell r="G83">
            <v>0</v>
          </cell>
          <cell r="H83">
            <v>1</v>
          </cell>
          <cell r="I83">
            <v>50</v>
          </cell>
          <cell r="J83">
            <v>252.17599999999999</v>
          </cell>
          <cell r="K83">
            <v>12.127999999999986</v>
          </cell>
          <cell r="L83">
            <v>30</v>
          </cell>
          <cell r="M83">
            <v>0</v>
          </cell>
          <cell r="W83">
            <v>37.645999999999994</v>
          </cell>
          <cell r="X83">
            <v>80</v>
          </cell>
          <cell r="Y83">
            <v>4.9277479679115981</v>
          </cell>
          <cell r="Z83">
            <v>2.0057907878659091</v>
          </cell>
          <cell r="AC83">
            <v>76.073999999999998</v>
          </cell>
          <cell r="AD83">
            <v>0</v>
          </cell>
          <cell r="AE83">
            <v>19.609400000000001</v>
          </cell>
          <cell r="AF83">
            <v>28.969799999999999</v>
          </cell>
          <cell r="AG83">
            <v>26.183199999999999</v>
          </cell>
          <cell r="AH83">
            <v>29.361000000000001</v>
          </cell>
          <cell r="AI83" t="e">
            <v>#N/A</v>
          </cell>
        </row>
        <row r="84">
          <cell r="A84" t="str">
            <v xml:space="preserve"> 342 Сосиски Сочинки Молочные ТМ Стародворье 0,4 кг ПОКОМ</v>
          </cell>
          <cell r="B84" t="str">
            <v>шт</v>
          </cell>
          <cell r="C84">
            <v>21</v>
          </cell>
          <cell r="D84">
            <v>21261</v>
          </cell>
          <cell r="E84">
            <v>4050</v>
          </cell>
          <cell r="F84">
            <v>1966</v>
          </cell>
          <cell r="G84">
            <v>0</v>
          </cell>
          <cell r="H84">
            <v>0.4</v>
          </cell>
          <cell r="I84">
            <v>40</v>
          </cell>
          <cell r="J84">
            <v>4024</v>
          </cell>
          <cell r="K84">
            <v>26</v>
          </cell>
          <cell r="L84">
            <v>700</v>
          </cell>
          <cell r="M84">
            <v>0</v>
          </cell>
          <cell r="T84">
            <v>72</v>
          </cell>
          <cell r="W84">
            <v>636</v>
          </cell>
          <cell r="X84">
            <v>1000</v>
          </cell>
          <cell r="Y84">
            <v>5.7641509433962268</v>
          </cell>
          <cell r="Z84">
            <v>3.091194968553459</v>
          </cell>
          <cell r="AC84">
            <v>552</v>
          </cell>
          <cell r="AD84">
            <v>318</v>
          </cell>
          <cell r="AE84">
            <v>492.6</v>
          </cell>
          <cell r="AF84">
            <v>579.4</v>
          </cell>
          <cell r="AG84">
            <v>585.6</v>
          </cell>
          <cell r="AH84">
            <v>824</v>
          </cell>
          <cell r="AI84" t="str">
            <v>склад</v>
          </cell>
        </row>
        <row r="85">
          <cell r="A85" t="str">
            <v xml:space="preserve"> 343 Сосиски Сочинки Сливочные ТМ Стародворье  0,4 кг</v>
          </cell>
          <cell r="B85" t="str">
            <v>шт</v>
          </cell>
          <cell r="C85">
            <v>141</v>
          </cell>
          <cell r="D85">
            <v>13544</v>
          </cell>
          <cell r="E85">
            <v>2545</v>
          </cell>
          <cell r="F85">
            <v>1620</v>
          </cell>
          <cell r="G85">
            <v>0</v>
          </cell>
          <cell r="H85">
            <v>0.4</v>
          </cell>
          <cell r="I85">
            <v>40</v>
          </cell>
          <cell r="J85">
            <v>2729</v>
          </cell>
          <cell r="K85">
            <v>-184</v>
          </cell>
          <cell r="L85">
            <v>450</v>
          </cell>
          <cell r="M85">
            <v>0</v>
          </cell>
          <cell r="W85">
            <v>398.6</v>
          </cell>
          <cell r="X85">
            <v>400</v>
          </cell>
          <cell r="Y85">
            <v>6.1966884094330155</v>
          </cell>
          <cell r="Z85">
            <v>4.0642247867536376</v>
          </cell>
          <cell r="AC85">
            <v>552</v>
          </cell>
          <cell r="AD85">
            <v>0</v>
          </cell>
          <cell r="AE85">
            <v>346.6</v>
          </cell>
          <cell r="AF85">
            <v>425.4</v>
          </cell>
          <cell r="AG85">
            <v>429.2</v>
          </cell>
          <cell r="AH85">
            <v>547</v>
          </cell>
          <cell r="AI85" t="str">
            <v>склад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 t="str">
            <v>кг</v>
          </cell>
          <cell r="C86">
            <v>11.887</v>
          </cell>
          <cell r="D86">
            <v>3682.232</v>
          </cell>
          <cell r="E86">
            <v>657.79399999999998</v>
          </cell>
          <cell r="F86">
            <v>362.31799999999998</v>
          </cell>
          <cell r="G86">
            <v>0</v>
          </cell>
          <cell r="H86">
            <v>1</v>
          </cell>
          <cell r="I86">
            <v>40</v>
          </cell>
          <cell r="J86">
            <v>666.46799999999996</v>
          </cell>
          <cell r="K86">
            <v>-8.6739999999999782</v>
          </cell>
          <cell r="L86">
            <v>100</v>
          </cell>
          <cell r="M86">
            <v>0</v>
          </cell>
          <cell r="W86">
            <v>91.973600000000005</v>
          </cell>
          <cell r="X86">
            <v>50</v>
          </cell>
          <cell r="Y86">
            <v>5.5702723390190227</v>
          </cell>
          <cell r="Z86">
            <v>3.9393695582210544</v>
          </cell>
          <cell r="AC86">
            <v>197.92599999999999</v>
          </cell>
          <cell r="AD86">
            <v>0</v>
          </cell>
          <cell r="AE86">
            <v>64.378000000000014</v>
          </cell>
          <cell r="AF86">
            <v>78.205199999999977</v>
          </cell>
          <cell r="AG86">
            <v>87.406599999999997</v>
          </cell>
          <cell r="AH86">
            <v>103.36</v>
          </cell>
          <cell r="AI86" t="e">
            <v>#N/A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 t="str">
            <v>кг</v>
          </cell>
          <cell r="C87">
            <v>134.56299999999999</v>
          </cell>
          <cell r="D87">
            <v>2249.7420000000002</v>
          </cell>
          <cell r="E87">
            <v>547.21699999999998</v>
          </cell>
          <cell r="F87">
            <v>130.52099999999999</v>
          </cell>
          <cell r="G87">
            <v>0</v>
          </cell>
          <cell r="H87">
            <v>1</v>
          </cell>
          <cell r="I87">
            <v>40</v>
          </cell>
          <cell r="J87">
            <v>572.46</v>
          </cell>
          <cell r="K87">
            <v>-25.243000000000052</v>
          </cell>
          <cell r="L87">
            <v>70</v>
          </cell>
          <cell r="M87">
            <v>0</v>
          </cell>
          <cell r="W87">
            <v>75.820999999999998</v>
          </cell>
          <cell r="X87">
            <v>150</v>
          </cell>
          <cell r="Y87">
            <v>4.6230068186913913</v>
          </cell>
          <cell r="Z87">
            <v>1.7214360137692721</v>
          </cell>
          <cell r="AC87">
            <v>168.11199999999999</v>
          </cell>
          <cell r="AD87">
            <v>0</v>
          </cell>
          <cell r="AE87">
            <v>55.884</v>
          </cell>
          <cell r="AF87">
            <v>72.712999999999994</v>
          </cell>
          <cell r="AG87">
            <v>66.987799999999993</v>
          </cell>
          <cell r="AH87">
            <v>85.763000000000005</v>
          </cell>
          <cell r="AI87" t="e">
            <v>#N/A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 t="str">
            <v>кг</v>
          </cell>
          <cell r="C88">
            <v>58.956000000000003</v>
          </cell>
          <cell r="D88">
            <v>4880.6450000000004</v>
          </cell>
          <cell r="E88">
            <v>923.995</v>
          </cell>
          <cell r="F88">
            <v>438.17599999999999</v>
          </cell>
          <cell r="G88">
            <v>0</v>
          </cell>
          <cell r="H88">
            <v>1</v>
          </cell>
          <cell r="I88">
            <v>40</v>
          </cell>
          <cell r="J88">
            <v>940.67100000000005</v>
          </cell>
          <cell r="K88">
            <v>-16.676000000000045</v>
          </cell>
          <cell r="L88">
            <v>130</v>
          </cell>
          <cell r="M88">
            <v>0</v>
          </cell>
          <cell r="W88">
            <v>139.18119999999999</v>
          </cell>
          <cell r="X88">
            <v>200</v>
          </cell>
          <cell r="Y88">
            <v>5.5192511632318153</v>
          </cell>
          <cell r="Z88">
            <v>3.1482412854609674</v>
          </cell>
          <cell r="AC88">
            <v>228.089</v>
          </cell>
          <cell r="AD88">
            <v>0</v>
          </cell>
          <cell r="AE88">
            <v>112.3578</v>
          </cell>
          <cell r="AF88">
            <v>122.56219999999999</v>
          </cell>
          <cell r="AG88">
            <v>124.6378</v>
          </cell>
          <cell r="AH88">
            <v>177.36099999999999</v>
          </cell>
          <cell r="AI88" t="e">
            <v>#N/A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 t="str">
            <v>кг</v>
          </cell>
          <cell r="C89">
            <v>101.953</v>
          </cell>
          <cell r="D89">
            <v>3591.1260000000002</v>
          </cell>
          <cell r="E89">
            <v>661.02300000000002</v>
          </cell>
          <cell r="F89">
            <v>227.05</v>
          </cell>
          <cell r="G89">
            <v>0</v>
          </cell>
          <cell r="H89">
            <v>1</v>
          </cell>
          <cell r="I89">
            <v>40</v>
          </cell>
          <cell r="J89">
            <v>690.46699999999998</v>
          </cell>
          <cell r="K89">
            <v>-29.44399999999996</v>
          </cell>
          <cell r="L89">
            <v>100</v>
          </cell>
          <cell r="M89">
            <v>0</v>
          </cell>
          <cell r="W89">
            <v>108.15320000000001</v>
          </cell>
          <cell r="X89">
            <v>200</v>
          </cell>
          <cell r="Y89">
            <v>4.8731798966650999</v>
          </cell>
          <cell r="Z89">
            <v>2.0993368665929442</v>
          </cell>
          <cell r="AC89">
            <v>120.25700000000001</v>
          </cell>
          <cell r="AD89">
            <v>0</v>
          </cell>
          <cell r="AE89">
            <v>80.512200000000007</v>
          </cell>
          <cell r="AF89">
            <v>95.809000000000012</v>
          </cell>
          <cell r="AG89">
            <v>92.33420000000001</v>
          </cell>
          <cell r="AH89">
            <v>126.828</v>
          </cell>
          <cell r="AI89" t="e">
            <v>#N/A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 t="str">
            <v>шт</v>
          </cell>
          <cell r="C90">
            <v>34</v>
          </cell>
          <cell r="D90">
            <v>123</v>
          </cell>
          <cell r="E90">
            <v>78</v>
          </cell>
          <cell r="G90">
            <v>0</v>
          </cell>
          <cell r="H90">
            <v>0.6</v>
          </cell>
          <cell r="I90">
            <v>60</v>
          </cell>
          <cell r="J90">
            <v>84</v>
          </cell>
          <cell r="K90">
            <v>-6</v>
          </cell>
          <cell r="L90">
            <v>0</v>
          </cell>
          <cell r="M90">
            <v>0</v>
          </cell>
          <cell r="W90">
            <v>10.8</v>
          </cell>
          <cell r="X90">
            <v>40</v>
          </cell>
          <cell r="Y90">
            <v>3.7037037037037033</v>
          </cell>
          <cell r="Z90">
            <v>0</v>
          </cell>
          <cell r="AC90">
            <v>24</v>
          </cell>
          <cell r="AD90">
            <v>0</v>
          </cell>
          <cell r="AE90">
            <v>6.4</v>
          </cell>
          <cell r="AF90">
            <v>9.1999999999999993</v>
          </cell>
          <cell r="AG90">
            <v>7.4</v>
          </cell>
          <cell r="AH90">
            <v>10</v>
          </cell>
          <cell r="AI90" t="str">
            <v>ф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 t="str">
            <v>шт</v>
          </cell>
          <cell r="C91">
            <v>17</v>
          </cell>
          <cell r="D91">
            <v>101</v>
          </cell>
          <cell r="E91">
            <v>62</v>
          </cell>
          <cell r="F91">
            <v>14</v>
          </cell>
          <cell r="G91">
            <v>0</v>
          </cell>
          <cell r="H91">
            <v>0.6</v>
          </cell>
          <cell r="I91">
            <v>60</v>
          </cell>
          <cell r="J91">
            <v>67</v>
          </cell>
          <cell r="K91">
            <v>-5</v>
          </cell>
          <cell r="L91">
            <v>10</v>
          </cell>
          <cell r="M91">
            <v>0</v>
          </cell>
          <cell r="W91">
            <v>7.6</v>
          </cell>
          <cell r="X91">
            <v>20</v>
          </cell>
          <cell r="Y91">
            <v>5.7894736842105265</v>
          </cell>
          <cell r="Z91">
            <v>1.8421052631578949</v>
          </cell>
          <cell r="AC91">
            <v>24</v>
          </cell>
          <cell r="AD91">
            <v>0</v>
          </cell>
          <cell r="AE91">
            <v>4</v>
          </cell>
          <cell r="AF91">
            <v>6</v>
          </cell>
          <cell r="AG91">
            <v>6.4</v>
          </cell>
          <cell r="AH91">
            <v>12</v>
          </cell>
          <cell r="AI91" t="str">
            <v>ф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 t="str">
            <v>шт</v>
          </cell>
          <cell r="C92">
            <v>9</v>
          </cell>
          <cell r="D92">
            <v>164</v>
          </cell>
          <cell r="E92">
            <v>83</v>
          </cell>
          <cell r="F92">
            <v>34</v>
          </cell>
          <cell r="G92">
            <v>0</v>
          </cell>
          <cell r="H92">
            <v>0.6</v>
          </cell>
          <cell r="I92">
            <v>60</v>
          </cell>
          <cell r="J92">
            <v>110</v>
          </cell>
          <cell r="K92">
            <v>-27</v>
          </cell>
          <cell r="L92">
            <v>10</v>
          </cell>
          <cell r="M92">
            <v>0</v>
          </cell>
          <cell r="W92">
            <v>11.8</v>
          </cell>
          <cell r="X92">
            <v>20</v>
          </cell>
          <cell r="Y92">
            <v>5.4237288135593218</v>
          </cell>
          <cell r="Z92">
            <v>2.8813559322033897</v>
          </cell>
          <cell r="AC92">
            <v>24</v>
          </cell>
          <cell r="AD92">
            <v>0</v>
          </cell>
          <cell r="AE92">
            <v>8.8000000000000007</v>
          </cell>
          <cell r="AF92">
            <v>10</v>
          </cell>
          <cell r="AG92">
            <v>9.4</v>
          </cell>
          <cell r="AH92">
            <v>12</v>
          </cell>
          <cell r="AI92" t="str">
            <v>ф</v>
          </cell>
        </row>
        <row r="93">
          <cell r="A93" t="str">
            <v xml:space="preserve"> 364  Сардельки Филейские Вязанка ВЕС NDX ТМ Вязанка  ПОКОМ</v>
          </cell>
          <cell r="B93" t="str">
            <v>кг</v>
          </cell>
          <cell r="C93">
            <v>105.858</v>
          </cell>
          <cell r="D93">
            <v>962.072</v>
          </cell>
          <cell r="E93">
            <v>444.04300000000001</v>
          </cell>
          <cell r="F93">
            <v>117.91200000000001</v>
          </cell>
          <cell r="G93">
            <v>0</v>
          </cell>
          <cell r="H93">
            <v>1</v>
          </cell>
          <cell r="I93">
            <v>30</v>
          </cell>
          <cell r="J93">
            <v>445.82600000000002</v>
          </cell>
          <cell r="K93">
            <v>-1.7830000000000155</v>
          </cell>
          <cell r="L93">
            <v>50</v>
          </cell>
          <cell r="M93">
            <v>0</v>
          </cell>
          <cell r="W93">
            <v>47.519199999999998</v>
          </cell>
          <cell r="X93">
            <v>80</v>
          </cell>
          <cell r="Y93">
            <v>5.2170911968214959</v>
          </cell>
          <cell r="Z93">
            <v>2.4813549049647303</v>
          </cell>
          <cell r="AC93">
            <v>206.447</v>
          </cell>
          <cell r="AD93">
            <v>0</v>
          </cell>
          <cell r="AE93">
            <v>37.811399999999999</v>
          </cell>
          <cell r="AF93">
            <v>49.967399999999998</v>
          </cell>
          <cell r="AG93">
            <v>47.6922</v>
          </cell>
          <cell r="AH93">
            <v>75.855999999999995</v>
          </cell>
          <cell r="AI93" t="e">
            <v>#N/A</v>
          </cell>
        </row>
        <row r="94">
          <cell r="A94" t="str">
            <v xml:space="preserve"> 372  Ветчина Сочинка ТМ Стародворье. ВЕС ПОКОМ</v>
          </cell>
          <cell r="B94" t="str">
            <v>кг</v>
          </cell>
          <cell r="C94">
            <v>-1.556</v>
          </cell>
          <cell r="D94">
            <v>37.213999999999999</v>
          </cell>
          <cell r="E94">
            <v>8.1140000000000008</v>
          </cell>
          <cell r="F94">
            <v>1.43</v>
          </cell>
          <cell r="G94" t="str">
            <v>выв</v>
          </cell>
          <cell r="H94">
            <v>0</v>
          </cell>
          <cell r="I94">
            <v>50</v>
          </cell>
          <cell r="J94">
            <v>15.503</v>
          </cell>
          <cell r="K94">
            <v>-7.3889999999999993</v>
          </cell>
          <cell r="L94">
            <v>0</v>
          </cell>
          <cell r="M94">
            <v>0</v>
          </cell>
          <cell r="W94">
            <v>1.6228000000000002</v>
          </cell>
          <cell r="Y94">
            <v>0.88119299975351228</v>
          </cell>
          <cell r="Z94">
            <v>0.88119299975351228</v>
          </cell>
          <cell r="AC94">
            <v>0</v>
          </cell>
          <cell r="AD94">
            <v>0</v>
          </cell>
          <cell r="AE94">
            <v>3.7795999999999998</v>
          </cell>
          <cell r="AF94">
            <v>3.5200000000000005</v>
          </cell>
          <cell r="AG94">
            <v>3.7816000000000001</v>
          </cell>
          <cell r="AH94">
            <v>0</v>
          </cell>
          <cell r="AI94" t="str">
            <v>вывод</v>
          </cell>
        </row>
        <row r="95">
          <cell r="A95" t="str">
            <v xml:space="preserve"> 373 Колбаса вареная Сочинка ТМ Стародворье ВЕС ПОКОМ</v>
          </cell>
          <cell r="B95" t="str">
            <v>кг</v>
          </cell>
          <cell r="C95">
            <v>86.825000000000003</v>
          </cell>
          <cell r="D95">
            <v>235.57300000000001</v>
          </cell>
          <cell r="E95">
            <v>77.659000000000006</v>
          </cell>
          <cell r="F95">
            <v>56.411000000000001</v>
          </cell>
          <cell r="G95">
            <v>0</v>
          </cell>
          <cell r="H95">
            <v>1</v>
          </cell>
          <cell r="I95">
            <v>50</v>
          </cell>
          <cell r="J95">
            <v>81.200999999999993</v>
          </cell>
          <cell r="K95">
            <v>-3.5419999999999874</v>
          </cell>
          <cell r="L95">
            <v>0</v>
          </cell>
          <cell r="M95">
            <v>0</v>
          </cell>
          <cell r="W95">
            <v>15.5318</v>
          </cell>
          <cell r="X95">
            <v>30</v>
          </cell>
          <cell r="Y95">
            <v>5.563489099782382</v>
          </cell>
          <cell r="Z95">
            <v>3.6319679625027361</v>
          </cell>
          <cell r="AC95">
            <v>0</v>
          </cell>
          <cell r="AD95">
            <v>0</v>
          </cell>
          <cell r="AE95">
            <v>17.966799999999999</v>
          </cell>
          <cell r="AF95">
            <v>16.116599999999998</v>
          </cell>
          <cell r="AG95">
            <v>11.768600000000001</v>
          </cell>
          <cell r="AH95">
            <v>17.422999999999998</v>
          </cell>
          <cell r="AI95" t="str">
            <v>увел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B96" t="str">
            <v>шт</v>
          </cell>
          <cell r="C96">
            <v>106.244</v>
          </cell>
          <cell r="D96">
            <v>745.75599999999997</v>
          </cell>
          <cell r="E96">
            <v>318</v>
          </cell>
          <cell r="F96">
            <v>104</v>
          </cell>
          <cell r="G96">
            <v>0</v>
          </cell>
          <cell r="H96">
            <v>0.6</v>
          </cell>
          <cell r="I96">
            <v>60</v>
          </cell>
          <cell r="J96">
            <v>329</v>
          </cell>
          <cell r="K96">
            <v>-11</v>
          </cell>
          <cell r="L96">
            <v>30</v>
          </cell>
          <cell r="M96">
            <v>0</v>
          </cell>
          <cell r="W96">
            <v>45.6</v>
          </cell>
          <cell r="X96">
            <v>100</v>
          </cell>
          <cell r="Y96">
            <v>5.1315789473684212</v>
          </cell>
          <cell r="Z96">
            <v>2.2807017543859649</v>
          </cell>
          <cell r="AC96">
            <v>90</v>
          </cell>
          <cell r="AD96">
            <v>0</v>
          </cell>
          <cell r="AE96">
            <v>41.4</v>
          </cell>
          <cell r="AF96">
            <v>50.2</v>
          </cell>
          <cell r="AG96">
            <v>39.6</v>
          </cell>
          <cell r="AH96">
            <v>58</v>
          </cell>
          <cell r="AI96" t="str">
            <v>ф</v>
          </cell>
        </row>
        <row r="97">
          <cell r="A97" t="str">
            <v xml:space="preserve"> 377  Колбаса Молочная Дугушка 0,6кг ТМ Стародворье  ПОКОМ</v>
          </cell>
          <cell r="B97" t="str">
            <v>шт</v>
          </cell>
          <cell r="C97">
            <v>121</v>
          </cell>
          <cell r="D97">
            <v>666</v>
          </cell>
          <cell r="E97">
            <v>336</v>
          </cell>
          <cell r="F97">
            <v>95</v>
          </cell>
          <cell r="G97">
            <v>0</v>
          </cell>
          <cell r="H97">
            <v>0.6</v>
          </cell>
          <cell r="I97">
            <v>60</v>
          </cell>
          <cell r="J97">
            <v>347</v>
          </cell>
          <cell r="K97">
            <v>-11</v>
          </cell>
          <cell r="L97">
            <v>50</v>
          </cell>
          <cell r="M97">
            <v>0</v>
          </cell>
          <cell r="W97">
            <v>50.4</v>
          </cell>
          <cell r="X97">
            <v>100</v>
          </cell>
          <cell r="Y97">
            <v>4.8611111111111116</v>
          </cell>
          <cell r="Z97">
            <v>1.8849206349206349</v>
          </cell>
          <cell r="AC97">
            <v>84</v>
          </cell>
          <cell r="AD97">
            <v>0</v>
          </cell>
          <cell r="AE97">
            <v>43</v>
          </cell>
          <cell r="AF97">
            <v>54</v>
          </cell>
          <cell r="AG97">
            <v>47.6</v>
          </cell>
          <cell r="AH97">
            <v>57</v>
          </cell>
          <cell r="AI97" t="str">
            <v>ф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B98" t="str">
            <v>шт</v>
          </cell>
          <cell r="C98">
            <v>137</v>
          </cell>
          <cell r="D98">
            <v>6719</v>
          </cell>
          <cell r="E98">
            <v>2706</v>
          </cell>
          <cell r="F98">
            <v>881</v>
          </cell>
          <cell r="G98">
            <v>0</v>
          </cell>
          <cell r="H98">
            <v>0.28000000000000003</v>
          </cell>
          <cell r="I98">
            <v>35</v>
          </cell>
          <cell r="J98">
            <v>2780</v>
          </cell>
          <cell r="K98">
            <v>-74</v>
          </cell>
          <cell r="L98">
            <v>400</v>
          </cell>
          <cell r="M98">
            <v>300</v>
          </cell>
          <cell r="W98">
            <v>388.8</v>
          </cell>
          <cell r="X98">
            <v>600</v>
          </cell>
          <cell r="Y98">
            <v>5.6095679012345681</v>
          </cell>
          <cell r="Z98">
            <v>2.2659465020576133</v>
          </cell>
          <cell r="AC98">
            <v>762</v>
          </cell>
          <cell r="AD98">
            <v>0</v>
          </cell>
          <cell r="AE98">
            <v>338</v>
          </cell>
          <cell r="AF98">
            <v>347.4</v>
          </cell>
          <cell r="AG98">
            <v>333.6</v>
          </cell>
          <cell r="AH98">
            <v>416</v>
          </cell>
          <cell r="AI98" t="str">
            <v>янвак</v>
          </cell>
        </row>
        <row r="99">
          <cell r="A99" t="str">
            <v xml:space="preserve"> 387  Колбаса вареная Мусульманская Халяль ТМ Вязанка, 0,4 кг ПОКОМ</v>
          </cell>
          <cell r="B99" t="str">
            <v>шт</v>
          </cell>
          <cell r="C99">
            <v>10</v>
          </cell>
          <cell r="D99">
            <v>970</v>
          </cell>
          <cell r="E99">
            <v>364</v>
          </cell>
          <cell r="F99">
            <v>559</v>
          </cell>
          <cell r="G99">
            <v>0</v>
          </cell>
          <cell r="H99">
            <v>0.4</v>
          </cell>
          <cell r="I99" t="e">
            <v>#N/A</v>
          </cell>
          <cell r="J99">
            <v>488</v>
          </cell>
          <cell r="K99">
            <v>-124</v>
          </cell>
          <cell r="L99">
            <v>100</v>
          </cell>
          <cell r="M99">
            <v>50</v>
          </cell>
          <cell r="W99">
            <v>72.8</v>
          </cell>
          <cell r="X99">
            <v>120</v>
          </cell>
          <cell r="Y99">
            <v>11.387362637362639</v>
          </cell>
          <cell r="Z99">
            <v>7.6785714285714288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63.6</v>
          </cell>
          <cell r="AH99">
            <v>107</v>
          </cell>
          <cell r="AI99" t="e">
            <v>#N/A</v>
          </cell>
        </row>
        <row r="100">
          <cell r="A100" t="str">
            <v xml:space="preserve"> 388  Сосиски Восточные Халяль ТМ Вязанка 0,33 кг АК. ПОКОМ</v>
          </cell>
          <cell r="B100" t="str">
            <v>шт</v>
          </cell>
          <cell r="C100">
            <v>155</v>
          </cell>
          <cell r="D100">
            <v>1303</v>
          </cell>
          <cell r="E100">
            <v>673</v>
          </cell>
          <cell r="F100">
            <v>213</v>
          </cell>
          <cell r="G100">
            <v>0</v>
          </cell>
          <cell r="H100">
            <v>0.33</v>
          </cell>
          <cell r="I100">
            <v>60</v>
          </cell>
          <cell r="J100">
            <v>697</v>
          </cell>
          <cell r="K100">
            <v>-24</v>
          </cell>
          <cell r="L100">
            <v>100</v>
          </cell>
          <cell r="M100">
            <v>0</v>
          </cell>
          <cell r="W100">
            <v>128.19999999999999</v>
          </cell>
          <cell r="X100">
            <v>250</v>
          </cell>
          <cell r="Y100">
            <v>4.3915756630265212</v>
          </cell>
          <cell r="Z100">
            <v>1.6614664586583465</v>
          </cell>
          <cell r="AC100">
            <v>32</v>
          </cell>
          <cell r="AD100">
            <v>0</v>
          </cell>
          <cell r="AE100">
            <v>73.599999999999994</v>
          </cell>
          <cell r="AF100">
            <v>106.6</v>
          </cell>
          <cell r="AG100">
            <v>108.8</v>
          </cell>
          <cell r="AH100">
            <v>153</v>
          </cell>
          <cell r="AI100">
            <v>0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B101" t="str">
            <v>шт</v>
          </cell>
          <cell r="C101">
            <v>71</v>
          </cell>
          <cell r="D101">
            <v>594</v>
          </cell>
          <cell r="E101">
            <v>313</v>
          </cell>
          <cell r="F101">
            <v>197</v>
          </cell>
          <cell r="G101">
            <v>0</v>
          </cell>
          <cell r="H101">
            <v>0.35</v>
          </cell>
          <cell r="I101" t="e">
            <v>#N/A</v>
          </cell>
          <cell r="J101">
            <v>343</v>
          </cell>
          <cell r="K101">
            <v>-30</v>
          </cell>
          <cell r="L101">
            <v>50</v>
          </cell>
          <cell r="M101">
            <v>0</v>
          </cell>
          <cell r="W101">
            <v>62.6</v>
          </cell>
          <cell r="X101">
            <v>100</v>
          </cell>
          <cell r="Y101">
            <v>5.5431309904153352</v>
          </cell>
          <cell r="Z101">
            <v>3.1469648562300319</v>
          </cell>
          <cell r="AC101">
            <v>0</v>
          </cell>
          <cell r="AD101">
            <v>0</v>
          </cell>
          <cell r="AE101">
            <v>54.8</v>
          </cell>
          <cell r="AF101">
            <v>55.8</v>
          </cell>
          <cell r="AG101">
            <v>53.8</v>
          </cell>
          <cell r="AH101">
            <v>81</v>
          </cell>
          <cell r="AI101" t="e">
            <v>#N/A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B102" t="str">
            <v>шт</v>
          </cell>
          <cell r="C102">
            <v>18</v>
          </cell>
          <cell r="D102">
            <v>60</v>
          </cell>
          <cell r="E102">
            <v>32</v>
          </cell>
          <cell r="F102">
            <v>32</v>
          </cell>
          <cell r="G102">
            <v>0</v>
          </cell>
          <cell r="H102">
            <v>0.33</v>
          </cell>
          <cell r="I102" t="e">
            <v>#N/A</v>
          </cell>
          <cell r="J102">
            <v>33</v>
          </cell>
          <cell r="K102">
            <v>-1</v>
          </cell>
          <cell r="L102">
            <v>0</v>
          </cell>
          <cell r="M102">
            <v>0</v>
          </cell>
          <cell r="W102">
            <v>6.4</v>
          </cell>
          <cell r="X102">
            <v>10</v>
          </cell>
          <cell r="Y102">
            <v>6.5625</v>
          </cell>
          <cell r="Z102">
            <v>5</v>
          </cell>
          <cell r="AC102">
            <v>0</v>
          </cell>
          <cell r="AD102">
            <v>0</v>
          </cell>
          <cell r="AE102">
            <v>6</v>
          </cell>
          <cell r="AF102">
            <v>1.4</v>
          </cell>
          <cell r="AG102">
            <v>1.2</v>
          </cell>
          <cell r="AH102">
            <v>8</v>
          </cell>
          <cell r="AI102" t="e">
            <v>#N/A</v>
          </cell>
        </row>
        <row r="103">
          <cell r="A103" t="str">
            <v xml:space="preserve"> 410  Сосиски Баварские с сыром ТМ Стародворье 0,35 кг. ПОКОМ</v>
          </cell>
          <cell r="B103" t="str">
            <v>шт</v>
          </cell>
          <cell r="C103">
            <v>755</v>
          </cell>
          <cell r="D103">
            <v>12057</v>
          </cell>
          <cell r="E103">
            <v>4651</v>
          </cell>
          <cell r="F103">
            <v>1708</v>
          </cell>
          <cell r="G103">
            <v>0</v>
          </cell>
          <cell r="H103">
            <v>0.35</v>
          </cell>
          <cell r="I103">
            <v>40</v>
          </cell>
          <cell r="J103">
            <v>4641</v>
          </cell>
          <cell r="K103">
            <v>10</v>
          </cell>
          <cell r="L103">
            <v>700</v>
          </cell>
          <cell r="M103">
            <v>400</v>
          </cell>
          <cell r="T103">
            <v>1050</v>
          </cell>
          <cell r="W103">
            <v>680.6</v>
          </cell>
          <cell r="X103">
            <v>1000</v>
          </cell>
          <cell r="Y103">
            <v>5.5950631795474584</v>
          </cell>
          <cell r="Z103">
            <v>2.5095503967087862</v>
          </cell>
          <cell r="AC103">
            <v>1248</v>
          </cell>
          <cell r="AD103">
            <v>0</v>
          </cell>
          <cell r="AE103">
            <v>623</v>
          </cell>
          <cell r="AF103">
            <v>697.4</v>
          </cell>
          <cell r="AG103">
            <v>631.20000000000005</v>
          </cell>
          <cell r="AH103">
            <v>718</v>
          </cell>
          <cell r="AI103" t="e">
            <v>#N/A</v>
          </cell>
        </row>
        <row r="104">
          <cell r="A104" t="str">
            <v xml:space="preserve"> 412  Сосиски Баварские ТМ Стародворье 0,35 кг ПОКОМ</v>
          </cell>
          <cell r="B104" t="str">
            <v>шт</v>
          </cell>
          <cell r="C104">
            <v>612</v>
          </cell>
          <cell r="D104">
            <v>26331</v>
          </cell>
          <cell r="E104">
            <v>9254</v>
          </cell>
          <cell r="F104">
            <v>3548</v>
          </cell>
          <cell r="G104">
            <v>0</v>
          </cell>
          <cell r="H104">
            <v>0.35</v>
          </cell>
          <cell r="I104">
            <v>45</v>
          </cell>
          <cell r="J104">
            <v>9312</v>
          </cell>
          <cell r="K104">
            <v>-58</v>
          </cell>
          <cell r="L104">
            <v>1500</v>
          </cell>
          <cell r="M104">
            <v>1000</v>
          </cell>
          <cell r="T104">
            <v>1326</v>
          </cell>
          <cell r="W104">
            <v>1397.2</v>
          </cell>
          <cell r="X104">
            <v>2000</v>
          </cell>
          <cell r="Y104">
            <v>5.7600916117950183</v>
          </cell>
          <cell r="Z104">
            <v>2.5393644431720581</v>
          </cell>
          <cell r="AC104">
            <v>2268</v>
          </cell>
          <cell r="AD104">
            <v>0</v>
          </cell>
          <cell r="AE104">
            <v>1071.8</v>
          </cell>
          <cell r="AF104">
            <v>1190.4000000000001</v>
          </cell>
          <cell r="AG104">
            <v>1196</v>
          </cell>
          <cell r="AH104">
            <v>1705</v>
          </cell>
          <cell r="AI104" t="str">
            <v>янвак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B105" t="str">
            <v>шт</v>
          </cell>
          <cell r="C105">
            <v>27</v>
          </cell>
          <cell r="D105">
            <v>168</v>
          </cell>
          <cell r="E105">
            <v>58</v>
          </cell>
          <cell r="F105">
            <v>112</v>
          </cell>
          <cell r="G105">
            <v>0</v>
          </cell>
          <cell r="H105">
            <v>0.11</v>
          </cell>
          <cell r="I105" t="e">
            <v>#N/A</v>
          </cell>
          <cell r="J105">
            <v>68</v>
          </cell>
          <cell r="K105">
            <v>-10</v>
          </cell>
          <cell r="L105">
            <v>0</v>
          </cell>
          <cell r="M105">
            <v>0</v>
          </cell>
          <cell r="W105">
            <v>11.6</v>
          </cell>
          <cell r="X105">
            <v>50</v>
          </cell>
          <cell r="Y105">
            <v>13.965517241379311</v>
          </cell>
          <cell r="Z105">
            <v>9.6551724137931032</v>
          </cell>
          <cell r="AC105">
            <v>0</v>
          </cell>
          <cell r="AD105">
            <v>0</v>
          </cell>
          <cell r="AE105">
            <v>7</v>
          </cell>
          <cell r="AF105">
            <v>1</v>
          </cell>
          <cell r="AG105">
            <v>0.4</v>
          </cell>
          <cell r="AH105">
            <v>52</v>
          </cell>
          <cell r="AI105" t="e">
            <v>#N/A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B106" t="str">
            <v>шт</v>
          </cell>
          <cell r="C106">
            <v>-3</v>
          </cell>
          <cell r="D106">
            <v>175</v>
          </cell>
          <cell r="E106">
            <v>86</v>
          </cell>
          <cell r="F106">
            <v>84</v>
          </cell>
          <cell r="G106">
            <v>0</v>
          </cell>
          <cell r="H106">
            <v>0.11</v>
          </cell>
          <cell r="I106" t="e">
            <v>#N/A</v>
          </cell>
          <cell r="J106">
            <v>118</v>
          </cell>
          <cell r="K106">
            <v>-32</v>
          </cell>
          <cell r="L106">
            <v>0</v>
          </cell>
          <cell r="M106">
            <v>0</v>
          </cell>
          <cell r="W106">
            <v>17.2</v>
          </cell>
          <cell r="X106">
            <v>50</v>
          </cell>
          <cell r="Y106">
            <v>7.7906976744186052</v>
          </cell>
          <cell r="Z106">
            <v>4.8837209302325579</v>
          </cell>
          <cell r="AC106">
            <v>0</v>
          </cell>
          <cell r="AD106">
            <v>0</v>
          </cell>
          <cell r="AE106">
            <v>17.2</v>
          </cell>
          <cell r="AF106">
            <v>2.2000000000000002</v>
          </cell>
          <cell r="AG106">
            <v>0</v>
          </cell>
          <cell r="AH106">
            <v>58</v>
          </cell>
          <cell r="AI106" t="e">
            <v>#N/A</v>
          </cell>
        </row>
        <row r="107">
          <cell r="A107" t="str">
            <v xml:space="preserve"> 417  Колбаса Филейбургская с ароматными пряностями 0,06 кг нарезка ТМ Баварушка  ПОКОМ</v>
          </cell>
          <cell r="B107" t="str">
            <v>шт</v>
          </cell>
          <cell r="C107">
            <v>106</v>
          </cell>
          <cell r="D107">
            <v>630</v>
          </cell>
          <cell r="E107">
            <v>498</v>
          </cell>
          <cell r="F107">
            <v>84</v>
          </cell>
          <cell r="G107">
            <v>0</v>
          </cell>
          <cell r="H107">
            <v>0.06</v>
          </cell>
          <cell r="I107" t="e">
            <v>#N/A</v>
          </cell>
          <cell r="J107">
            <v>526</v>
          </cell>
          <cell r="K107">
            <v>-28</v>
          </cell>
          <cell r="L107">
            <v>100</v>
          </cell>
          <cell r="M107">
            <v>0</v>
          </cell>
          <cell r="W107">
            <v>99.6</v>
          </cell>
          <cell r="X107">
            <v>200</v>
          </cell>
          <cell r="Y107">
            <v>3.8554216867469884</v>
          </cell>
          <cell r="Z107">
            <v>0.84337349397590367</v>
          </cell>
          <cell r="AC107">
            <v>0</v>
          </cell>
          <cell r="AD107">
            <v>0</v>
          </cell>
          <cell r="AE107">
            <v>51.4</v>
          </cell>
          <cell r="AF107">
            <v>69</v>
          </cell>
          <cell r="AG107">
            <v>63</v>
          </cell>
          <cell r="AH107">
            <v>119</v>
          </cell>
          <cell r="AI107" t="e">
            <v>#N/A</v>
          </cell>
        </row>
        <row r="108">
          <cell r="A108" t="str">
            <v xml:space="preserve"> 418  Колбаса Балыкбургская с мраморным балыком и нотками кориандра 0,06 кг нарезка ТМ Баварушка  ПО</v>
          </cell>
          <cell r="B108" t="str">
            <v>шт</v>
          </cell>
          <cell r="C108">
            <v>60</v>
          </cell>
          <cell r="D108">
            <v>680</v>
          </cell>
          <cell r="E108">
            <v>312</v>
          </cell>
          <cell r="F108">
            <v>205</v>
          </cell>
          <cell r="G108">
            <v>0</v>
          </cell>
          <cell r="H108">
            <v>0.06</v>
          </cell>
          <cell r="I108" t="e">
            <v>#N/A</v>
          </cell>
          <cell r="J108">
            <v>422</v>
          </cell>
          <cell r="K108">
            <v>-110</v>
          </cell>
          <cell r="L108">
            <v>100</v>
          </cell>
          <cell r="M108">
            <v>0</v>
          </cell>
          <cell r="W108">
            <v>62.4</v>
          </cell>
          <cell r="X108">
            <v>200</v>
          </cell>
          <cell r="Y108">
            <v>8.092948717948719</v>
          </cell>
          <cell r="Z108">
            <v>3.2852564102564101</v>
          </cell>
          <cell r="AC108">
            <v>0</v>
          </cell>
          <cell r="AD108">
            <v>0</v>
          </cell>
          <cell r="AE108">
            <v>46</v>
          </cell>
          <cell r="AF108">
            <v>57.6</v>
          </cell>
          <cell r="AG108">
            <v>59</v>
          </cell>
          <cell r="AH108">
            <v>112</v>
          </cell>
          <cell r="AI108" t="e">
            <v>#N/A</v>
          </cell>
        </row>
        <row r="109">
          <cell r="A109" t="str">
            <v xml:space="preserve"> 419  Колбаса Филейбургская зернистая 0,06 кг нарезка ТМ Баварушка  ПОКОМ</v>
          </cell>
          <cell r="B109" t="str">
            <v>шт</v>
          </cell>
          <cell r="C109">
            <v>28</v>
          </cell>
          <cell r="D109">
            <v>1019</v>
          </cell>
          <cell r="E109">
            <v>505</v>
          </cell>
          <cell r="F109">
            <v>214</v>
          </cell>
          <cell r="G109">
            <v>0</v>
          </cell>
          <cell r="H109">
            <v>0.06</v>
          </cell>
          <cell r="I109" t="e">
            <v>#N/A</v>
          </cell>
          <cell r="J109">
            <v>617</v>
          </cell>
          <cell r="K109">
            <v>-112</v>
          </cell>
          <cell r="L109">
            <v>100</v>
          </cell>
          <cell r="M109">
            <v>0</v>
          </cell>
          <cell r="W109">
            <v>101</v>
          </cell>
          <cell r="X109">
            <v>200</v>
          </cell>
          <cell r="Y109">
            <v>5.0891089108910892</v>
          </cell>
          <cell r="Z109">
            <v>2.1188118811881189</v>
          </cell>
          <cell r="AC109">
            <v>0</v>
          </cell>
          <cell r="AD109">
            <v>0</v>
          </cell>
          <cell r="AE109">
            <v>52.8</v>
          </cell>
          <cell r="AF109">
            <v>77.2</v>
          </cell>
          <cell r="AG109">
            <v>89.4</v>
          </cell>
          <cell r="AH109">
            <v>140</v>
          </cell>
          <cell r="AI109" t="e">
            <v>#N/A</v>
          </cell>
        </row>
        <row r="110">
          <cell r="A110" t="str">
            <v xml:space="preserve"> 420  Колбаса Мясорубская 0,28 кг ТМ Стародворье в оболочке черева  ПОКОМ</v>
          </cell>
          <cell r="B110" t="str">
            <v>шт</v>
          </cell>
          <cell r="C110">
            <v>15</v>
          </cell>
          <cell r="D110">
            <v>66</v>
          </cell>
          <cell r="E110">
            <v>13</v>
          </cell>
          <cell r="F110">
            <v>44</v>
          </cell>
          <cell r="G110">
            <v>0</v>
          </cell>
          <cell r="H110">
            <v>0.28000000000000003</v>
          </cell>
          <cell r="I110" t="e">
            <v>#N/A</v>
          </cell>
          <cell r="J110">
            <v>68</v>
          </cell>
          <cell r="K110">
            <v>-55</v>
          </cell>
          <cell r="L110">
            <v>0</v>
          </cell>
          <cell r="M110">
            <v>0</v>
          </cell>
          <cell r="W110">
            <v>2.6</v>
          </cell>
          <cell r="Y110">
            <v>16.923076923076923</v>
          </cell>
          <cell r="Z110">
            <v>16.923076923076923</v>
          </cell>
          <cell r="AC110">
            <v>0</v>
          </cell>
          <cell r="AD110">
            <v>0</v>
          </cell>
          <cell r="AE110">
            <v>17.2</v>
          </cell>
          <cell r="AF110">
            <v>7.6</v>
          </cell>
          <cell r="AG110">
            <v>5.8</v>
          </cell>
          <cell r="AH110">
            <v>2</v>
          </cell>
          <cell r="AI110" t="e">
            <v>#N/A</v>
          </cell>
        </row>
        <row r="111">
          <cell r="A111" t="str">
            <v xml:space="preserve"> 421  Сосиски Царедворские 0,33 кг ТМ Стародворье  ПОКОМ</v>
          </cell>
          <cell r="B111" t="str">
            <v>шт</v>
          </cell>
          <cell r="C111">
            <v>69</v>
          </cell>
          <cell r="D111">
            <v>172</v>
          </cell>
          <cell r="E111">
            <v>152</v>
          </cell>
          <cell r="F111">
            <v>72</v>
          </cell>
          <cell r="G111" t="str">
            <v>нов</v>
          </cell>
          <cell r="H111">
            <v>0.33</v>
          </cell>
          <cell r="I111" t="e">
            <v>#N/A</v>
          </cell>
          <cell r="J111">
            <v>216</v>
          </cell>
          <cell r="K111">
            <v>-64</v>
          </cell>
          <cell r="L111">
            <v>30</v>
          </cell>
          <cell r="M111">
            <v>0</v>
          </cell>
          <cell r="W111">
            <v>30.4</v>
          </cell>
          <cell r="X111">
            <v>80</v>
          </cell>
          <cell r="Y111">
            <v>5.9868421052631584</v>
          </cell>
          <cell r="Z111">
            <v>2.3684210526315792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26.8</v>
          </cell>
          <cell r="AH111">
            <v>77</v>
          </cell>
          <cell r="AI111" t="e">
            <v>#N/A</v>
          </cell>
        </row>
        <row r="112">
          <cell r="A112" t="str">
            <v xml:space="preserve"> 426  Колбаса варенокопченая из мяса птицы Сервелат Царедворский, 0,28 кг срез ПОКОМ</v>
          </cell>
          <cell r="B112" t="str">
            <v>шт</v>
          </cell>
          <cell r="D112">
            <v>72</v>
          </cell>
          <cell r="E112">
            <v>9</v>
          </cell>
          <cell r="F112">
            <v>63</v>
          </cell>
          <cell r="G112" t="str">
            <v>нов</v>
          </cell>
          <cell r="H112">
            <v>0.28000000000000003</v>
          </cell>
          <cell r="I112" t="e">
            <v>#N/A</v>
          </cell>
          <cell r="J112">
            <v>12</v>
          </cell>
          <cell r="K112">
            <v>-3</v>
          </cell>
          <cell r="L112">
            <v>0</v>
          </cell>
          <cell r="M112">
            <v>0</v>
          </cell>
          <cell r="W112">
            <v>1.8</v>
          </cell>
          <cell r="Y112">
            <v>35</v>
          </cell>
          <cell r="Z112">
            <v>35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9</v>
          </cell>
          <cell r="AI112" t="e">
            <v>#N/A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B113" t="str">
            <v>шт</v>
          </cell>
          <cell r="D113">
            <v>66</v>
          </cell>
          <cell r="E113">
            <v>58</v>
          </cell>
          <cell r="F113">
            <v>8</v>
          </cell>
          <cell r="G113" t="str">
            <v>нов</v>
          </cell>
          <cell r="H113">
            <v>0.33</v>
          </cell>
          <cell r="I113" t="e">
            <v>#N/A</v>
          </cell>
          <cell r="J113">
            <v>66</v>
          </cell>
          <cell r="K113">
            <v>-8</v>
          </cell>
          <cell r="L113">
            <v>0</v>
          </cell>
          <cell r="M113">
            <v>0</v>
          </cell>
          <cell r="W113">
            <v>11.6</v>
          </cell>
          <cell r="X113">
            <v>60</v>
          </cell>
          <cell r="Y113">
            <v>5.862068965517242</v>
          </cell>
          <cell r="Z113">
            <v>0.68965517241379315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58</v>
          </cell>
          <cell r="AI113" t="e">
            <v>#N/A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-3515</v>
          </cell>
          <cell r="D114">
            <v>4087</v>
          </cell>
          <cell r="E114">
            <v>1107</v>
          </cell>
          <cell r="F114">
            <v>-567</v>
          </cell>
          <cell r="G114" t="str">
            <v>ак</v>
          </cell>
          <cell r="H114">
            <v>0</v>
          </cell>
          <cell r="I114">
            <v>0</v>
          </cell>
          <cell r="J114">
            <v>1245</v>
          </cell>
          <cell r="K114">
            <v>-138</v>
          </cell>
          <cell r="L114">
            <v>0</v>
          </cell>
          <cell r="M114">
            <v>0</v>
          </cell>
          <cell r="W114">
            <v>221.4</v>
          </cell>
          <cell r="Y114">
            <v>-2.5609756097560976</v>
          </cell>
          <cell r="Z114">
            <v>-2.5609756097560976</v>
          </cell>
          <cell r="AC114">
            <v>0</v>
          </cell>
          <cell r="AD114">
            <v>0</v>
          </cell>
          <cell r="AE114">
            <v>198.4</v>
          </cell>
          <cell r="AF114">
            <v>217.6</v>
          </cell>
          <cell r="AG114">
            <v>242.6</v>
          </cell>
          <cell r="AH114">
            <v>329</v>
          </cell>
          <cell r="AI114" t="e">
            <v>#N/A</v>
          </cell>
        </row>
        <row r="115">
          <cell r="A115" t="str">
            <v>БОНУС_283  Сосиски Сочинки, ВЕС, ТМ Стародворье ПОКОМ</v>
          </cell>
          <cell r="B115" t="str">
            <v>кг</v>
          </cell>
          <cell r="C115">
            <v>-1267.4860000000001</v>
          </cell>
          <cell r="D115">
            <v>1397.2360000000001</v>
          </cell>
          <cell r="E115">
            <v>445.78300000000002</v>
          </cell>
          <cell r="F115">
            <v>-322.01400000000001</v>
          </cell>
          <cell r="G115" t="str">
            <v>ак</v>
          </cell>
          <cell r="H115">
            <v>0</v>
          </cell>
          <cell r="I115">
            <v>0</v>
          </cell>
          <cell r="J115">
            <v>422.52499999999998</v>
          </cell>
          <cell r="K115">
            <v>23.258000000000038</v>
          </cell>
          <cell r="L115">
            <v>0</v>
          </cell>
          <cell r="M115">
            <v>0</v>
          </cell>
          <cell r="W115">
            <v>89.156599999999997</v>
          </cell>
          <cell r="Y115">
            <v>-3.6117797224209989</v>
          </cell>
          <cell r="Z115">
            <v>-3.6117797224209989</v>
          </cell>
          <cell r="AC115">
            <v>0</v>
          </cell>
          <cell r="AD115">
            <v>0</v>
          </cell>
          <cell r="AE115">
            <v>70.448400000000007</v>
          </cell>
          <cell r="AF115">
            <v>85.286599999999993</v>
          </cell>
          <cell r="AG115">
            <v>90.142799999999994</v>
          </cell>
          <cell r="AH115">
            <v>107.79600000000001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-664.07600000000002</v>
          </cell>
          <cell r="D116">
            <v>818.26599999999996</v>
          </cell>
          <cell r="E116">
            <v>283.346</v>
          </cell>
          <cell r="F116">
            <v>-135.21700000000001</v>
          </cell>
          <cell r="G116" t="str">
            <v>ак</v>
          </cell>
          <cell r="H116">
            <v>0</v>
          </cell>
          <cell r="I116" t="e">
            <v>#N/A</v>
          </cell>
          <cell r="J116">
            <v>292.58300000000003</v>
          </cell>
          <cell r="K116">
            <v>-9.2370000000000232</v>
          </cell>
          <cell r="L116">
            <v>0</v>
          </cell>
          <cell r="M116">
            <v>0</v>
          </cell>
          <cell r="W116">
            <v>56.669200000000004</v>
          </cell>
          <cell r="Y116">
            <v>-2.3860756813224819</v>
          </cell>
          <cell r="Z116">
            <v>-2.3860756813224819</v>
          </cell>
          <cell r="AC116">
            <v>0</v>
          </cell>
          <cell r="AD116">
            <v>0</v>
          </cell>
          <cell r="AE116">
            <v>37.4482</v>
          </cell>
          <cell r="AF116">
            <v>40.188600000000001</v>
          </cell>
          <cell r="AG116">
            <v>47.156599999999997</v>
          </cell>
          <cell r="AH116">
            <v>85.792000000000002</v>
          </cell>
          <cell r="AI116" t="e">
            <v>#N/A</v>
          </cell>
        </row>
        <row r="117">
          <cell r="A117" t="str">
            <v>БОНУС_Колбаса Докторская Особая ТМ Особый рецепт,  0,5кг, ПОКОМ</v>
          </cell>
          <cell r="B117" t="str">
            <v>шт</v>
          </cell>
          <cell r="C117">
            <v>-924</v>
          </cell>
          <cell r="D117">
            <v>1172</v>
          </cell>
          <cell r="E117">
            <v>443</v>
          </cell>
          <cell r="F117">
            <v>-213</v>
          </cell>
          <cell r="G117" t="str">
            <v>ак</v>
          </cell>
          <cell r="H117">
            <v>0</v>
          </cell>
          <cell r="I117">
            <v>0</v>
          </cell>
          <cell r="J117">
            <v>465</v>
          </cell>
          <cell r="K117">
            <v>-22</v>
          </cell>
          <cell r="L117">
            <v>0</v>
          </cell>
          <cell r="M117">
            <v>0</v>
          </cell>
          <cell r="W117">
            <v>88.6</v>
          </cell>
          <cell r="Y117">
            <v>-2.4040632054176072</v>
          </cell>
          <cell r="Z117">
            <v>-2.4040632054176072</v>
          </cell>
          <cell r="AC117">
            <v>0</v>
          </cell>
          <cell r="AD117">
            <v>0</v>
          </cell>
          <cell r="AE117">
            <v>67.599999999999994</v>
          </cell>
          <cell r="AF117">
            <v>85.6</v>
          </cell>
          <cell r="AG117">
            <v>80.400000000000006</v>
          </cell>
          <cell r="AH117">
            <v>120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-1117</v>
          </cell>
          <cell r="D118">
            <v>1366</v>
          </cell>
          <cell r="E118">
            <v>478</v>
          </cell>
          <cell r="F118">
            <v>-249</v>
          </cell>
          <cell r="G118" t="str">
            <v>ак</v>
          </cell>
          <cell r="H118">
            <v>0</v>
          </cell>
          <cell r="I118">
            <v>0</v>
          </cell>
          <cell r="J118">
            <v>531</v>
          </cell>
          <cell r="K118">
            <v>-53</v>
          </cell>
          <cell r="L118">
            <v>0</v>
          </cell>
          <cell r="M118">
            <v>0</v>
          </cell>
          <cell r="W118">
            <v>95.6</v>
          </cell>
          <cell r="Y118">
            <v>-2.6046025104602513</v>
          </cell>
          <cell r="Z118">
            <v>-2.6046025104602513</v>
          </cell>
          <cell r="AC118">
            <v>0</v>
          </cell>
          <cell r="AD118">
            <v>0</v>
          </cell>
          <cell r="AE118">
            <v>70.400000000000006</v>
          </cell>
          <cell r="AF118">
            <v>84</v>
          </cell>
          <cell r="AG118">
            <v>63.4</v>
          </cell>
          <cell r="AH118">
            <v>149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02.02.2024 - 08.02.2024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81.700999999999993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2.6</v>
          </cell>
          <cell r="F8">
            <v>656.94100000000003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F9">
            <v>10.503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3.9</v>
          </cell>
          <cell r="F10">
            <v>686.48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2.6</v>
          </cell>
          <cell r="F11">
            <v>1554.8309999999999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281.98899999999998</v>
          </cell>
        </row>
        <row r="13">
          <cell r="A13" t="str">
            <v xml:space="preserve"> 020  Ветчина Столичная Вязанка, вектор 0.5кг, ПОКОМ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</v>
          </cell>
          <cell r="F14">
            <v>3</v>
          </cell>
        </row>
        <row r="15">
          <cell r="A15" t="str">
            <v xml:space="preserve"> 022  Колбаса Вязанка со шпиком, вектор 0,5кг, ПОКОМ</v>
          </cell>
          <cell r="D15">
            <v>1</v>
          </cell>
          <cell r="F15">
            <v>278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603</v>
          </cell>
          <cell r="F16">
            <v>2396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F17">
            <v>2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1753</v>
          </cell>
          <cell r="F18">
            <v>5199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861</v>
          </cell>
          <cell r="F19">
            <v>4469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2</v>
          </cell>
          <cell r="F20">
            <v>287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1</v>
          </cell>
          <cell r="F21">
            <v>617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1</v>
          </cell>
          <cell r="F22">
            <v>144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307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D24">
            <v>1</v>
          </cell>
          <cell r="F24">
            <v>2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1</v>
          </cell>
          <cell r="F25">
            <v>392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5</v>
          </cell>
          <cell r="F26">
            <v>336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D27">
            <v>1</v>
          </cell>
          <cell r="F27">
            <v>1</v>
          </cell>
        </row>
        <row r="28">
          <cell r="A28" t="str">
            <v xml:space="preserve"> 065  Колбаса Молочная по-стародворски, 0,5кг,ПОКОМ</v>
          </cell>
          <cell r="D28">
            <v>2</v>
          </cell>
          <cell r="F28">
            <v>2</v>
          </cell>
        </row>
        <row r="29">
          <cell r="A29" t="str">
            <v xml:space="preserve"> 068  Колбаса Особая ТМ Особый рецепт, 0,5 кг, ПОКОМ</v>
          </cell>
          <cell r="D29">
            <v>1</v>
          </cell>
          <cell r="F29">
            <v>156</v>
          </cell>
        </row>
        <row r="30">
          <cell r="A30" t="str">
            <v xml:space="preserve"> 079  Колбаса Сервелат Кремлевский,  0.35 кг, ПОКОМ</v>
          </cell>
          <cell r="F30">
            <v>76</v>
          </cell>
        </row>
        <row r="31">
          <cell r="A31" t="str">
            <v xml:space="preserve"> 080  Колбаса Сервелат Филейбургский, в/у 0,35 кг срез, БАВАРУШКА ПОКОМ</v>
          </cell>
          <cell r="F31">
            <v>1</v>
          </cell>
        </row>
        <row r="32">
          <cell r="A32" t="str">
            <v xml:space="preserve"> 083  Колбаса Швейцарская 0,17 кг., ШТ., сырокопченая   ПОКОМ</v>
          </cell>
          <cell r="D32">
            <v>9</v>
          </cell>
          <cell r="F32">
            <v>1265</v>
          </cell>
        </row>
        <row r="33">
          <cell r="A33" t="str">
            <v xml:space="preserve"> 091  Сардельки Баварские, МГС 0.38кг, ТМ Стародворье  ПОКОМ</v>
          </cell>
          <cell r="F33">
            <v>349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3</v>
          </cell>
          <cell r="F34">
            <v>1300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123</v>
          </cell>
          <cell r="F35">
            <v>557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357</v>
          </cell>
          <cell r="F36">
            <v>1314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4</v>
          </cell>
          <cell r="F37">
            <v>1325</v>
          </cell>
        </row>
        <row r="38">
          <cell r="A38" t="str">
            <v xml:space="preserve"> 200  Ветчина Дугушка ТМ Стародворье, вектор в/у    ПОКОМ</v>
          </cell>
          <cell r="F38">
            <v>546.255</v>
          </cell>
        </row>
        <row r="39">
          <cell r="A39" t="str">
            <v xml:space="preserve"> 201  Ветчина Нежная ТМ Особый рецепт, (2,5кг), ПОКОМ</v>
          </cell>
          <cell r="D39">
            <v>20.401</v>
          </cell>
          <cell r="F39">
            <v>7220.8630000000003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F40">
            <v>365.88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1.7</v>
          </cell>
          <cell r="F41">
            <v>782.84299999999996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0.81200000000000006</v>
          </cell>
          <cell r="F42">
            <v>316.45699999999999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50.603000000000002</v>
          </cell>
          <cell r="F43">
            <v>12233.252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286.358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94.97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1.65</v>
          </cell>
          <cell r="F46">
            <v>709.78300000000002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12.7</v>
          </cell>
          <cell r="F47">
            <v>6083.4549999999999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22.9</v>
          </cell>
          <cell r="F48">
            <v>5686.2370000000001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3.85</v>
          </cell>
          <cell r="F49">
            <v>365.27300000000002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0.8</v>
          </cell>
          <cell r="F50">
            <v>360.59199999999998</v>
          </cell>
        </row>
        <row r="51">
          <cell r="A51" t="str">
            <v xml:space="preserve"> 240  Колбаса Салями охотничья, ВЕС. ПОКОМ</v>
          </cell>
          <cell r="F51">
            <v>48.682000000000002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2.4</v>
          </cell>
          <cell r="F52">
            <v>721.69500000000005</v>
          </cell>
        </row>
        <row r="53">
          <cell r="A53" t="str">
            <v xml:space="preserve"> 243  Колбаса Сервелат Зернистый, ВЕС.  ПОКОМ</v>
          </cell>
          <cell r="F53">
            <v>102.265</v>
          </cell>
        </row>
        <row r="54">
          <cell r="A54" t="str">
            <v xml:space="preserve"> 247  Сардельки Нежные, ВЕС.  ПОКОМ</v>
          </cell>
          <cell r="F54">
            <v>189.41499999999999</v>
          </cell>
        </row>
        <row r="55">
          <cell r="A55" t="str">
            <v xml:space="preserve"> 248  Сардельки Сочные ТМ Особый рецепт,   ПОКОМ</v>
          </cell>
          <cell r="D55">
            <v>1.3</v>
          </cell>
          <cell r="F55">
            <v>332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5.25</v>
          </cell>
          <cell r="F56">
            <v>1325.8040000000001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F57">
            <v>72.650999999999996</v>
          </cell>
        </row>
        <row r="58">
          <cell r="A58" t="str">
            <v xml:space="preserve"> 257  Сосиски Молочные оригинальные ТМ Особый рецепт, ВЕС.   ПОКОМ</v>
          </cell>
          <cell r="D58">
            <v>1.3</v>
          </cell>
          <cell r="F58">
            <v>278.06299999999999</v>
          </cell>
        </row>
        <row r="59">
          <cell r="A59" t="str">
            <v xml:space="preserve"> 263  Шпикачки Стародворские, ВЕС.  ПОКОМ</v>
          </cell>
          <cell r="F59">
            <v>155.04599999999999</v>
          </cell>
        </row>
        <row r="60">
          <cell r="A60" t="str">
            <v xml:space="preserve"> 265  Колбаса Балыкбургская, ВЕС, ТМ Баварушка  ПОКОМ</v>
          </cell>
          <cell r="D60">
            <v>1.3</v>
          </cell>
          <cell r="F60">
            <v>494.09699999999998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  <cell r="D61">
            <v>0.7</v>
          </cell>
          <cell r="F61">
            <v>493.24900000000002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  <cell r="D62">
            <v>0.7</v>
          </cell>
          <cell r="F62">
            <v>383.71100000000001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10</v>
          </cell>
          <cell r="F63">
            <v>2725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296</v>
          </cell>
          <cell r="F64">
            <v>4347</v>
          </cell>
        </row>
        <row r="65">
          <cell r="A65" t="str">
            <v xml:space="preserve"> 274  Колбаса полусухая Стародворская 0,17 кг., ШТ.,   ПОКОМ</v>
          </cell>
          <cell r="D65">
            <v>1</v>
          </cell>
          <cell r="F65">
            <v>1</v>
          </cell>
        </row>
        <row r="66">
          <cell r="A66" t="str">
            <v xml:space="preserve"> 275  Колбаса полусухая Царедворская 0,15 кг., ШТ.,   ПОКОМ</v>
          </cell>
          <cell r="F66">
            <v>7</v>
          </cell>
        </row>
        <row r="67">
          <cell r="A67" t="str">
            <v xml:space="preserve"> 276  Колбаса Сливушка ТМ Вязанка в оболочке полиамид 0,45 кг  ПОКОМ</v>
          </cell>
          <cell r="D67">
            <v>297</v>
          </cell>
          <cell r="F67">
            <v>4600</v>
          </cell>
        </row>
        <row r="68">
          <cell r="A68" t="str">
            <v xml:space="preserve"> 283  Сосиски Сочинки, ВЕС, ТМ Стародворье ПОКОМ</v>
          </cell>
          <cell r="D68">
            <v>2.6</v>
          </cell>
          <cell r="F68">
            <v>733.23099999999999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7</v>
          </cell>
          <cell r="F69">
            <v>512</v>
          </cell>
        </row>
        <row r="70">
          <cell r="A70" t="str">
            <v xml:space="preserve"> 290  Колбаса Царедворская, 0,4кг ТМ Стародворье  Поком</v>
          </cell>
          <cell r="F70">
            <v>149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D71">
            <v>8</v>
          </cell>
          <cell r="F71">
            <v>1689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F72">
            <v>236.572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D73">
            <v>11</v>
          </cell>
          <cell r="F73">
            <v>3676</v>
          </cell>
        </row>
        <row r="74">
          <cell r="A74" t="str">
            <v xml:space="preserve"> 302  Сосиски Сочинки по-баварски,  0.4кг, ТМ Стародворье  ПОКОМ</v>
          </cell>
          <cell r="D74">
            <v>21</v>
          </cell>
          <cell r="F74">
            <v>4277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F75">
            <v>64.882000000000005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F76">
            <v>158.965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D77">
            <v>16</v>
          </cell>
          <cell r="F77">
            <v>1555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D78">
            <v>13</v>
          </cell>
          <cell r="F78">
            <v>2221</v>
          </cell>
        </row>
        <row r="79">
          <cell r="A79" t="str">
            <v xml:space="preserve"> 309  Сосиски Сочинки с сыром 0,4 кг ТМ Стародворье  ПОКОМ</v>
          </cell>
          <cell r="D79">
            <v>17</v>
          </cell>
          <cell r="F79">
            <v>1231</v>
          </cell>
        </row>
        <row r="80">
          <cell r="A80" t="str">
            <v xml:space="preserve"> 312  Ветчина Филейская ВЕС ТМ  Вязанка ТС Столичная  ПОКОМ</v>
          </cell>
          <cell r="D80">
            <v>1.35</v>
          </cell>
          <cell r="F80">
            <v>286.06400000000002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1.35</v>
          </cell>
          <cell r="F81">
            <v>848.11199999999997</v>
          </cell>
        </row>
        <row r="82">
          <cell r="A82" t="str">
            <v xml:space="preserve"> 316  Колбаса Нежная ТМ Зареченские ВЕС  ПОКОМ</v>
          </cell>
          <cell r="F82">
            <v>165.22200000000001</v>
          </cell>
        </row>
        <row r="83">
          <cell r="A83" t="str">
            <v xml:space="preserve"> 317 Колбаса Сервелат Рижский ТМ Зареченские, ВЕС  ПОКОМ</v>
          </cell>
          <cell r="F83">
            <v>5.6619999999999999</v>
          </cell>
        </row>
        <row r="84">
          <cell r="A84" t="str">
            <v xml:space="preserve"> 318  Сосиски Датские ТМ Зареченские, ВЕС  ПОКОМ</v>
          </cell>
          <cell r="D84">
            <v>6.6</v>
          </cell>
          <cell r="F84">
            <v>3122.1849999999999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750</v>
          </cell>
          <cell r="F85">
            <v>4767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357</v>
          </cell>
          <cell r="F86">
            <v>3939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5</v>
          </cell>
          <cell r="F87">
            <v>1343</v>
          </cell>
        </row>
        <row r="88">
          <cell r="A88" t="str">
            <v xml:space="preserve"> 328  Сардельки Сочинки Стародворье ТМ  0,4 кг ПОКОМ</v>
          </cell>
          <cell r="D88">
            <v>2</v>
          </cell>
          <cell r="F88">
            <v>548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4</v>
          </cell>
          <cell r="F89">
            <v>528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1.35</v>
          </cell>
          <cell r="F90">
            <v>1362.173</v>
          </cell>
        </row>
        <row r="91">
          <cell r="A91" t="str">
            <v xml:space="preserve"> 331  Сосиски Сочинки по-баварски ВЕС ТМ Стародворье  Поком</v>
          </cell>
          <cell r="F91">
            <v>8.6509999999999998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7</v>
          </cell>
          <cell r="F92">
            <v>395</v>
          </cell>
        </row>
        <row r="93">
          <cell r="A93" t="str">
            <v xml:space="preserve"> 335  Колбаса Сливушка ТМ Вязанка. ВЕС.  ПОКОМ </v>
          </cell>
          <cell r="F93">
            <v>253.77600000000001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336</v>
          </cell>
          <cell r="F94">
            <v>4034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18</v>
          </cell>
          <cell r="F95">
            <v>2695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7.274</v>
          </cell>
          <cell r="F96">
            <v>666.54399999999998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4.8419999999999996</v>
          </cell>
          <cell r="F97">
            <v>554.70299999999997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12.093</v>
          </cell>
          <cell r="F98">
            <v>949.56600000000003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8.8650000000000002</v>
          </cell>
          <cell r="F99">
            <v>711.12900000000002</v>
          </cell>
        </row>
        <row r="100">
          <cell r="A100" t="str">
            <v xml:space="preserve"> 353  Колбаса Салями запеченная ТМ Стародворье ТС Дугушка. 0,6 кг ПОКОМ</v>
          </cell>
          <cell r="F100">
            <v>73</v>
          </cell>
        </row>
        <row r="101">
          <cell r="A101" t="str">
            <v xml:space="preserve"> 354  Колбаса Рубленая запеченная ТМ Стародворье,ТС Дугушка  0,6 кг ПОКОМ</v>
          </cell>
          <cell r="F101">
            <v>66</v>
          </cell>
        </row>
        <row r="102">
          <cell r="A102" t="str">
            <v xml:space="preserve"> 355  Колбаса Сервелат запеченный ТМ Стародворье ТС Дугушка. 0,6 кг. ПОКОМ</v>
          </cell>
          <cell r="D102">
            <v>1</v>
          </cell>
          <cell r="F102">
            <v>109</v>
          </cell>
        </row>
        <row r="103">
          <cell r="A103" t="str">
            <v xml:space="preserve"> 364  Сардельки Филейские Вязанка ВЕС NDX ТМ Вязанка  ПОКОМ</v>
          </cell>
          <cell r="D103">
            <v>1.3</v>
          </cell>
          <cell r="F103">
            <v>457.875</v>
          </cell>
        </row>
        <row r="104">
          <cell r="A104" t="str">
            <v xml:space="preserve"> 368 Колбаса Балыкбургская с мраморным балыком 0,13 кг. ТМ Баварушка  ПОКОМ</v>
          </cell>
          <cell r="F104">
            <v>13</v>
          </cell>
        </row>
        <row r="105">
          <cell r="A105" t="str">
            <v xml:space="preserve"> 372  Ветчина Сочинка ТМ Стародворье. ВЕС ПОКОМ</v>
          </cell>
          <cell r="F105">
            <v>18.152999999999999</v>
          </cell>
        </row>
        <row r="106">
          <cell r="A106" t="str">
            <v xml:space="preserve"> 373 Колбаса вареная Сочинка ТМ Стародворье ВЕС ПОКОМ</v>
          </cell>
          <cell r="D106">
            <v>6.5</v>
          </cell>
          <cell r="F106">
            <v>68.200999999999993</v>
          </cell>
        </row>
        <row r="107">
          <cell r="A107" t="str">
            <v xml:space="preserve"> 376  Колбаса Докторская Дугушка 0,6кг ГОСТ ТМ Стародворье  ПОКОМ </v>
          </cell>
          <cell r="F107">
            <v>322</v>
          </cell>
        </row>
        <row r="108">
          <cell r="A108" t="str">
            <v xml:space="preserve"> 377  Колбаса Молочная Дугушка 0,6кг ТМ Стародворье  ПОКОМ</v>
          </cell>
          <cell r="D108">
            <v>1</v>
          </cell>
          <cell r="F108">
            <v>337</v>
          </cell>
        </row>
        <row r="109">
          <cell r="A109" t="str">
            <v xml:space="preserve"> 378  Колбаса Докторская Дугушка 0,6кг НЕГОСТ ТМ Стародворье  ПОКОМ </v>
          </cell>
          <cell r="F109">
            <v>6</v>
          </cell>
        </row>
        <row r="110">
          <cell r="A110" t="str">
            <v xml:space="preserve"> 380  Колбаса Филейбургская с филе сочного окорока 0,13кг с/в ТМ Баварушка  ПОКОМ</v>
          </cell>
          <cell r="F110">
            <v>14</v>
          </cell>
        </row>
        <row r="111">
          <cell r="A111" t="str">
            <v xml:space="preserve"> 385  Колбаски Филейбургские с филе сочного окорока, 0,28кг ТМ Баварушка  ПОКОМ</v>
          </cell>
          <cell r="D111">
            <v>5</v>
          </cell>
          <cell r="F111">
            <v>2794</v>
          </cell>
        </row>
        <row r="112">
          <cell r="A112" t="str">
            <v xml:space="preserve"> 387  Колбаса вареная Мусульманская Халяль ТМ Вязанка, 0,4 кг ПОКОМ</v>
          </cell>
          <cell r="D112">
            <v>8</v>
          </cell>
          <cell r="F112">
            <v>549</v>
          </cell>
        </row>
        <row r="113">
          <cell r="A113" t="str">
            <v xml:space="preserve"> 388  Сосиски Восточные Халяль ТМ Вязанка 0,33 кг АК. ПОКОМ</v>
          </cell>
          <cell r="D113">
            <v>9</v>
          </cell>
          <cell r="F113">
            <v>714</v>
          </cell>
        </row>
        <row r="114">
          <cell r="A114" t="str">
            <v xml:space="preserve"> 394 Колбаса полукопченая Аль-Ислами халяль ТМ Вязанка оболочка фиброуз в в/у 0,35 кг  ПОКОМ</v>
          </cell>
          <cell r="D114">
            <v>8</v>
          </cell>
          <cell r="F114">
            <v>332</v>
          </cell>
        </row>
        <row r="115">
          <cell r="A115" t="str">
            <v xml:space="preserve"> 405  Сардельки Сливушки ТМ Вязанка в оболочке айпил 0,33 кг. ПОКОМ</v>
          </cell>
          <cell r="F115">
            <v>26</v>
          </cell>
        </row>
        <row r="116">
          <cell r="A116" t="str">
            <v xml:space="preserve"> 410  Сосиски Баварские с сыром ТМ Стародворье 0,35 кг. ПОКОМ</v>
          </cell>
          <cell r="D116">
            <v>16</v>
          </cell>
          <cell r="F116">
            <v>4579</v>
          </cell>
        </row>
        <row r="117">
          <cell r="A117" t="str">
            <v xml:space="preserve"> 412  Сосиски Баварские ТМ Стародворье 0,35 кг ПОКОМ</v>
          </cell>
          <cell r="D117">
            <v>33</v>
          </cell>
          <cell r="F117">
            <v>9305</v>
          </cell>
        </row>
        <row r="118">
          <cell r="A118" t="str">
            <v xml:space="preserve"> 414  Колбаса Филейбургская с филе сочного окорока 0,11 кг ТМ Баварушка ПОКОМ</v>
          </cell>
          <cell r="F118">
            <v>117</v>
          </cell>
        </row>
        <row r="119">
          <cell r="A119" t="str">
            <v xml:space="preserve"> 415  Колбаса Балыкбургская с мраморным балыком 0,11 кг ТМ Баварушка  ПОКОМ</v>
          </cell>
          <cell r="D119">
            <v>1</v>
          </cell>
          <cell r="F119">
            <v>174</v>
          </cell>
        </row>
        <row r="120">
          <cell r="A120" t="str">
            <v xml:space="preserve"> 416  Сосиски Датские ТМ Особый рецепт, ВЕС  ПОКОМ</v>
          </cell>
          <cell r="F120">
            <v>2.65</v>
          </cell>
        </row>
        <row r="121">
          <cell r="A121" t="str">
            <v xml:space="preserve"> 417  Колбаса Филейбургская с ароматными пряностями 0,06 кг нарезка ТМ Баварушка  ПОКОМ</v>
          </cell>
          <cell r="D121">
            <v>6</v>
          </cell>
          <cell r="F121">
            <v>547</v>
          </cell>
        </row>
        <row r="122">
          <cell r="A122" t="str">
            <v xml:space="preserve"> 418  Колбаса Балыкбургская с мраморным балыком и нотками кориандра 0,06 кг нарезка ТМ Баварушка  ПО</v>
          </cell>
          <cell r="F122">
            <v>429</v>
          </cell>
        </row>
        <row r="123">
          <cell r="A123" t="str">
            <v xml:space="preserve"> 419  Колбаса Филейбургская зернистая 0,06 кг нарезка ТМ Баварушка  ПОКОМ</v>
          </cell>
          <cell r="D123">
            <v>6</v>
          </cell>
          <cell r="F123">
            <v>635</v>
          </cell>
        </row>
        <row r="124">
          <cell r="A124" t="str">
            <v xml:space="preserve"> 420  Колбаса Мясорубская 0,28 кг ТМ Стародворье в оболочке черева  ПОКОМ</v>
          </cell>
          <cell r="F124">
            <v>68</v>
          </cell>
        </row>
        <row r="125">
          <cell r="A125" t="str">
            <v xml:space="preserve"> 421  Сосиски Царедворские 0,33 кг ТМ Стародворье  ПОКОМ</v>
          </cell>
          <cell r="F125">
            <v>239</v>
          </cell>
        </row>
        <row r="126">
          <cell r="A126" t="str">
            <v xml:space="preserve"> 426  Колбаса варенокопченая из мяса птицы Сервелат Царедворский, 0,28 кг срез ПОКОМ</v>
          </cell>
          <cell r="F126">
            <v>19</v>
          </cell>
        </row>
        <row r="127">
          <cell r="A127" t="str">
            <v xml:space="preserve"> 428  Сосиски Царедворские по-баварски ТМ Стародворье, 0,33 кг ПОКОМ</v>
          </cell>
          <cell r="F127">
            <v>94</v>
          </cell>
        </row>
        <row r="128">
          <cell r="A128" t="str">
            <v>3215 ВЕТЧ.МЯСНАЯ Папа может п/о 0.4кг 8шт.    ОСТАНКИНО</v>
          </cell>
          <cell r="D128">
            <v>241</v>
          </cell>
          <cell r="F128">
            <v>241</v>
          </cell>
        </row>
        <row r="129">
          <cell r="A129" t="str">
            <v>3297 СЫТНЫЕ Папа может сар б/о мгс 1*3 СНГ  ОСТАНКИНО</v>
          </cell>
          <cell r="D129">
            <v>153.19999999999999</v>
          </cell>
          <cell r="F129">
            <v>153.19999999999999</v>
          </cell>
        </row>
        <row r="130">
          <cell r="A130" t="str">
            <v>3812 СОЧНЫЕ сос п/о мгс 2*2  ОСТАНКИНО</v>
          </cell>
          <cell r="D130">
            <v>1609.5</v>
          </cell>
          <cell r="F130">
            <v>1609.5</v>
          </cell>
        </row>
        <row r="131">
          <cell r="A131" t="str">
            <v>4063 МЯСНАЯ Папа может вар п/о_Л   ОСТАНКИНО</v>
          </cell>
          <cell r="D131">
            <v>1933.78</v>
          </cell>
          <cell r="F131">
            <v>1933.78</v>
          </cell>
        </row>
        <row r="132">
          <cell r="A132" t="str">
            <v>4117 ЭКСТРА Папа может с/к в/у_Л   ОСТАНКИНО</v>
          </cell>
          <cell r="D132">
            <v>31.1</v>
          </cell>
          <cell r="F132">
            <v>31.1</v>
          </cell>
        </row>
        <row r="133">
          <cell r="A133" t="str">
            <v>4574 Мясная со шпиком Папа может вар п/о ОСТАНКИНО</v>
          </cell>
          <cell r="D133">
            <v>131.35</v>
          </cell>
          <cell r="F133">
            <v>131.35</v>
          </cell>
        </row>
        <row r="134">
          <cell r="A134" t="str">
            <v>4614 ВЕТЧ.ЛЮБИТЕЛЬСКАЯ п/о _ ОСТАНКИНО</v>
          </cell>
          <cell r="D134">
            <v>1.5</v>
          </cell>
          <cell r="F134">
            <v>1.5</v>
          </cell>
        </row>
        <row r="135">
          <cell r="A135" t="str">
            <v>4813 ФИЛЕЙНАЯ Папа может вар п/о_Л   ОСТАНКИНО</v>
          </cell>
          <cell r="D135">
            <v>431.35</v>
          </cell>
          <cell r="F135">
            <v>431.35</v>
          </cell>
        </row>
        <row r="136">
          <cell r="A136" t="str">
            <v>4993 САЛЯМИ ИТАЛЬЯНСКАЯ с/к в/у 1/250*8_120c ОСТАНКИНО</v>
          </cell>
          <cell r="D136">
            <v>495</v>
          </cell>
          <cell r="F136">
            <v>495</v>
          </cell>
        </row>
        <row r="137">
          <cell r="A137" t="str">
            <v>5246 ДОКТОРСКАЯ ПРЕМИУМ вар б/о мгс_30с ОСТАНКИНО</v>
          </cell>
          <cell r="D137">
            <v>33.1</v>
          </cell>
          <cell r="F137">
            <v>33.1</v>
          </cell>
        </row>
        <row r="138">
          <cell r="A138" t="str">
            <v>5247 РУССКАЯ ПРЕМИУМ вар б/о мгс_30с ОСТАНКИНО</v>
          </cell>
          <cell r="D138">
            <v>92.6</v>
          </cell>
          <cell r="F138">
            <v>92.6</v>
          </cell>
        </row>
        <row r="139">
          <cell r="A139" t="str">
            <v>5336 ОСОБАЯ вар п/о  ОСТАНКИНО</v>
          </cell>
          <cell r="D139">
            <v>564.29999999999995</v>
          </cell>
          <cell r="F139">
            <v>566.26099999999997</v>
          </cell>
        </row>
        <row r="140">
          <cell r="A140" t="str">
            <v>5337 ОСОБАЯ СО ШПИКОМ вар п/о  ОСТАНКИНО</v>
          </cell>
          <cell r="D140">
            <v>78.5</v>
          </cell>
          <cell r="F140">
            <v>80.400000000000006</v>
          </cell>
        </row>
        <row r="141">
          <cell r="A141" t="str">
            <v>5341 СЕРВЕЛАТ ОХОТНИЧИЙ в/к в/у  ОСТАНКИНО</v>
          </cell>
          <cell r="D141">
            <v>392.1</v>
          </cell>
          <cell r="F141">
            <v>392.1</v>
          </cell>
        </row>
        <row r="142">
          <cell r="A142" t="str">
            <v>5483 ЭКСТРА Папа может с/к в/у 1/250 8шт.   ОСТАНКИНО</v>
          </cell>
          <cell r="D142">
            <v>798</v>
          </cell>
          <cell r="F142">
            <v>798</v>
          </cell>
        </row>
        <row r="143">
          <cell r="A143" t="str">
            <v>5544 Сервелат Финский в/к в/у_45с НОВАЯ ОСТАНКИНО</v>
          </cell>
          <cell r="D143">
            <v>883.39099999999996</v>
          </cell>
          <cell r="F143">
            <v>883.39099999999996</v>
          </cell>
        </row>
        <row r="144">
          <cell r="A144" t="str">
            <v>5682 САЛЯМИ МЕЛКОЗЕРНЕНАЯ с/к в/у 1/120_60с   ОСТАНКИНО</v>
          </cell>
          <cell r="D144">
            <v>1697</v>
          </cell>
          <cell r="F144">
            <v>1697</v>
          </cell>
        </row>
        <row r="145">
          <cell r="A145" t="str">
            <v>5706 АРОМАТНАЯ Папа может с/к в/у 1/250 8шт.  ОСТАНКИНО</v>
          </cell>
          <cell r="D145">
            <v>803</v>
          </cell>
          <cell r="F145">
            <v>803</v>
          </cell>
        </row>
        <row r="146">
          <cell r="A146" t="str">
            <v>5708 ПОСОЛЬСКАЯ Папа может с/к в/у ОСТАНКИНО</v>
          </cell>
          <cell r="D146">
            <v>53</v>
          </cell>
          <cell r="F146">
            <v>53</v>
          </cell>
        </row>
        <row r="147">
          <cell r="A147" t="str">
            <v>5813 ГОВЯЖЬИ сос п/о мгс 2*2_45с   ОСТАНКИНО</v>
          </cell>
          <cell r="D147">
            <v>2</v>
          </cell>
          <cell r="F147">
            <v>2</v>
          </cell>
        </row>
        <row r="148">
          <cell r="A148" t="str">
            <v>5820 СЛИВОЧНЫЕ Папа может сос п/о мгс 2*2_45с   ОСТАНКИНО</v>
          </cell>
          <cell r="D148">
            <v>132.19999999999999</v>
          </cell>
          <cell r="F148">
            <v>132.19999999999999</v>
          </cell>
        </row>
        <row r="149">
          <cell r="A149" t="str">
            <v>5851 ЭКСТРА Папа может вар п/о   ОСТАНКИНО</v>
          </cell>
          <cell r="D149">
            <v>337.55</v>
          </cell>
          <cell r="F149">
            <v>337.55</v>
          </cell>
        </row>
        <row r="150">
          <cell r="A150" t="str">
            <v>5931 ОХОТНИЧЬЯ Папа может с/к в/у 1/220 8шт.   ОСТАНКИНО</v>
          </cell>
          <cell r="D150">
            <v>745</v>
          </cell>
          <cell r="F150">
            <v>745</v>
          </cell>
        </row>
        <row r="151">
          <cell r="A151" t="str">
            <v>5981 МОЛОЧНЫЕ ТРАДИЦ. сос п/о мгс 1*6_45с   ОСТАНКИНО</v>
          </cell>
          <cell r="D151">
            <v>177.8</v>
          </cell>
          <cell r="F151">
            <v>177.8</v>
          </cell>
        </row>
        <row r="152">
          <cell r="A152" t="str">
            <v>5982 МОЛОЧНЫЕ ТРАДИЦ. сос п/о мгс 0,6кг_СНГ  ОСТАНКИНО</v>
          </cell>
          <cell r="D152">
            <v>187</v>
          </cell>
          <cell r="F152">
            <v>189</v>
          </cell>
        </row>
        <row r="153">
          <cell r="A153" t="str">
            <v>5997 ОСОБАЯ Коровино вар п/о  ОСТАНКИНО</v>
          </cell>
          <cell r="D153">
            <v>113.65</v>
          </cell>
          <cell r="F153">
            <v>113.65</v>
          </cell>
        </row>
        <row r="154">
          <cell r="A154" t="str">
            <v>6025 ВЕТЧ.ФИРМЕННАЯ С ИНДЕЙКОЙ п/о   ОСТАНКИНО</v>
          </cell>
          <cell r="D154">
            <v>19.3</v>
          </cell>
          <cell r="F154">
            <v>19.3</v>
          </cell>
        </row>
        <row r="155">
          <cell r="A155" t="str">
            <v>6041 МОЛОЧНЫЕ К ЗАВТРАКУ сос п/о мгс 1*3  ОСТАНКИНО</v>
          </cell>
          <cell r="D155">
            <v>303.39999999999998</v>
          </cell>
          <cell r="F155">
            <v>307.55500000000001</v>
          </cell>
        </row>
        <row r="156">
          <cell r="A156" t="str">
            <v>6042 МОЛОЧНЫЕ К ЗАВТРАКУ сос п/о в/у 0.4кг   ОСТАНКИНО</v>
          </cell>
          <cell r="D156">
            <v>1212</v>
          </cell>
          <cell r="F156">
            <v>1224</v>
          </cell>
        </row>
        <row r="157">
          <cell r="A157" t="str">
            <v>6113 СОЧНЫЕ сос п/о мгс 1*6_Ашан  ОСТАНКИНО</v>
          </cell>
          <cell r="D157">
            <v>1454.7</v>
          </cell>
          <cell r="F157">
            <v>1454.7</v>
          </cell>
        </row>
        <row r="158">
          <cell r="A158" t="str">
            <v>6123 МОЛОЧНЫЕ КЛАССИЧЕСКИЕ ПМ сос п/о мгс 2*4   ОСТАНКИНО</v>
          </cell>
          <cell r="D158">
            <v>629.5</v>
          </cell>
          <cell r="F158">
            <v>629.5</v>
          </cell>
        </row>
        <row r="159">
          <cell r="A159" t="str">
            <v>6144 МОЛОЧНЫЕ ТРАДИЦ сос п/о в/у 1/360 (1+1) ОСТАНКИНО</v>
          </cell>
          <cell r="D159">
            <v>307</v>
          </cell>
          <cell r="F159">
            <v>307</v>
          </cell>
        </row>
        <row r="160">
          <cell r="A160" t="str">
            <v>6213 СЕРВЕЛАТ ФИНСКИЙ СН в/к в/у 0.35кг 8шт.  ОСТАНКИНО</v>
          </cell>
          <cell r="D160">
            <v>476</v>
          </cell>
          <cell r="F160">
            <v>476</v>
          </cell>
        </row>
        <row r="161">
          <cell r="A161" t="str">
            <v>6215 СЕРВЕЛАТ ОРЕХОВЫЙ СН в/к в/у 0.35кг 8шт  ОСТАНКИНО</v>
          </cell>
          <cell r="D161">
            <v>239</v>
          </cell>
          <cell r="F161">
            <v>239</v>
          </cell>
        </row>
        <row r="162">
          <cell r="A162" t="str">
            <v>6217 ШПИКАЧКИ ДОМАШНИЕ СН п/о мгс 0.4кг 8шт.  ОСТАНКИНО</v>
          </cell>
          <cell r="D162">
            <v>86</v>
          </cell>
          <cell r="F162">
            <v>86</v>
          </cell>
        </row>
        <row r="163">
          <cell r="A163" t="str">
            <v>6221 НЕАПОЛИТАНСКИЙ ДУЭТ с/к с/н мгс 1/90  ОСТАНКИНО</v>
          </cell>
          <cell r="D163">
            <v>543</v>
          </cell>
          <cell r="F163">
            <v>543</v>
          </cell>
        </row>
        <row r="164">
          <cell r="A164" t="str">
            <v>6225 ИМПЕРСКАЯ И БАЛЫКОВАЯ в/к с/н мгс 1/90  ОСТАНКИНО</v>
          </cell>
          <cell r="D164">
            <v>375</v>
          </cell>
          <cell r="F164">
            <v>383</v>
          </cell>
        </row>
        <row r="165">
          <cell r="A165" t="str">
            <v>6227 МОЛОЧНЫЕ ТРАДИЦ. сос п/о мгс 0.6кг LTF  ОСТАНКИНО</v>
          </cell>
          <cell r="D165">
            <v>26</v>
          </cell>
          <cell r="F165">
            <v>26</v>
          </cell>
        </row>
        <row r="166">
          <cell r="A166" t="str">
            <v>6228 МЯСНОЕ АССОРТИ к/з с/н мгс 1/90 10шт.  ОСТАНКИНО</v>
          </cell>
          <cell r="D166">
            <v>667</v>
          </cell>
          <cell r="F166">
            <v>673</v>
          </cell>
        </row>
        <row r="167">
          <cell r="A167" t="str">
            <v>6233 БУЖЕНИНА ЗАПЕЧЕННАЯ с/н в/у 1/100 10шт.  ОСТАНКИНО</v>
          </cell>
          <cell r="D167">
            <v>112</v>
          </cell>
          <cell r="F167">
            <v>112</v>
          </cell>
        </row>
        <row r="168">
          <cell r="A168" t="str">
            <v>6241 ХОТ-ДОГ Папа может сос п/о мгс 0.38кг  ОСТАНКИНО</v>
          </cell>
          <cell r="D168">
            <v>104</v>
          </cell>
          <cell r="F168">
            <v>110</v>
          </cell>
        </row>
        <row r="169">
          <cell r="A169" t="str">
            <v>6247 ДОМАШНЯЯ Папа может вар п/о 0,4кг 8шт.  ОСТАНКИНО</v>
          </cell>
          <cell r="D169">
            <v>145</v>
          </cell>
          <cell r="F169">
            <v>145</v>
          </cell>
        </row>
        <row r="170">
          <cell r="A170" t="str">
            <v>6268 ГОВЯЖЬЯ Папа может вар п/о 0,4кг 8 шт.  ОСТАНКИНО</v>
          </cell>
          <cell r="D170">
            <v>342</v>
          </cell>
          <cell r="F170">
            <v>342</v>
          </cell>
        </row>
        <row r="171">
          <cell r="A171" t="str">
            <v>6281 СВИНИНА ДЕЛИКАТ. к/в мл/к в/у 0.3кг 45с  ОСТАНКИНО</v>
          </cell>
          <cell r="D171">
            <v>517</v>
          </cell>
          <cell r="F171">
            <v>517</v>
          </cell>
        </row>
        <row r="172">
          <cell r="A172" t="str">
            <v>6297 ФИЛЕЙНЫЕ сос ц/о в/у 1/270 12шт_45с  ОСТАНКИНО</v>
          </cell>
          <cell r="D172">
            <v>2811</v>
          </cell>
          <cell r="F172">
            <v>2813</v>
          </cell>
        </row>
        <row r="173">
          <cell r="A173" t="str">
            <v>6302 БАЛЫКОВАЯ СН в/к в/у 0.35кг 8шт.  ОСТАНКИНО</v>
          </cell>
          <cell r="D173">
            <v>195</v>
          </cell>
          <cell r="F173">
            <v>195</v>
          </cell>
        </row>
        <row r="174">
          <cell r="A174" t="str">
            <v>6303 МЯСНЫЕ Папа может сос п/о мгс 1.5*3  ОСТАНКИНО</v>
          </cell>
          <cell r="D174">
            <v>214.3</v>
          </cell>
          <cell r="F174">
            <v>214.3</v>
          </cell>
        </row>
        <row r="175">
          <cell r="A175" t="str">
            <v>6325 ДОКТОРСКАЯ ПРЕМИУМ вар п/о 0.4кг 8шт.  ОСТАНКИНО</v>
          </cell>
          <cell r="D175">
            <v>569</v>
          </cell>
          <cell r="F175">
            <v>569</v>
          </cell>
        </row>
        <row r="176">
          <cell r="A176" t="str">
            <v>6333 МЯСНАЯ Папа может вар п/о 0.4кг 8шт.  ОСТАНКИНО</v>
          </cell>
          <cell r="D176">
            <v>7764</v>
          </cell>
          <cell r="F176">
            <v>7764</v>
          </cell>
        </row>
        <row r="177">
          <cell r="A177" t="str">
            <v>6353 ЭКСТРА Папа может вар п/о 0.4кг 8шт.  ОСТАНКИНО</v>
          </cell>
          <cell r="D177">
            <v>1569</v>
          </cell>
          <cell r="F177">
            <v>1620</v>
          </cell>
        </row>
        <row r="178">
          <cell r="A178" t="str">
            <v>6392 ФИЛЕЙНАЯ Папа может вар п/о 0.4кг. ОСТАНКИНО</v>
          </cell>
          <cell r="D178">
            <v>4635</v>
          </cell>
          <cell r="F178">
            <v>4639</v>
          </cell>
        </row>
        <row r="179">
          <cell r="A179" t="str">
            <v>6427 КЛАССИЧЕСКАЯ ПМ вар п/о 0.35кг 8шт. ОСТАНКИНО</v>
          </cell>
          <cell r="D179">
            <v>922</v>
          </cell>
          <cell r="F179">
            <v>968</v>
          </cell>
        </row>
        <row r="180">
          <cell r="A180" t="str">
            <v>6438 БОГАТЫРСКИЕ Папа Может сос п/о в/у 0,3кг  ОСТАНКИНО</v>
          </cell>
          <cell r="D180">
            <v>518</v>
          </cell>
          <cell r="F180">
            <v>518</v>
          </cell>
        </row>
        <row r="181">
          <cell r="A181" t="str">
            <v>6450 БЕКОН с/к с/н в/у 1/100 10шт.  ОСТАНКИНО</v>
          </cell>
          <cell r="D181">
            <v>348</v>
          </cell>
          <cell r="F181">
            <v>348</v>
          </cell>
        </row>
        <row r="182">
          <cell r="A182" t="str">
            <v>6453 ЭКСТРА Папа может с/к с/н в/у 1/100 14шт.   ОСТАНКИНО</v>
          </cell>
          <cell r="D182">
            <v>800</v>
          </cell>
          <cell r="F182">
            <v>800</v>
          </cell>
        </row>
        <row r="183">
          <cell r="A183" t="str">
            <v>6454 АРОМАТНАЯ с/к с/н в/у 1/100 14шт.  ОСТАНКИНО</v>
          </cell>
          <cell r="D183">
            <v>735</v>
          </cell>
          <cell r="F183">
            <v>735</v>
          </cell>
        </row>
        <row r="184">
          <cell r="A184" t="str">
            <v>6475 С СЫРОМ Папа может сос ц/о мгс 0.4кг6шт  ОСТАНКИНО</v>
          </cell>
          <cell r="D184">
            <v>309</v>
          </cell>
          <cell r="F184">
            <v>309</v>
          </cell>
        </row>
        <row r="185">
          <cell r="A185" t="str">
            <v>6527 ШПИКАЧКИ СОЧНЫЕ ПМ сар б/о мгс 1*3 45с ОСТАНКИНО</v>
          </cell>
          <cell r="D185">
            <v>461.7</v>
          </cell>
          <cell r="F185">
            <v>461.7</v>
          </cell>
        </row>
        <row r="186">
          <cell r="A186" t="str">
            <v>6562 СЕРВЕЛАТ КАРЕЛЬСКИЙ СН в/к в/у 0,28кг  ОСТАНКИНО</v>
          </cell>
          <cell r="D186">
            <v>815</v>
          </cell>
          <cell r="F186">
            <v>815</v>
          </cell>
        </row>
        <row r="187">
          <cell r="A187" t="str">
            <v>6563 СЛИВОЧНЫЕ СН сос п/о мгс 1*6  ОСТАНКИНО</v>
          </cell>
          <cell r="D187">
            <v>50.1</v>
          </cell>
          <cell r="F187">
            <v>50.1</v>
          </cell>
        </row>
        <row r="188">
          <cell r="A188" t="str">
            <v>6591 ДОКТОРСКАЯ ОРИГИНАЛЬНАЯ СН вар ц/о в/у  ОСТАНКИНО</v>
          </cell>
          <cell r="D188">
            <v>0.5</v>
          </cell>
          <cell r="F188">
            <v>0.5</v>
          </cell>
        </row>
        <row r="189">
          <cell r="A189" t="str">
            <v>6592 ДОКТОРСКАЯ СН вар п/о  ОСТАНКИНО</v>
          </cell>
          <cell r="D189">
            <v>34.1</v>
          </cell>
          <cell r="F189">
            <v>34.1</v>
          </cell>
        </row>
        <row r="190">
          <cell r="A190" t="str">
            <v>6593 ДОКТОРСКАЯ СН вар п/о 0.45кг 8шт.  ОСТАНКИНО</v>
          </cell>
          <cell r="D190">
            <v>253</v>
          </cell>
          <cell r="F190">
            <v>253</v>
          </cell>
        </row>
        <row r="191">
          <cell r="A191" t="str">
            <v>6594 МОЛОЧНАЯ СН вар п/о  ОСТАНКИНО</v>
          </cell>
          <cell r="D191">
            <v>9.5</v>
          </cell>
          <cell r="F191">
            <v>9.5</v>
          </cell>
        </row>
        <row r="192">
          <cell r="A192" t="str">
            <v>6595 МОЛОЧНАЯ СН вар п/о 0.45кг 8шт.  ОСТАНКИНО</v>
          </cell>
          <cell r="D192">
            <v>262</v>
          </cell>
          <cell r="F192">
            <v>262</v>
          </cell>
        </row>
        <row r="193">
          <cell r="A193" t="str">
            <v>6597 РУССКАЯ СН вар п/о 0.45кг 8шт.  ОСТАНКИНО</v>
          </cell>
          <cell r="D193">
            <v>100</v>
          </cell>
          <cell r="F193">
            <v>100</v>
          </cell>
        </row>
        <row r="194">
          <cell r="A194" t="str">
            <v>6601 ГОВЯЖЬИ СН сос п/о мгс 1*6  ОСТАНКИНО</v>
          </cell>
          <cell r="D194">
            <v>179.1</v>
          </cell>
          <cell r="F194">
            <v>179.1</v>
          </cell>
        </row>
        <row r="195">
          <cell r="A195" t="str">
            <v>6602 БАВАРСКИЕ ПМ сос ц/о мгс 0,35кг 8шт.  ОСТАНКИНО</v>
          </cell>
          <cell r="D195">
            <v>1135</v>
          </cell>
          <cell r="F195">
            <v>1135</v>
          </cell>
        </row>
        <row r="196">
          <cell r="A196" t="str">
            <v>6641 СЛИВОЧНЫЕ ПМ сос п/о мгс 0,41кг 10шт.  ОСТАНКИНО</v>
          </cell>
          <cell r="D196">
            <v>2</v>
          </cell>
          <cell r="F196">
            <v>2</v>
          </cell>
        </row>
        <row r="197">
          <cell r="A197" t="str">
            <v>6642 СОЧНЫЙ ГРИЛЬ ПМ сос п/о мгс 0,41кг 8шт.  ОСТАНКИНО</v>
          </cell>
          <cell r="D197">
            <v>3</v>
          </cell>
          <cell r="F197">
            <v>3</v>
          </cell>
        </row>
        <row r="198">
          <cell r="A198" t="str">
            <v>6645 ВЕТЧ.КЛАССИЧЕСКАЯ СН п/о 0.8кг 4шт.  ОСТАНКИНО</v>
          </cell>
          <cell r="D198">
            <v>41</v>
          </cell>
          <cell r="F198">
            <v>41</v>
          </cell>
        </row>
        <row r="199">
          <cell r="A199" t="str">
            <v>6658 АРОМАТНАЯ С ЧЕСНОЧКОМ СН в/к мтс 0.330кг  ОСТАНКИНО</v>
          </cell>
          <cell r="D199">
            <v>81</v>
          </cell>
          <cell r="F199">
            <v>81</v>
          </cell>
        </row>
        <row r="200">
          <cell r="A200" t="str">
            <v>6661 СОЧНЫЙ ГРИЛЬ ПМ сос п/о мгс 1.5*4_Маяк  ОСТАНКИНО</v>
          </cell>
          <cell r="D200">
            <v>64</v>
          </cell>
          <cell r="F200">
            <v>64</v>
          </cell>
        </row>
        <row r="201">
          <cell r="A201" t="str">
            <v>6666 БОЯНСКАЯ Папа может п/к в/у 0,28кг 8 шт. ОСТАНКИНО</v>
          </cell>
          <cell r="D201">
            <v>1425</v>
          </cell>
          <cell r="F201">
            <v>1425</v>
          </cell>
        </row>
        <row r="202">
          <cell r="A202" t="str">
            <v>6669 ВЕНСКАЯ САЛЯМИ п/к в/у 0.28кг 8шт  ОСТАНКИНО</v>
          </cell>
          <cell r="D202">
            <v>686</v>
          </cell>
          <cell r="F202">
            <v>686</v>
          </cell>
        </row>
        <row r="203">
          <cell r="A203" t="str">
            <v>6683 СЕРВЕЛАТ ЗЕРНИСТЫЙ ПМ в/к в/у 0,35кг  ОСТАНКИНО</v>
          </cell>
          <cell r="D203">
            <v>2426</v>
          </cell>
          <cell r="F203">
            <v>2434</v>
          </cell>
        </row>
        <row r="204">
          <cell r="A204" t="str">
            <v>6684 СЕРВЕЛАТ КАРЕЛЬСКИЙ ПМ в/к в/у 0.28кг  ОСТАНКИНО</v>
          </cell>
          <cell r="D204">
            <v>1810</v>
          </cell>
          <cell r="F204">
            <v>1812</v>
          </cell>
        </row>
        <row r="205">
          <cell r="A205" t="str">
            <v>6689 СЕРВЕЛАТ ОХОТНИЧИЙ ПМ в/к в/у 0,35кг 8шт  ОСТАНКИНО</v>
          </cell>
          <cell r="D205">
            <v>7169</v>
          </cell>
          <cell r="F205">
            <v>7174</v>
          </cell>
        </row>
        <row r="206">
          <cell r="A206" t="str">
            <v>6692 СЕРВЕЛАТ ПРИМА в/к в/у 0.28кг 8шт.  ОСТАНКИНО</v>
          </cell>
          <cell r="D206">
            <v>686</v>
          </cell>
          <cell r="F206">
            <v>686</v>
          </cell>
        </row>
        <row r="207">
          <cell r="A207" t="str">
            <v>6697 СЕРВЕЛАТ ФИНСКИЙ ПМ в/к в/у 0,35кг 8шт.  ОСТАНКИНО</v>
          </cell>
          <cell r="D207">
            <v>6437</v>
          </cell>
          <cell r="F207">
            <v>6440</v>
          </cell>
        </row>
        <row r="208">
          <cell r="A208" t="str">
            <v>6713 СОЧНЫЙ ГРИЛЬ ПМ сос п/о мгс 0.41кг 8шт.  ОСТАНКИНО</v>
          </cell>
          <cell r="D208">
            <v>1663</v>
          </cell>
          <cell r="F208">
            <v>1668</v>
          </cell>
        </row>
        <row r="209">
          <cell r="A209" t="str">
            <v>6716 ОСОБАЯ Коровино (в сетке) 0.5кг 8шт.  ОСТАНКИНО</v>
          </cell>
          <cell r="D209">
            <v>649</v>
          </cell>
          <cell r="F209">
            <v>659</v>
          </cell>
        </row>
        <row r="210">
          <cell r="A210" t="str">
            <v>6717 ДОКТОРСКАЯ ОРИГИН. ц/о в/у 0.5кг 6шт.  ОСТАНКИНО</v>
          </cell>
          <cell r="D210">
            <v>28</v>
          </cell>
          <cell r="F210">
            <v>28</v>
          </cell>
        </row>
        <row r="211">
          <cell r="A211" t="str">
            <v>6722 СОЧНЫЕ ПМ сос п/о мгс 0,41кг 10шт.  ОСТАНКИНО</v>
          </cell>
          <cell r="D211">
            <v>6749</v>
          </cell>
          <cell r="F211">
            <v>6757</v>
          </cell>
        </row>
        <row r="212">
          <cell r="A212" t="str">
            <v>6726 СЛИВОЧНЫЕ ПМ сос п/о мгс 0.41кг 10шт.  ОСТАНКИНО</v>
          </cell>
          <cell r="D212">
            <v>2600</v>
          </cell>
          <cell r="F212">
            <v>2600</v>
          </cell>
        </row>
        <row r="213">
          <cell r="A213" t="str">
            <v>6734 ОСОБАЯ СО ШПИКОМ Коровино (в сетке) 0,5кг ОСТАНКИНО</v>
          </cell>
          <cell r="D213">
            <v>86</v>
          </cell>
          <cell r="F213">
            <v>86</v>
          </cell>
        </row>
        <row r="214">
          <cell r="A214" t="str">
            <v>6750 МОЛОЧНЫЕ ГОСТ СН сос п/о мгс 0,41 кг 10шт ОСТАНКИНО</v>
          </cell>
          <cell r="D214">
            <v>191</v>
          </cell>
          <cell r="F214">
            <v>191</v>
          </cell>
        </row>
        <row r="215">
          <cell r="A215" t="str">
            <v>6751 СЛИВОЧНЫЕ СН сос п/о мгс 0,41кг 10шт.  ОСТАНКИНО</v>
          </cell>
          <cell r="D215">
            <v>391</v>
          </cell>
          <cell r="F215">
            <v>391</v>
          </cell>
        </row>
        <row r="216">
          <cell r="A216" t="str">
            <v>6756 ВЕТЧ.ЛЮБИТЕЛЬСКАЯ п/о  ОСТАНКИНО</v>
          </cell>
          <cell r="D216">
            <v>186.03</v>
          </cell>
          <cell r="F216">
            <v>186.03</v>
          </cell>
        </row>
        <row r="217">
          <cell r="A217" t="str">
            <v>Балык говяжий с/к "Эликатессе" 0,10 кг.шт. нарезка (лоток с ср.защ.атм.)  СПК</v>
          </cell>
          <cell r="D217">
            <v>145</v>
          </cell>
          <cell r="F217">
            <v>145</v>
          </cell>
        </row>
        <row r="218">
          <cell r="A218" t="str">
            <v>Балык свиной с/к "Эликатессе" 0,10 кг.шт. нарезка (лоток с ср.защ.атм.)  СПК</v>
          </cell>
          <cell r="D218">
            <v>302</v>
          </cell>
          <cell r="F218">
            <v>302</v>
          </cell>
        </row>
        <row r="219">
          <cell r="A219" t="str">
            <v>БОНУС Z-ОСОБАЯ Коровино вар п/о (5324)  ОСТАНКИНО</v>
          </cell>
          <cell r="D219">
            <v>38</v>
          </cell>
          <cell r="F219">
            <v>38</v>
          </cell>
        </row>
        <row r="220">
          <cell r="A220" t="str">
            <v>БОНУС Z-ОСОБАЯ Коровино вар п/о 0.5кг_СНГ (6305)  ОСТАНКИНО</v>
          </cell>
          <cell r="D220">
            <v>18</v>
          </cell>
          <cell r="F220">
            <v>18</v>
          </cell>
        </row>
        <row r="221">
          <cell r="A221" t="str">
            <v>БОНУС СОЧНЫЕ сос п/о мгс 0.41кг_UZ (6087)  ОСТАНКИНО</v>
          </cell>
          <cell r="D221">
            <v>916</v>
          </cell>
          <cell r="F221">
            <v>916</v>
          </cell>
        </row>
        <row r="222">
          <cell r="A222" t="str">
            <v>БОНУС СОЧНЫЕ сос п/о мгс 1*6_UZ (6088)  ОСТАНКИНО</v>
          </cell>
          <cell r="D222">
            <v>274</v>
          </cell>
          <cell r="F222">
            <v>274</v>
          </cell>
        </row>
        <row r="223">
          <cell r="A223" t="str">
            <v>БОНУС_273  Сосиски Сочинки с сочной грудинкой, МГС 0.4кг,   ПОКОМ</v>
          </cell>
          <cell r="D223">
            <v>8</v>
          </cell>
          <cell r="F223">
            <v>1295</v>
          </cell>
        </row>
        <row r="224">
          <cell r="A224" t="str">
            <v>БОНУС_283  Сосиски Сочинки, ВЕС, ТМ Стародворье ПОКОМ</v>
          </cell>
          <cell r="F224">
            <v>452.68900000000002</v>
          </cell>
        </row>
        <row r="225">
          <cell r="A225" t="str">
            <v>БОНУС_305  Колбаса Сервелат Мясорубский с мелкорубленным окороком в/у  ТМ Стародворье ВЕС   ПОКОМ</v>
          </cell>
          <cell r="F225">
            <v>315.78199999999998</v>
          </cell>
        </row>
        <row r="226">
          <cell r="A226" t="str">
            <v>БОНУС_Колбаса Докторская Особая ТМ Особый рецепт,  0,5кг, ПОКОМ</v>
          </cell>
          <cell r="F226">
            <v>476</v>
          </cell>
        </row>
        <row r="227">
          <cell r="A227" t="str">
            <v>БОНУС_Колбаса Сервелат Филедворский, фиброуз, в/у 0,35 кг срез,  ПОКОМ</v>
          </cell>
          <cell r="D227">
            <v>3</v>
          </cell>
          <cell r="F227">
            <v>532</v>
          </cell>
        </row>
        <row r="228">
          <cell r="A228" t="str">
            <v>БОНУС_Консервы говядина тушеная "СПК" ж/б 0,338 кг.шт. термоус. пл. ЧМК  СПК</v>
          </cell>
          <cell r="D228">
            <v>25</v>
          </cell>
          <cell r="F228">
            <v>25</v>
          </cell>
        </row>
        <row r="229">
          <cell r="A229" t="str">
            <v>БОНУС_Пельмени Бульмени с говядиной и свининой Горячая штучка 0,43  ПОКОМ</v>
          </cell>
          <cell r="D229">
            <v>1</v>
          </cell>
          <cell r="F229">
            <v>215</v>
          </cell>
        </row>
        <row r="230">
          <cell r="A230" t="str">
            <v>БОНУС_Пельмени Отборные из свинины и говядины 0,9 кг ТМ Стародворье ТС Медвежье ушко  ПОКОМ</v>
          </cell>
          <cell r="D230">
            <v>2</v>
          </cell>
          <cell r="F230">
            <v>408</v>
          </cell>
        </row>
        <row r="231">
          <cell r="A231" t="str">
            <v>БОНУС_Сервелат Фирменый в/к 0,10 кг.шт. нарезка (лоток с ср.защ.атм.)  СПК</v>
          </cell>
          <cell r="D231">
            <v>72</v>
          </cell>
          <cell r="F231">
            <v>72</v>
          </cell>
        </row>
        <row r="232">
          <cell r="A232" t="str">
            <v>Бутербродная вареная 0,47 кг шт.  СПК</v>
          </cell>
          <cell r="D232">
            <v>73</v>
          </cell>
          <cell r="F232">
            <v>73</v>
          </cell>
        </row>
        <row r="233">
          <cell r="A233" t="str">
            <v>Вацлавская вареная 400 гр.шт.  СПК</v>
          </cell>
          <cell r="D233">
            <v>21</v>
          </cell>
          <cell r="F233">
            <v>21</v>
          </cell>
        </row>
        <row r="234">
          <cell r="A234" t="str">
            <v>Вацлавская вареная ВЕС СПК</v>
          </cell>
          <cell r="D234">
            <v>2</v>
          </cell>
          <cell r="F234">
            <v>2</v>
          </cell>
        </row>
        <row r="235">
          <cell r="A235" t="str">
            <v>Вацлавская п/к (черева) 390 гр.шт. термоус.пак  СПК</v>
          </cell>
          <cell r="D235">
            <v>39</v>
          </cell>
          <cell r="F235">
            <v>39</v>
          </cell>
        </row>
        <row r="236">
          <cell r="A236" t="str">
            <v>ВЫВЕДЕНА!!!Пельмени Бульмени с говядин. и свинин.Горячая шт. 0,9 кг БОЛЬШИЕ (Бигбули)  ПОКОМ</v>
          </cell>
          <cell r="F236">
            <v>1</v>
          </cell>
        </row>
        <row r="237">
          <cell r="A237" t="str">
            <v>ВЫВЕДЕНА.Наггетсы из печи 0,25кг ТМ Вязанка ТС Наггетсы замор.  ПОКОМ</v>
          </cell>
          <cell r="F237">
            <v>1</v>
          </cell>
        </row>
        <row r="238">
          <cell r="A238" t="str">
            <v>Гауда сыр 45% ж, 125 г (флоупак), фасованный (нарезка) "Сыробогатов"  Линия</v>
          </cell>
          <cell r="F238">
            <v>12</v>
          </cell>
        </row>
        <row r="239">
          <cell r="A239" t="str">
            <v>Гауда сыр 45% ж, 180 г (флоупак), фасованный "Сыробогатов"  Линия</v>
          </cell>
          <cell r="F239">
            <v>48</v>
          </cell>
        </row>
        <row r="240">
          <cell r="A240" t="str">
            <v>Голландский ИТ сыр 45% ж (брус) ТМ Сыробогатов  Линия</v>
          </cell>
          <cell r="F240">
            <v>298.245</v>
          </cell>
        </row>
        <row r="241">
          <cell r="A241" t="str">
            <v>Голландский сыр 45%ж, 180г, фасованный Сыробогатов   Линия</v>
          </cell>
          <cell r="F241">
            <v>48</v>
          </cell>
        </row>
        <row r="242">
          <cell r="A242" t="str">
            <v>Готовые чебупели острые с мясом Горячая штучка 0,3 кг зам  ПОКОМ</v>
          </cell>
          <cell r="D242">
            <v>4</v>
          </cell>
          <cell r="F242">
            <v>306</v>
          </cell>
        </row>
        <row r="243">
          <cell r="A243" t="str">
            <v>Готовые чебупели с ветчиной и сыром Горячая штучка 0,3кг зам  ПОКОМ</v>
          </cell>
          <cell r="D243">
            <v>673</v>
          </cell>
          <cell r="F243">
            <v>2191</v>
          </cell>
        </row>
        <row r="244">
          <cell r="A244" t="str">
            <v>Готовые чебупели сочные с мясом ТМ Горячая штучка  0,3кг зам  ПОКОМ</v>
          </cell>
          <cell r="D244">
            <v>1028</v>
          </cell>
          <cell r="F244">
            <v>2218</v>
          </cell>
        </row>
        <row r="245">
          <cell r="A245" t="str">
            <v>Готовые чебуреки с мясом ТМ Горячая штучка 0,09 кг флоу-пак ПОКОМ</v>
          </cell>
          <cell r="F245">
            <v>235</v>
          </cell>
        </row>
        <row r="246">
          <cell r="A246" t="str">
            <v>Грудинка Деревенская в аджике к/в 150 гр.шт. нарезка (лоток с ср.защ.атм.)  СПК</v>
          </cell>
          <cell r="D246">
            <v>26</v>
          </cell>
          <cell r="F246">
            <v>26</v>
          </cell>
        </row>
        <row r="247">
          <cell r="A247" t="str">
            <v>Дельгаро с/в "Эликатессе" 140 гр.шт.  СПК</v>
          </cell>
          <cell r="D247">
            <v>46</v>
          </cell>
          <cell r="F247">
            <v>46</v>
          </cell>
        </row>
        <row r="248">
          <cell r="A248" t="str">
            <v>Деревенская рубленая вареная 350 гр.шт. термоус. пак.  СПК</v>
          </cell>
          <cell r="D248">
            <v>21</v>
          </cell>
          <cell r="F248">
            <v>21</v>
          </cell>
        </row>
        <row r="249">
          <cell r="A249" t="str">
            <v>Деревенская с чесночком и сальцем п/к (черева) 390 гр.шт. термоус. пак.  СПК</v>
          </cell>
          <cell r="D249">
            <v>102</v>
          </cell>
          <cell r="F249">
            <v>102</v>
          </cell>
        </row>
        <row r="250">
          <cell r="A250" t="str">
            <v>Для супа с луком сыр плавленый 45%ж, фольга 80г, ТМ Сыробогатов (150 суток)  Линия</v>
          </cell>
          <cell r="F250">
            <v>240</v>
          </cell>
        </row>
        <row r="251">
          <cell r="A251" t="str">
            <v>Докторская вареная в/с 0,47 кг шт.  СПК</v>
          </cell>
          <cell r="D251">
            <v>58</v>
          </cell>
          <cell r="F251">
            <v>58</v>
          </cell>
        </row>
        <row r="252">
          <cell r="A252" t="str">
            <v>Докторская вареная термоус.пак. "Высокий вкус"  СПК</v>
          </cell>
          <cell r="D252">
            <v>110</v>
          </cell>
          <cell r="F252">
            <v>110.946</v>
          </cell>
        </row>
        <row r="253">
          <cell r="A253" t="str">
            <v>Дружба сыр плавленый 50% ж, фольга 80г, ТМ Сыробогатов (150 суток)   Линия</v>
          </cell>
          <cell r="F253">
            <v>240</v>
          </cell>
        </row>
        <row r="254">
          <cell r="A254" t="str">
            <v>Жар-боллы с курочкой и сыром, ВЕС ТМ Зареченские  ПОКОМ</v>
          </cell>
          <cell r="D254">
            <v>6</v>
          </cell>
          <cell r="F254">
            <v>179.703</v>
          </cell>
        </row>
        <row r="255">
          <cell r="A255" t="str">
            <v>Жар-ладушки с мясом ТМ Зареченские ВЕС ПОКОМ</v>
          </cell>
          <cell r="D255">
            <v>3.7</v>
          </cell>
          <cell r="F255">
            <v>280.41500000000002</v>
          </cell>
        </row>
        <row r="256">
          <cell r="A256" t="str">
            <v>Жар-ладушки с мясом, картофелем и грибами ВЕС ТМ Зареченские  ПОКОМ</v>
          </cell>
          <cell r="F256">
            <v>40.700000000000003</v>
          </cell>
        </row>
        <row r="257">
          <cell r="A257" t="str">
            <v>Жар-ладушки с яблоком и грушей ТМ Зареченские ВЕС ПОКОМ</v>
          </cell>
          <cell r="D257">
            <v>3.7</v>
          </cell>
          <cell r="F257">
            <v>25.9</v>
          </cell>
        </row>
        <row r="258">
          <cell r="A258" t="str">
            <v>ЖАР-мени ВЕС ТМ Зареченские  ПОКОМ</v>
          </cell>
          <cell r="F258">
            <v>137.501</v>
          </cell>
        </row>
        <row r="259">
          <cell r="A259" t="str">
            <v>Жар-мени с картофелем и сочной грудинкой ТМ Зареченские ВЕС ПОКОМ</v>
          </cell>
          <cell r="F259">
            <v>8.7010000000000005</v>
          </cell>
        </row>
        <row r="260">
          <cell r="A260" t="str">
            <v>Карбонад Юбилейный 0,13кг нар.д/ф шт. СПК</v>
          </cell>
          <cell r="D260">
            <v>21</v>
          </cell>
          <cell r="F260">
            <v>21</v>
          </cell>
        </row>
        <row r="261">
          <cell r="A261" t="str">
            <v>Каша гречневая с говядиной "СПК" ж/б 0,340 кг.шт. термоус. пл. ЧМК  СПК</v>
          </cell>
          <cell r="D261">
            <v>23</v>
          </cell>
          <cell r="F261">
            <v>23</v>
          </cell>
        </row>
        <row r="262">
          <cell r="A262" t="str">
            <v>Каша перловая с говядиной "СПК" ж/б 0,340 кг.шт. термоус. пл. ЧМК СПК</v>
          </cell>
          <cell r="D262">
            <v>21</v>
          </cell>
          <cell r="F262">
            <v>21</v>
          </cell>
        </row>
        <row r="263">
          <cell r="A263" t="str">
            <v>Классика с/к 235 гр.шт. "Высокий вкус"  СПК</v>
          </cell>
          <cell r="D263">
            <v>92</v>
          </cell>
          <cell r="F263">
            <v>392</v>
          </cell>
        </row>
        <row r="264">
          <cell r="A264" t="str">
            <v>Классическая с/к "Сибирский стандарт" 560 гр.шт.  СПК</v>
          </cell>
          <cell r="D264">
            <v>4032</v>
          </cell>
          <cell r="F264">
            <v>5532</v>
          </cell>
        </row>
        <row r="265">
          <cell r="A265" t="str">
            <v>Колбаски ПодПивасики оригинальные с/к 0,10 кг.шт. термофор.пак.  СПК</v>
          </cell>
          <cell r="D265">
            <v>485</v>
          </cell>
          <cell r="F265">
            <v>485</v>
          </cell>
        </row>
        <row r="266">
          <cell r="A266" t="str">
            <v>Колбаски ПодПивасики острые с/к 0,10 кг.шт. термофор.пак.  СПК</v>
          </cell>
          <cell r="D266">
            <v>468</v>
          </cell>
          <cell r="F266">
            <v>468</v>
          </cell>
        </row>
        <row r="267">
          <cell r="A267" t="str">
            <v>Колбаски ПодПивасики с сыром с/к 100 гр.шт. (в ср.защ.атм.)  СПК</v>
          </cell>
          <cell r="D267">
            <v>153</v>
          </cell>
          <cell r="F267">
            <v>153</v>
          </cell>
        </row>
        <row r="268">
          <cell r="A268" t="str">
            <v>Консервы говядина тушеная "СПК" ж/б 0,338 кг.шт. термоус. пл. ЧМК  СПК</v>
          </cell>
          <cell r="D268">
            <v>31</v>
          </cell>
          <cell r="F268">
            <v>31</v>
          </cell>
        </row>
        <row r="269">
          <cell r="A269" t="str">
            <v>Коньячная с/к 0,10 кг.шт. нарезка (лоток с ср.зад.атм.) "Высокий вкус"  СПК</v>
          </cell>
          <cell r="D269">
            <v>13</v>
          </cell>
          <cell r="F269">
            <v>13</v>
          </cell>
        </row>
        <row r="270">
          <cell r="A270" t="str">
            <v>Король сыров с аром топл мол сыр 40% ж, "Сыробогатов" 200г (флоупак)  Линия</v>
          </cell>
          <cell r="F270">
            <v>24</v>
          </cell>
        </row>
        <row r="271">
          <cell r="A271" t="str">
            <v>Король сыров с аром топл молока сыр 40% ж, 125г, фасованный, (нарезка), ТМ "Сыробогатов"  Линия</v>
          </cell>
          <cell r="F271">
            <v>12</v>
          </cell>
        </row>
        <row r="272">
          <cell r="A272" t="str">
            <v>Король сыров с ароматом топленого молока сыр, 40% ж (брус) ТМ "Сыробогатов", г. Орёл  Линия</v>
          </cell>
          <cell r="F272">
            <v>745.21</v>
          </cell>
        </row>
        <row r="273">
          <cell r="A273" t="str">
            <v>Король сыров со вкусом топлен.молока сыр плавл. 50%ж, фольга 80г, ТМ Сыробогатов (150 суток) Линия</v>
          </cell>
          <cell r="F273">
            <v>1440</v>
          </cell>
        </row>
        <row r="274">
          <cell r="A274" t="str">
            <v>Краковская п/к (черева) 390 гр.шт. термоус.пак. СПК</v>
          </cell>
          <cell r="D274">
            <v>12</v>
          </cell>
          <cell r="F274">
            <v>12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4</v>
          </cell>
          <cell r="F275">
            <v>406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580</v>
          </cell>
          <cell r="F276">
            <v>1183</v>
          </cell>
        </row>
        <row r="277">
          <cell r="A277" t="str">
            <v>Ла Фаворте с/в "Эликатессе" 140 гр.шт.  СПК</v>
          </cell>
          <cell r="D277">
            <v>62</v>
          </cell>
          <cell r="F277">
            <v>62</v>
          </cell>
        </row>
        <row r="278">
          <cell r="A278" t="str">
            <v>Ливерная Печеночная "Просто выгодно" 0,3 кг.шт.  СПК</v>
          </cell>
          <cell r="D278">
            <v>119</v>
          </cell>
          <cell r="F278">
            <v>120</v>
          </cell>
        </row>
        <row r="279">
          <cell r="A279" t="str">
            <v>Любительская вареная термоус.пак. "Высокий вкус"  СПК</v>
          </cell>
          <cell r="D279">
            <v>123</v>
          </cell>
          <cell r="F279">
            <v>123</v>
          </cell>
        </row>
        <row r="280">
          <cell r="A280" t="str">
            <v>Маасдам сыр плавленый, ванночка 50%ж, 200 г, ТМ Сыробогатов ( 180 суток)   ЛИНИЯ</v>
          </cell>
          <cell r="F280">
            <v>60</v>
          </cell>
        </row>
        <row r="281">
          <cell r="A281" t="str">
            <v>Масло Крестьянское сладко-сливочное несоленое, 72,5% ж, 175 г.(24 шт/кор), ТМ Сыробогатов  Линия</v>
          </cell>
          <cell r="F281">
            <v>72</v>
          </cell>
        </row>
        <row r="282">
          <cell r="A282" t="str">
            <v>Мини-сосиски в тесте "Фрайпики" 1,8кг ВЕС, ТМ Зареченские  ПОКОМ</v>
          </cell>
          <cell r="F282">
            <v>44.701999999999998</v>
          </cell>
        </row>
        <row r="283">
          <cell r="A283" t="str">
            <v>Мини-сосиски в тесте "Фрайпики" 3,7кг ВЕС,  ПОКОМ</v>
          </cell>
          <cell r="F283">
            <v>3.7</v>
          </cell>
        </row>
        <row r="284">
          <cell r="A284" t="str">
            <v>Мини-сосиски в тесте "Фрайпики" 3,7кг ВЕС, ТМ Зареченские  ПОКОМ</v>
          </cell>
          <cell r="D284">
            <v>3.7</v>
          </cell>
          <cell r="F284">
            <v>218.601</v>
          </cell>
        </row>
        <row r="285">
          <cell r="A285" t="str">
            <v>Мусульманская вареная "Просто выгодно"  СПК</v>
          </cell>
          <cell r="D285">
            <v>42.5</v>
          </cell>
          <cell r="F285">
            <v>42.5</v>
          </cell>
        </row>
        <row r="286">
          <cell r="A286" t="str">
            <v>Мусульманская п/к "Просто выгодно" термофор.пак.  СПК</v>
          </cell>
          <cell r="D286">
            <v>16.5</v>
          </cell>
          <cell r="F286">
            <v>16.5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7</v>
          </cell>
          <cell r="F287">
            <v>2152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8</v>
          </cell>
          <cell r="F288">
            <v>2019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7</v>
          </cell>
          <cell r="F289">
            <v>1705</v>
          </cell>
        </row>
        <row r="290">
          <cell r="A290" t="str">
            <v>Наггетсы с куриным филе и сыром ТМ Вязанка 0,25 кг ПОКОМ</v>
          </cell>
          <cell r="D290">
            <v>2</v>
          </cell>
          <cell r="F290">
            <v>578</v>
          </cell>
        </row>
        <row r="291">
          <cell r="A291" t="str">
            <v>Наггетсы Хрустящие ТМ Зареченские. ВЕС ПОКОМ</v>
          </cell>
          <cell r="F291">
            <v>463</v>
          </cell>
        </row>
        <row r="292">
          <cell r="A292" t="str">
            <v>Новосибирская с/к 0,10 кг.шт. нарезка (лоток с ср.защ.атм.) "Высокий вкус"  СПК</v>
          </cell>
          <cell r="D292">
            <v>10</v>
          </cell>
          <cell r="F292">
            <v>10</v>
          </cell>
        </row>
        <row r="293">
          <cell r="A293" t="str">
            <v>Оригинальная с перцем с/к  СПК</v>
          </cell>
          <cell r="D293">
            <v>240.4</v>
          </cell>
          <cell r="F293">
            <v>1240.4000000000001</v>
          </cell>
        </row>
        <row r="294">
          <cell r="A294" t="str">
            <v>Оригинальная с перцем с/к "Сибирский стандарт" 560 гр.шт.  СПК</v>
          </cell>
          <cell r="D294">
            <v>2916</v>
          </cell>
          <cell r="F294">
            <v>3416</v>
          </cell>
        </row>
        <row r="295">
          <cell r="A295" t="str">
            <v>Особая вареная  СПК</v>
          </cell>
          <cell r="D295">
            <v>16</v>
          </cell>
          <cell r="F295">
            <v>16</v>
          </cell>
        </row>
        <row r="296">
          <cell r="A296" t="str">
            <v>Пекантино с/в "Эликатессе" 0,10 кг.шт. нарезка (лоток с.ср.защ.атм.)  СПК</v>
          </cell>
          <cell r="D296">
            <v>4</v>
          </cell>
          <cell r="F296">
            <v>4</v>
          </cell>
        </row>
        <row r="297">
          <cell r="A297" t="str">
            <v>Пельмени Grandmeni со сливочным маслом Горячая штучка 0,75 кг ПОКОМ</v>
          </cell>
          <cell r="F297">
            <v>464</v>
          </cell>
        </row>
        <row r="298">
          <cell r="A298" t="str">
            <v>Пельмени Бигбули #МЕГАВКУСИЩЕ с сочной грудинкой 0,43 кг  ПОКОМ</v>
          </cell>
          <cell r="D298">
            <v>3</v>
          </cell>
          <cell r="F298">
            <v>118</v>
          </cell>
        </row>
        <row r="299">
          <cell r="A299" t="str">
            <v>Пельмени Бигбули #МЕГАВКУСИЩЕ с сочной грудинкой 0,9 кг  ПОКОМ</v>
          </cell>
          <cell r="F299">
            <v>831</v>
          </cell>
        </row>
        <row r="300">
          <cell r="A300" t="str">
            <v>Пельмени Бигбули с мясом, Горячая штучка 0,43кг  ПОКОМ</v>
          </cell>
          <cell r="D300">
            <v>8</v>
          </cell>
          <cell r="F300">
            <v>261</v>
          </cell>
        </row>
        <row r="301">
          <cell r="A301" t="str">
            <v>Пельмени Бигбули с мясом, Горячая штучка 0,9кг  ПОКОМ</v>
          </cell>
          <cell r="D301">
            <v>1193</v>
          </cell>
          <cell r="F301">
            <v>1520</v>
          </cell>
        </row>
        <row r="302">
          <cell r="A302" t="str">
            <v>Пельмени Бигбули со сливоч.маслом (Мегамаслище) ТМ БУЛЬМЕНИ сфера 0,43. замор. ПОКОМ</v>
          </cell>
          <cell r="D302">
            <v>4</v>
          </cell>
          <cell r="F302">
            <v>1365</v>
          </cell>
        </row>
        <row r="303">
          <cell r="A303" t="str">
            <v>Пельмени Бигбули со сливочным маслом #МЕГАМАСЛИЩЕ Горячая штучка 0,9 кг  ПОКОМ</v>
          </cell>
          <cell r="F303">
            <v>190</v>
          </cell>
        </row>
        <row r="304">
          <cell r="A304" t="str">
            <v>Пельмени Бульмени по-сибирски с говядиной и свининой ТМ Горячая штучка 0,8 кг ПОКОМ</v>
          </cell>
          <cell r="F304">
            <v>268</v>
          </cell>
        </row>
        <row r="305">
          <cell r="A305" t="str">
            <v>Пельмени Бульмени с говядиной и свининой Горячая шт. 0,9 кг  ПОКОМ</v>
          </cell>
          <cell r="D305">
            <v>242</v>
          </cell>
          <cell r="F305">
            <v>1535</v>
          </cell>
        </row>
        <row r="306">
          <cell r="A306" t="str">
            <v>Пельмени Бульмени с говядиной и свининой Горячая штучка 0,43  ПОКОМ</v>
          </cell>
          <cell r="D306">
            <v>8</v>
          </cell>
          <cell r="F306">
            <v>991</v>
          </cell>
        </row>
        <row r="307">
          <cell r="A307" t="str">
            <v>Пельмени Бульмени с говядиной и свининой Наваристые Горячая штучка ВЕС  ПОКОМ</v>
          </cell>
          <cell r="D307">
            <v>5</v>
          </cell>
          <cell r="F307">
            <v>1345</v>
          </cell>
        </row>
        <row r="308">
          <cell r="A308" t="str">
            <v>Пельмени Бульмени со сливочным маслом Горячая штучка 0,9 кг  ПОКОМ</v>
          </cell>
          <cell r="D308">
            <v>483</v>
          </cell>
          <cell r="F308">
            <v>3036</v>
          </cell>
        </row>
        <row r="309">
          <cell r="A309" t="str">
            <v>Пельмени Бульмени со сливочным маслом ТМ Горячая шт. 0,43 кг  ПОКОМ</v>
          </cell>
          <cell r="D309">
            <v>12</v>
          </cell>
          <cell r="F309">
            <v>1017</v>
          </cell>
        </row>
        <row r="310">
          <cell r="A310" t="str">
            <v>Пельмени Левантские ТМ Особый рецепт 0,8 кг  ПОКОМ</v>
          </cell>
          <cell r="F310">
            <v>16</v>
          </cell>
        </row>
        <row r="311">
          <cell r="A311" t="str">
            <v>Пельмени Мясорубские с рубленой грудинкой ТМ Стародворье флоупак  0,7 кг. ПОКОМ</v>
          </cell>
          <cell r="F311">
            <v>196</v>
          </cell>
        </row>
        <row r="312">
          <cell r="A312" t="str">
            <v>Пельмени Мясорубские ТМ Стародворье фоупак равиоли 0,7 кг  ПОКОМ</v>
          </cell>
          <cell r="D312">
            <v>10</v>
          </cell>
          <cell r="F312">
            <v>1357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D313">
            <v>1</v>
          </cell>
          <cell r="F313">
            <v>224</v>
          </cell>
        </row>
        <row r="314">
          <cell r="A314" t="str">
            <v>Пельмени Отборные с говядиной и свининой 0,43 кг ТМ Стародворье ТС Медвежье ушко</v>
          </cell>
          <cell r="F314">
            <v>14</v>
          </cell>
        </row>
        <row r="315">
          <cell r="A315" t="str">
            <v>Пельмени С говядиной и свининой, ВЕС, сфера пуговки Мясная Галерея  ПОКОМ</v>
          </cell>
          <cell r="D315">
            <v>15</v>
          </cell>
          <cell r="F315">
            <v>545.00300000000004</v>
          </cell>
        </row>
        <row r="316">
          <cell r="A316" t="str">
            <v>Пельмени Со свининой и говядиной ТМ Особый рецепт Любимая ложка 1,0 кг  ПОКОМ</v>
          </cell>
          <cell r="D316">
            <v>22</v>
          </cell>
          <cell r="F316">
            <v>727</v>
          </cell>
        </row>
        <row r="317">
          <cell r="A317" t="str">
            <v>Пельмени Сочные сфера 0,9 кг ТМ Стародворье ПОКОМ</v>
          </cell>
          <cell r="F317">
            <v>452</v>
          </cell>
        </row>
        <row r="318">
          <cell r="A318" t="str">
            <v>Пипперони с/к "Эликатессе" 0,10 кг.шт.  СПК</v>
          </cell>
          <cell r="D318">
            <v>1</v>
          </cell>
          <cell r="F318">
            <v>1</v>
          </cell>
        </row>
        <row r="319">
          <cell r="A319" t="str">
            <v>По-Австрийски с/к 260 гр.шт. "Высокий вкус"  СПК</v>
          </cell>
          <cell r="D319">
            <v>86</v>
          </cell>
          <cell r="F319">
            <v>86</v>
          </cell>
        </row>
        <row r="320">
          <cell r="A320" t="str">
            <v>Покровская вареная 0,47 кг шт.  СПК</v>
          </cell>
          <cell r="D320">
            <v>30</v>
          </cell>
          <cell r="F320">
            <v>30</v>
          </cell>
        </row>
        <row r="321">
          <cell r="A321" t="str">
            <v>Пошехонский ИТ сыр 45% ж (брус) ТМ "Сыробогатов", г. Орёл  Линия</v>
          </cell>
          <cell r="F321">
            <v>53.354999999999997</v>
          </cell>
        </row>
        <row r="322">
          <cell r="A322" t="str">
            <v>Продукт колбасный с сыром копченый Коровино 400 гр  ОСТАНКИНО</v>
          </cell>
          <cell r="D322">
            <v>53</v>
          </cell>
          <cell r="F322">
            <v>53</v>
          </cell>
        </row>
        <row r="323">
          <cell r="A323" t="str">
            <v>Российский ИТ сыр 50% ж (брус) ТМ "Сыробогатов", г. Орёл  Линия</v>
          </cell>
          <cell r="F323">
            <v>91.765000000000001</v>
          </cell>
        </row>
        <row r="324">
          <cell r="A324" t="str">
            <v>Российский сыр 50% ж, 125г, фасованный, (нарезка), ТМ "Сыробогатов"  Линия</v>
          </cell>
          <cell r="F324">
            <v>12</v>
          </cell>
        </row>
        <row r="325">
          <cell r="A325" t="str">
            <v>Российский сыр 50% ж, 180 г, фасованный Сыробогатов   Линия</v>
          </cell>
          <cell r="F325">
            <v>60</v>
          </cell>
        </row>
        <row r="326">
          <cell r="A326" t="str">
            <v>С ветчиной сыр плавленый 50% ж, фольга 80г, ТМ Сыробогатов (150 суток)  Линия</v>
          </cell>
          <cell r="F326">
            <v>480</v>
          </cell>
        </row>
        <row r="327">
          <cell r="A327" t="str">
            <v>С ветчиной сыр плавленый, ванночка 50% ж, 200 гр, Сыробогатов (180 суток)   ЛИНИЯ</v>
          </cell>
          <cell r="F327">
            <v>120</v>
          </cell>
        </row>
        <row r="328">
          <cell r="A328" t="str">
            <v>С грибами сыр плавленый 50% ж, фольга 80г, ТМ Сыробогатов (150 суток)  Линия</v>
          </cell>
          <cell r="F328">
            <v>360</v>
          </cell>
        </row>
        <row r="329">
          <cell r="A329" t="str">
            <v>С грибами сыр плавленый 50%ж, ванночка 200г, ТМ Сыробогатов (180 суток) ЛИНИЯ</v>
          </cell>
          <cell r="F329">
            <v>60</v>
          </cell>
        </row>
        <row r="330">
          <cell r="A330" t="str">
            <v>С зеленью сыр плавленый, ванночка 50% ж, 200г, ТМ Сыробогатов (180 суток)  Линия</v>
          </cell>
          <cell r="F330">
            <v>48</v>
          </cell>
        </row>
        <row r="331">
          <cell r="A331" t="str">
            <v>Салями Трюфель с/в "Эликатессе" 0,16 кг.шт.  СПК</v>
          </cell>
          <cell r="D331">
            <v>106</v>
          </cell>
          <cell r="F331">
            <v>106</v>
          </cell>
        </row>
        <row r="332">
          <cell r="A332" t="str">
            <v>Салями Финская с/к 235 гр.шт. "Высокий вкус"  СПК</v>
          </cell>
          <cell r="D332">
            <v>51</v>
          </cell>
          <cell r="F332">
            <v>51</v>
          </cell>
        </row>
        <row r="333">
          <cell r="A333" t="str">
            <v>Сардельки "Докторские" (черева) ( в ср.защ.атм.) 1.0 кг. "Высокий вкус"  СПК</v>
          </cell>
          <cell r="D333">
            <v>151</v>
          </cell>
          <cell r="F333">
            <v>301</v>
          </cell>
        </row>
        <row r="334">
          <cell r="A334" t="str">
            <v>Сардельки из говядины (черева) (в ср.защ.атм.) "Высокий вкус"  СПК</v>
          </cell>
          <cell r="D334">
            <v>81.971999999999994</v>
          </cell>
          <cell r="F334">
            <v>141.97200000000001</v>
          </cell>
        </row>
        <row r="335">
          <cell r="A335" t="str">
            <v>Сардельки из свинины (черева) ( в ср.защ.атм) "Высокий вкус"  СПК</v>
          </cell>
          <cell r="D335">
            <v>21</v>
          </cell>
          <cell r="F335">
            <v>21</v>
          </cell>
        </row>
        <row r="336">
          <cell r="A336" t="str">
            <v>Семейная с чесночком вареная (СПК+СКМ)  СПК</v>
          </cell>
          <cell r="D336">
            <v>600</v>
          </cell>
          <cell r="F336">
            <v>600</v>
          </cell>
        </row>
        <row r="337">
          <cell r="A337" t="str">
            <v>Семейная с чесночком Экстра вареная  СПК</v>
          </cell>
          <cell r="D337">
            <v>76</v>
          </cell>
          <cell r="F337">
            <v>76</v>
          </cell>
        </row>
        <row r="338">
          <cell r="A338" t="str">
            <v>Семейная с чесночком Экстра вареная 0,5 кг.шт.  СПК</v>
          </cell>
          <cell r="D338">
            <v>18</v>
          </cell>
          <cell r="F338">
            <v>18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28</v>
          </cell>
          <cell r="F339">
            <v>28</v>
          </cell>
        </row>
        <row r="340">
          <cell r="A340" t="str">
            <v>Сервелат Финский в/к 0,38 кг.шт. термофор.пак.  СПК</v>
          </cell>
          <cell r="D340">
            <v>24</v>
          </cell>
          <cell r="F340">
            <v>24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60</v>
          </cell>
          <cell r="F341">
            <v>60</v>
          </cell>
        </row>
        <row r="342">
          <cell r="A342" t="str">
            <v>Сибирская особая с/к 0,10 кг.шт. нарезка (лоток с ср.защ.атм.)  СПК</v>
          </cell>
          <cell r="D342">
            <v>143</v>
          </cell>
          <cell r="F342">
            <v>143</v>
          </cell>
        </row>
        <row r="343">
          <cell r="A343" t="str">
            <v>Сибирская особая с/к 0,235 кг шт.  СПК</v>
          </cell>
          <cell r="D343">
            <v>247</v>
          </cell>
          <cell r="F343">
            <v>547</v>
          </cell>
        </row>
        <row r="344">
          <cell r="A344" t="str">
            <v>Славянская п/к 0,38 кг шт.термофор.пак.  СПК</v>
          </cell>
          <cell r="D344">
            <v>4</v>
          </cell>
          <cell r="F344">
            <v>4</v>
          </cell>
        </row>
        <row r="345">
          <cell r="A345" t="str">
            <v>Сливочный сыр 50% ж, 125г, фасованный (нарезка), ТМ "Сыробогатов"  Линия</v>
          </cell>
          <cell r="F345">
            <v>12</v>
          </cell>
        </row>
        <row r="346">
          <cell r="A346" t="str">
            <v>Сливочный сыр 50%ж, 180г. фасованный "Сыробогатов"  Линия</v>
          </cell>
          <cell r="F346">
            <v>24</v>
          </cell>
        </row>
        <row r="347">
          <cell r="A347" t="str">
            <v>Сливочный сыр плав, 200г, ванночка, 50%ж, ТМ Сыробогатов (180 суток)  Линия</v>
          </cell>
          <cell r="F347">
            <v>96</v>
          </cell>
        </row>
        <row r="348">
          <cell r="A348" t="str">
            <v>Сливочный сыр плавленый 50% ж, фольга 80г, ТМ Сыробогатов (150 суток)  Линия</v>
          </cell>
          <cell r="F348">
            <v>1440</v>
          </cell>
        </row>
        <row r="349">
          <cell r="A349" t="str">
            <v>Сливочный сыр фасованный 50%ж, "Сыробогатов" 200г (флоупак)  Линия</v>
          </cell>
          <cell r="F349">
            <v>24</v>
          </cell>
        </row>
        <row r="350">
          <cell r="A350" t="str">
            <v>Сливочный сыр, 50% ж (брус), ТМ "Сыробогатов", г. Орёл  Линия</v>
          </cell>
          <cell r="F350">
            <v>54.48</v>
          </cell>
        </row>
        <row r="351">
          <cell r="A351" t="str">
            <v>Смак-мени с картофелем и сочной грудинкой ТМ Зареченские ПОКОМ</v>
          </cell>
          <cell r="F351">
            <v>36</v>
          </cell>
        </row>
        <row r="352">
          <cell r="A352" t="str">
            <v>Смак-мени с мясом ТМ Зареченские ПОКОМ</v>
          </cell>
          <cell r="F352">
            <v>32</v>
          </cell>
        </row>
        <row r="353">
          <cell r="A353" t="str">
            <v>Смаколадьи с яблоком и грушей ТМ Зареченские,0,9 кг ПОКОМ</v>
          </cell>
          <cell r="F353">
            <v>21</v>
          </cell>
        </row>
        <row r="354">
          <cell r="A354" t="str">
            <v>Сметанковый сыр 50% ж, 180 г, фасованный Сыробогатов   Линия</v>
          </cell>
          <cell r="F354">
            <v>24</v>
          </cell>
        </row>
        <row r="355">
          <cell r="A355" t="str">
            <v>Сосиски "Баварские" 0,36 кг.шт. вак.упак.  СПК</v>
          </cell>
          <cell r="D355">
            <v>24</v>
          </cell>
          <cell r="F355">
            <v>24</v>
          </cell>
        </row>
        <row r="356">
          <cell r="A356" t="str">
            <v>Сосиски "БОЛЬШАЯ сосиска" "Сибирский стандарт" (лоток с ср.защ.атм.)  СПК</v>
          </cell>
          <cell r="D356">
            <v>420</v>
          </cell>
          <cell r="F356">
            <v>420</v>
          </cell>
        </row>
        <row r="357">
          <cell r="A357" t="str">
            <v>Сосиски "Молочные" 0,36 кг.шт. вак.упак.  СПК</v>
          </cell>
          <cell r="D357">
            <v>52</v>
          </cell>
          <cell r="F357">
            <v>52</v>
          </cell>
        </row>
        <row r="358">
          <cell r="A358" t="str">
            <v>Сосиски Классические (в ср.защ.атм.) СПК</v>
          </cell>
          <cell r="D358">
            <v>19</v>
          </cell>
          <cell r="F358">
            <v>19</v>
          </cell>
        </row>
        <row r="359">
          <cell r="A359" t="str">
            <v>Сосиски Мусульманские "Просто выгодно" (в ср.защ.атм.)  СПК</v>
          </cell>
          <cell r="D359">
            <v>51</v>
          </cell>
          <cell r="F359">
            <v>51</v>
          </cell>
        </row>
        <row r="360">
          <cell r="A360" t="str">
            <v>Сосиски Оригинальные ТМ Стародворье  0,33 кг.  ПОКОМ</v>
          </cell>
          <cell r="F360">
            <v>2</v>
          </cell>
        </row>
        <row r="361">
          <cell r="A361" t="str">
            <v>Сосиски Хот-дог ВЕС (лоток с ср.защ.атм.)   СПК</v>
          </cell>
          <cell r="D361">
            <v>7</v>
          </cell>
          <cell r="F361">
            <v>7</v>
          </cell>
        </row>
        <row r="362">
          <cell r="A362" t="str">
            <v>Сочный мегачебурек ТМ Зареченские ВЕС ПОКОМ</v>
          </cell>
          <cell r="F362">
            <v>24.48</v>
          </cell>
        </row>
        <row r="363">
          <cell r="A363" t="str">
            <v>Сыр "Пармезан" 40% колотый 100 гр  ОСТАНКИНО</v>
          </cell>
          <cell r="D363">
            <v>2</v>
          </cell>
          <cell r="F363">
            <v>2</v>
          </cell>
        </row>
        <row r="364">
          <cell r="A364" t="str">
            <v>Сыр "Пармезан" 40% кусок 180 гр  ОСТАНКИНО</v>
          </cell>
          <cell r="D364">
            <v>110</v>
          </cell>
          <cell r="F364">
            <v>110</v>
          </cell>
        </row>
        <row r="365">
          <cell r="A365" t="str">
            <v>Сыр Боккончини копченый 40% 100 гр.  ОСТАНКИНО</v>
          </cell>
          <cell r="D365">
            <v>34</v>
          </cell>
          <cell r="F365">
            <v>34</v>
          </cell>
        </row>
        <row r="366">
          <cell r="A366" t="str">
            <v>Сыр колбасный копченый Папа Может 400 гр  ОСТАНКИНО</v>
          </cell>
          <cell r="D366">
            <v>53</v>
          </cell>
          <cell r="F366">
            <v>53</v>
          </cell>
        </row>
        <row r="367">
          <cell r="A367" t="str">
            <v>Сыр Папа Может "Пошехонский" 45% вес (= 3 кг)  ОСТАНКИНО</v>
          </cell>
          <cell r="D367">
            <v>24.5</v>
          </cell>
          <cell r="F367">
            <v>24.5</v>
          </cell>
        </row>
        <row r="368">
          <cell r="A368" t="str">
            <v>Сыр Папа Может "Сметанковый" 50% вес (=3кг)  ОСТАНКИНО</v>
          </cell>
          <cell r="D368">
            <v>27</v>
          </cell>
          <cell r="F368">
            <v>27</v>
          </cell>
        </row>
        <row r="369">
          <cell r="A369" t="str">
            <v>Сыр Папа Может Гауда  45% 200гр     Останкино</v>
          </cell>
          <cell r="D369">
            <v>449</v>
          </cell>
          <cell r="F369">
            <v>449</v>
          </cell>
        </row>
        <row r="370">
          <cell r="A370" t="str">
            <v>Сыр Папа Может Гауда  45% вес     Останкино</v>
          </cell>
          <cell r="D370">
            <v>17.5</v>
          </cell>
          <cell r="F370">
            <v>17.5</v>
          </cell>
        </row>
        <row r="371">
          <cell r="A371" t="str">
            <v>Сыр Папа Может Голландский  45% 200гр     Останкино</v>
          </cell>
          <cell r="D371">
            <v>1171</v>
          </cell>
          <cell r="F371">
            <v>1171</v>
          </cell>
        </row>
        <row r="372">
          <cell r="A372" t="str">
            <v>Сыр Папа Может Голландский  45% вес      Останкино</v>
          </cell>
          <cell r="D372">
            <v>73.5</v>
          </cell>
          <cell r="F372">
            <v>73.5</v>
          </cell>
        </row>
        <row r="373">
          <cell r="A373" t="str">
            <v>Сыр Папа Может Голландский 45%, нарез, 125г (9 шт)  Останкино</v>
          </cell>
          <cell r="D373">
            <v>302</v>
          </cell>
          <cell r="F373">
            <v>302</v>
          </cell>
        </row>
        <row r="374">
          <cell r="A374" t="str">
            <v>Сыр Папа Может Министерский 45% 200г  Останкино</v>
          </cell>
          <cell r="D374">
            <v>210</v>
          </cell>
          <cell r="F374">
            <v>210</v>
          </cell>
        </row>
        <row r="375">
          <cell r="A375" t="str">
            <v>Сыр Папа Может Российский  50% вес    Останкино</v>
          </cell>
          <cell r="D375">
            <v>3</v>
          </cell>
          <cell r="F375">
            <v>3</v>
          </cell>
        </row>
        <row r="376">
          <cell r="A376" t="str">
            <v>Сыр Папа Может Российский 50%, нарезка 125г  Останкино</v>
          </cell>
          <cell r="D376">
            <v>218</v>
          </cell>
          <cell r="F376">
            <v>218</v>
          </cell>
        </row>
        <row r="377">
          <cell r="A377" t="str">
            <v>Сыр Папа Может Сливочный со вкусом.топл.молока 50% вес (=3,5кг)  Останкино</v>
          </cell>
          <cell r="D377">
            <v>120.5</v>
          </cell>
          <cell r="F377">
            <v>120.5</v>
          </cell>
        </row>
        <row r="378">
          <cell r="A378" t="str">
            <v>Сыр Папа Может Тильзитер   45% 200гр     Останкино</v>
          </cell>
          <cell r="D378">
            <v>522</v>
          </cell>
          <cell r="F378">
            <v>522</v>
          </cell>
        </row>
        <row r="379">
          <cell r="A379" t="str">
            <v>Сыр Папа Может Тильзитер   45% вес      Останкино</v>
          </cell>
          <cell r="D379">
            <v>68.5</v>
          </cell>
          <cell r="F379">
            <v>68.5</v>
          </cell>
        </row>
        <row r="380">
          <cell r="A380" t="str">
            <v>Сыр Плавл. Сливочный 55% 190гр  Останкино</v>
          </cell>
          <cell r="D380">
            <v>45</v>
          </cell>
          <cell r="F380">
            <v>45</v>
          </cell>
        </row>
        <row r="381">
          <cell r="A381" t="str">
            <v>Сыр полутвердый "Сливочный", с массовой долей жира 50%.БРУС ОСТАНКИНО</v>
          </cell>
          <cell r="D381">
            <v>30.5</v>
          </cell>
          <cell r="F381">
            <v>30.5</v>
          </cell>
        </row>
        <row r="382">
          <cell r="A382" t="str">
            <v>Сыр рассольный жирный Чечил 45% 100 гр  ОСТАНКИНО</v>
          </cell>
          <cell r="D382">
            <v>70</v>
          </cell>
          <cell r="F382">
            <v>70</v>
          </cell>
        </row>
        <row r="383">
          <cell r="A383" t="str">
            <v>Сыр рассольный жирный Чечил копченый 45% 100 гр  ОСТАНКИНО</v>
          </cell>
          <cell r="D383">
            <v>81</v>
          </cell>
          <cell r="F383">
            <v>81</v>
          </cell>
        </row>
        <row r="384">
          <cell r="A384" t="str">
            <v>Сыр Скаморца свежий 40% 100 гр.  ОСТАНКИНО</v>
          </cell>
          <cell r="D384">
            <v>33</v>
          </cell>
          <cell r="F384">
            <v>33</v>
          </cell>
        </row>
        <row r="385">
          <cell r="A385" t="str">
            <v>Сыр Творож. Сливочный 140 гр  ОСТАНКИНО</v>
          </cell>
          <cell r="D385">
            <v>446</v>
          </cell>
          <cell r="F385">
            <v>446</v>
          </cell>
        </row>
        <row r="386">
          <cell r="A386" t="str">
            <v>Сыр творожный с зеленью 60% Папа может 140 гр.  ОСТАНКИНО</v>
          </cell>
          <cell r="D386">
            <v>8</v>
          </cell>
          <cell r="F386">
            <v>8</v>
          </cell>
        </row>
        <row r="387">
          <cell r="A387" t="str">
            <v>Сыр тертый "Пармезан" 40% 90 гр  ОСТАНКИНО</v>
          </cell>
          <cell r="D387">
            <v>4</v>
          </cell>
          <cell r="F387">
            <v>4</v>
          </cell>
        </row>
        <row r="388">
          <cell r="A388" t="str">
            <v>Сыр тертый Три сыра Папа может 200 гр  ОСТАНКИНО</v>
          </cell>
          <cell r="D388">
            <v>7</v>
          </cell>
          <cell r="F388">
            <v>7</v>
          </cell>
        </row>
        <row r="389">
          <cell r="A389" t="str">
            <v>Сыч/Прод Коровино Российский 50% 200г СЗМЖ  ОСТАНКИНО</v>
          </cell>
          <cell r="D389">
            <v>135</v>
          </cell>
          <cell r="F389">
            <v>135</v>
          </cell>
        </row>
        <row r="390">
          <cell r="A390" t="str">
            <v>Сыч/Прод Коровино Российский Ориг 50% ВЕС (7,5 кг круг) ОСТАНКИНО</v>
          </cell>
          <cell r="D390">
            <v>7.5</v>
          </cell>
          <cell r="F390">
            <v>7.5</v>
          </cell>
        </row>
        <row r="391">
          <cell r="A391" t="str">
            <v>Сыч/Прод Коровино Российский Оригин 50% ВЕС (5 кг)  ОСТАНКИНО</v>
          </cell>
          <cell r="D391">
            <v>148</v>
          </cell>
          <cell r="F391">
            <v>148</v>
          </cell>
        </row>
        <row r="392">
          <cell r="A392" t="str">
            <v>Сыч/Прод Коровино Тильзитер 50% 200г СЗМЖ  ОСТАНКИНО</v>
          </cell>
          <cell r="D392">
            <v>30</v>
          </cell>
          <cell r="F392">
            <v>30</v>
          </cell>
        </row>
        <row r="393">
          <cell r="A393" t="str">
            <v>Сыч/Прод Коровино Тильзитер Оригин 50% ВЕС (5 кг брус) СЗМЖ  ОСТАНКИНО</v>
          </cell>
          <cell r="D393">
            <v>86</v>
          </cell>
          <cell r="F393">
            <v>86</v>
          </cell>
        </row>
        <row r="394">
          <cell r="A394" t="str">
            <v>Сыч/Прод Коровино Тильзитер Оригин 50% ВЕС НОВАЯ (5 кг брус) СЗМЖ  ОСТАНКИНО</v>
          </cell>
          <cell r="D394">
            <v>5</v>
          </cell>
          <cell r="F394">
            <v>5</v>
          </cell>
        </row>
        <row r="395">
          <cell r="A395" t="str">
            <v>Тильзитер сыр фасованный 45% ж, 125г, фасованый (нарезка) ТМ"Сыробогатов"  Линия</v>
          </cell>
          <cell r="F395">
            <v>12</v>
          </cell>
        </row>
        <row r="396">
          <cell r="A396" t="str">
            <v>Тильзитер сыр, 45% ж (брус), ТМ "Сыробогатов", г. Орёл  Линия</v>
          </cell>
          <cell r="F396">
            <v>34.674999999999997</v>
          </cell>
        </row>
        <row r="397">
          <cell r="A397" t="str">
            <v>Торо Неро с/в "Эликатессе" 140 гр.шт.  СПК</v>
          </cell>
          <cell r="D397">
            <v>27</v>
          </cell>
          <cell r="F397">
            <v>27</v>
          </cell>
        </row>
        <row r="398">
          <cell r="A398" t="str">
            <v>Уши свиные копченые к пиву 0,15кг нар. д/ф шт.  СПК</v>
          </cell>
          <cell r="D398">
            <v>39</v>
          </cell>
          <cell r="F398">
            <v>39</v>
          </cell>
        </row>
        <row r="399">
          <cell r="A399" t="str">
            <v>Фестивальная пора с/к 100 гр.шт.нар. (лоток с ср.защ.атм.)  СПК</v>
          </cell>
          <cell r="D399">
            <v>153</v>
          </cell>
          <cell r="F399">
            <v>153</v>
          </cell>
        </row>
        <row r="400">
          <cell r="A400" t="str">
            <v>Фестивальная пора с/к 235 гр.шт.  СПК</v>
          </cell>
          <cell r="D400">
            <v>564</v>
          </cell>
          <cell r="F400">
            <v>867</v>
          </cell>
        </row>
        <row r="401">
          <cell r="A401" t="str">
            <v>Фестивальная с/к ВЕС   СПК</v>
          </cell>
          <cell r="D401">
            <v>49.8</v>
          </cell>
          <cell r="F401">
            <v>49.8</v>
          </cell>
        </row>
        <row r="402">
          <cell r="A402" t="str">
            <v>Фрай-пицца с ветчиной и грибами 3,0 кг ТМ Зареченские ТС Зареченские продукты. ВЕС ПОКОМ</v>
          </cell>
          <cell r="F402">
            <v>12</v>
          </cell>
        </row>
        <row r="403">
          <cell r="A403" t="str">
            <v>Фуэт с/в "Эликатессе" 160 гр.шт.  СПК</v>
          </cell>
          <cell r="D403">
            <v>89</v>
          </cell>
          <cell r="F403">
            <v>89</v>
          </cell>
        </row>
        <row r="404">
          <cell r="A404" t="str">
            <v>Хинкали Классические ТМ Зареченские ВЕС ПОКОМ</v>
          </cell>
          <cell r="D404">
            <v>5</v>
          </cell>
          <cell r="F404">
            <v>90</v>
          </cell>
        </row>
        <row r="405">
          <cell r="A405" t="str">
            <v>Хотстеры ТМ Горячая штучка ТС Хотстеры 0,25 кг зам  ПОКОМ</v>
          </cell>
          <cell r="D405">
            <v>535</v>
          </cell>
          <cell r="F405">
            <v>2180</v>
          </cell>
        </row>
        <row r="406">
          <cell r="A406" t="str">
            <v>Хрустящие крылышки острые к пиву ТМ Горячая штучка 0,3кг зам  ПОКОМ</v>
          </cell>
          <cell r="D406">
            <v>1</v>
          </cell>
          <cell r="F406">
            <v>123</v>
          </cell>
        </row>
        <row r="407">
          <cell r="A407" t="str">
            <v>Хрустящие крылышки ТМ Горячая штучка 0,3 кг зам  ПОКОМ</v>
          </cell>
          <cell r="D407">
            <v>3</v>
          </cell>
          <cell r="F407">
            <v>147</v>
          </cell>
        </row>
        <row r="408">
          <cell r="A408" t="str">
            <v>Хрустящие крылышки ТМ Зареченские ТС Зареченские продукты. ВЕС ПОКОМ</v>
          </cell>
          <cell r="F408">
            <v>3.6</v>
          </cell>
        </row>
        <row r="409">
          <cell r="A409" t="str">
            <v>Чебупай сочное яблоко ТМ Горячая штучка 0,2 кг зам.  ПОКОМ</v>
          </cell>
          <cell r="F409">
            <v>79</v>
          </cell>
        </row>
        <row r="410">
          <cell r="A410" t="str">
            <v>Чебупай спелая вишня ТМ Горячая штучка 0,2 кг зам.  ПОКОМ</v>
          </cell>
          <cell r="F410">
            <v>317</v>
          </cell>
        </row>
        <row r="411">
          <cell r="A411" t="str">
            <v>Чебупели Курочка гриль ТМ Горячая штучка, 0,3 кг зам  ПОКОМ</v>
          </cell>
          <cell r="F411">
            <v>127</v>
          </cell>
        </row>
        <row r="412">
          <cell r="A412" t="str">
            <v>Чебупицца курочка по-итальянски Горячая штучка 0,25 кг зам  ПОКОМ</v>
          </cell>
          <cell r="D412">
            <v>829</v>
          </cell>
          <cell r="F412">
            <v>2676</v>
          </cell>
        </row>
        <row r="413">
          <cell r="A413" t="str">
            <v>Чебупицца Пепперони ТМ Горячая штучка ТС Чебупицца 0.25кг зам  ПОКОМ</v>
          </cell>
          <cell r="D413">
            <v>583</v>
          </cell>
          <cell r="F413">
            <v>2936</v>
          </cell>
        </row>
        <row r="414">
          <cell r="A414" t="str">
            <v>Чебуреки сочные ВЕС ТМ Зареченские  ПОКОМ</v>
          </cell>
          <cell r="D414">
            <v>5</v>
          </cell>
          <cell r="F414">
            <v>568.70000000000005</v>
          </cell>
        </row>
        <row r="415">
          <cell r="A415" t="str">
            <v>Чебуреки сочные, ВЕС, куриные жарен. зам  ПОКОМ</v>
          </cell>
          <cell r="F415">
            <v>5</v>
          </cell>
        </row>
        <row r="416">
          <cell r="A416" t="str">
            <v>Шпикачки Русские (черева) (в ср.защ.атм.) "Высокий вкус"  СПК</v>
          </cell>
          <cell r="D416">
            <v>119</v>
          </cell>
          <cell r="F416">
            <v>119</v>
          </cell>
        </row>
        <row r="417">
          <cell r="A417" t="str">
            <v>Эдам сыр, 45% ж (брус), ТМ Сыробогатов, г. Орёл  Линия</v>
          </cell>
          <cell r="F417">
            <v>36.119999999999997</v>
          </cell>
        </row>
        <row r="418">
          <cell r="A418" t="str">
            <v>Эликапреза с/в "Эликатессе" 0,10 кг.шт. нарезка (лоток с ср.защ.атм.)  СПК</v>
          </cell>
          <cell r="D418">
            <v>89</v>
          </cell>
          <cell r="F418">
            <v>89</v>
          </cell>
        </row>
        <row r="419">
          <cell r="A419" t="str">
            <v>Юбилейная с/к 0,10 кг.шт. нарезка (лоток с ср.защ.атм.)  СПК</v>
          </cell>
          <cell r="D419">
            <v>67</v>
          </cell>
          <cell r="F419">
            <v>67</v>
          </cell>
        </row>
        <row r="420">
          <cell r="A420" t="str">
            <v>Юбилейная с/к 0,235 кг.шт.  СПК</v>
          </cell>
          <cell r="D420">
            <v>671</v>
          </cell>
          <cell r="F420">
            <v>971</v>
          </cell>
        </row>
        <row r="421">
          <cell r="A421" t="str">
            <v>Янтарь сыр плавленый 50% ж, фольга 80г, ТМ Сыробогатов (150 суток)   Линия</v>
          </cell>
          <cell r="F421">
            <v>240</v>
          </cell>
        </row>
        <row r="422">
          <cell r="A422" t="str">
            <v>Итого</v>
          </cell>
          <cell r="D422">
            <v>110194.863</v>
          </cell>
          <cell r="F422">
            <v>293931.51899999997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08.02.2024 - 08.02.2024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19.989999999999998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39.768999999999998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D9">
            <v>7.4459999999999997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87.902000000000001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175.25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50.323</v>
          </cell>
        </row>
        <row r="13">
          <cell r="A13" t="str">
            <v xml:space="preserve"> 022  Колбаса Вязанка со шпиком, вектор 0,5кг, ПОКОМ</v>
          </cell>
          <cell r="D13">
            <v>30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117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529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422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39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65</v>
          </cell>
        </row>
        <row r="22">
          <cell r="A22" t="str">
            <v xml:space="preserve"> 068  Колбаса Особая ТМ Особый рецепт, 0,5 кг, ПОКОМ</v>
          </cell>
          <cell r="D22">
            <v>16</v>
          </cell>
        </row>
        <row r="23">
          <cell r="A23" t="str">
            <v xml:space="preserve"> 079  Колбаса Сервелат Кремлевский,  0.35 кг, ПОКОМ</v>
          </cell>
          <cell r="D23">
            <v>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207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99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111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64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74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104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66.510999999999996</v>
          </cell>
        </row>
        <row r="31">
          <cell r="A31" t="str">
            <v xml:space="preserve"> 201  Ветчина Нежная ТМ Особый рецепт, (2,5кг), ПОКОМ</v>
          </cell>
          <cell r="D31">
            <v>857.21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52.811999999999998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110.295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65.036000000000001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1617.2819999999999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30.236999999999998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12.356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98.994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541.70100000000002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578.06799999999998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78.227999999999994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63.173000000000002</v>
          </cell>
        </row>
        <row r="43">
          <cell r="A43" t="str">
            <v xml:space="preserve"> 240  Колбаса Салями охотничья, ВЕС. ПОКОМ</v>
          </cell>
          <cell r="D43">
            <v>7.3440000000000003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113.033</v>
          </cell>
        </row>
        <row r="45">
          <cell r="A45" t="str">
            <v xml:space="preserve"> 243  Колбаса Сервелат Зернистый, ВЕС.  ПОКОМ</v>
          </cell>
          <cell r="D45">
            <v>9.7260000000000009</v>
          </cell>
        </row>
        <row r="46">
          <cell r="A46" t="str">
            <v xml:space="preserve"> 247  Сардельки Нежные, ВЕС.  ПОКОМ</v>
          </cell>
          <cell r="D46">
            <v>25.295000000000002</v>
          </cell>
        </row>
        <row r="47">
          <cell r="A47" t="str">
            <v xml:space="preserve"> 248  Сардельки Сочные ТМ Особый рецепт,   ПОКОМ</v>
          </cell>
          <cell r="D47">
            <v>30.324000000000002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154.26599999999999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9.6430000000000007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53.716999999999999</v>
          </cell>
        </row>
        <row r="51">
          <cell r="A51" t="str">
            <v xml:space="preserve"> 263  Шпикачки Стародворские, ВЕС.  ПОКОМ</v>
          </cell>
          <cell r="D51">
            <v>18.579999999999998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47.895000000000003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2.8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23.864000000000001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293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627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334</v>
          </cell>
        </row>
        <row r="58">
          <cell r="A58" t="str">
            <v xml:space="preserve"> 283  Сосиски Сочинки, ВЕС, ТМ Стародворье ПОКОМ</v>
          </cell>
          <cell r="D58">
            <v>72.941000000000003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82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26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195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21.009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557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555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17.239000000000001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38.234999999999999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248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345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213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41.618000000000002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88.462999999999994</v>
          </cell>
        </row>
        <row r="72">
          <cell r="A72" t="str">
            <v xml:space="preserve"> 316  Колбаса Нежная ТМ Зареченские ВЕС  ПОКОМ</v>
          </cell>
          <cell r="D72">
            <v>44.898000000000003</v>
          </cell>
        </row>
        <row r="73">
          <cell r="A73" t="str">
            <v xml:space="preserve"> 318  Сосиски Датские ТМ Зареченские, ВЕС  ПОКОМ</v>
          </cell>
          <cell r="D73">
            <v>209.24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486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715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153</v>
          </cell>
        </row>
        <row r="77">
          <cell r="A77" t="str">
            <v xml:space="preserve"> 328  Сардельки Сочинки Стародворье ТМ  0,4 кг ПОКОМ</v>
          </cell>
          <cell r="D77">
            <v>86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94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112.44499999999999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73</v>
          </cell>
        </row>
        <row r="81">
          <cell r="A81" t="str">
            <v xml:space="preserve"> 335  Колбаса Сливушка ТМ Вязанка. ВЕС.  ПОКОМ </v>
          </cell>
          <cell r="D81">
            <v>35.710999999999999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366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298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85.444999999999993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78.239000000000004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143.72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139.93799999999999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4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9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23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52.945</v>
          </cell>
        </row>
        <row r="92">
          <cell r="A92" t="str">
            <v xml:space="preserve"> 372  Ветчина Сочинка ТМ Стародворье. ВЕС ПОКОМ</v>
          </cell>
          <cell r="D92">
            <v>1.3340000000000001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8.0109999999999992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33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49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315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157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153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75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2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556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1202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48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47</v>
          </cell>
        </row>
        <row r="105">
          <cell r="A105" t="str">
            <v xml:space="preserve"> 416  Сосиски Датские ТМ Особый рецепт, ВЕС  ПОКОМ</v>
          </cell>
          <cell r="D105">
            <v>1.3340000000000001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80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78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80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D109">
            <v>20</v>
          </cell>
        </row>
        <row r="110">
          <cell r="A110" t="str">
            <v xml:space="preserve"> 421  Сосиски Царедворские 0,33 кг ТМ Стародворье  ПОКОМ</v>
          </cell>
          <cell r="D110">
            <v>56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4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D112">
            <v>11</v>
          </cell>
        </row>
        <row r="113">
          <cell r="A113" t="str">
            <v>3215 ВЕТЧ.МЯСНАЯ Папа может п/о 0.4кг 8шт.    ОСТАНКИНО</v>
          </cell>
          <cell r="D113">
            <v>55</v>
          </cell>
        </row>
        <row r="114">
          <cell r="A114" t="str">
            <v>3297 СЫТНЫЕ Папа может сар б/о мгс 1*3 СНГ  ОСТАНКИНО</v>
          </cell>
          <cell r="D114">
            <v>28.478999999999999</v>
          </cell>
        </row>
        <row r="115">
          <cell r="A115" t="str">
            <v>3812 СОЧНЫЕ сос п/о мгс 2*2  ОСТАНКИНО</v>
          </cell>
          <cell r="D115">
            <v>230.54300000000001</v>
          </cell>
        </row>
        <row r="116">
          <cell r="A116" t="str">
            <v>4063 МЯСНАЯ Папа может вар п/о_Л   ОСТАНКИНО</v>
          </cell>
          <cell r="D116">
            <v>273.60399999999998</v>
          </cell>
        </row>
        <row r="117">
          <cell r="A117" t="str">
            <v>4117 ЭКСТРА Папа может с/к в/у_Л   ОСТАНКИНО</v>
          </cell>
          <cell r="D117">
            <v>5.117</v>
          </cell>
        </row>
        <row r="118">
          <cell r="A118" t="str">
            <v>4574 Мясная со шпиком Папа может вар п/о ОСТАНКИНО</v>
          </cell>
          <cell r="D118">
            <v>24.31</v>
          </cell>
        </row>
        <row r="119">
          <cell r="A119" t="str">
            <v>4813 ФИЛЕЙНАЯ Папа может вар п/о_Л   ОСТАНКИНО</v>
          </cell>
          <cell r="D119">
            <v>64.903000000000006</v>
          </cell>
        </row>
        <row r="120">
          <cell r="A120" t="str">
            <v>4993 САЛЯМИ ИТАЛЬЯНСКАЯ с/к в/у 1/250*8_120c ОСТАНКИНО</v>
          </cell>
          <cell r="D120">
            <v>88</v>
          </cell>
        </row>
        <row r="121">
          <cell r="A121" t="str">
            <v>5336 ОСОБАЯ вар п/о  ОСТАНКИНО</v>
          </cell>
          <cell r="D121">
            <v>170.15899999999999</v>
          </cell>
        </row>
        <row r="122">
          <cell r="A122" t="str">
            <v>5337 ОСОБАЯ СО ШПИКОМ вар п/о  ОСТАНКИНО</v>
          </cell>
          <cell r="D122">
            <v>17.451000000000001</v>
          </cell>
        </row>
        <row r="123">
          <cell r="A123" t="str">
            <v>5341 СЕРВЕЛАТ ОХОТНИЧИЙ в/к в/у  ОСТАНКИНО</v>
          </cell>
          <cell r="D123">
            <v>29.335999999999999</v>
          </cell>
        </row>
        <row r="124">
          <cell r="A124" t="str">
            <v>5483 ЭКСТРА Папа может с/к в/у 1/250 8шт.   ОСТАНКИНО</v>
          </cell>
          <cell r="D124">
            <v>115</v>
          </cell>
        </row>
        <row r="125">
          <cell r="A125" t="str">
            <v>5544 Сервелат Финский в/к в/у_45с НОВАЯ ОСТАНКИНО</v>
          </cell>
          <cell r="D125">
            <v>84.230999999999995</v>
          </cell>
        </row>
        <row r="126">
          <cell r="A126" t="str">
            <v>5682 САЛЯМИ МЕЛКОЗЕРНЕНАЯ с/к в/у 1/120_60с   ОСТАНКИНО</v>
          </cell>
          <cell r="D126">
            <v>163</v>
          </cell>
        </row>
        <row r="127">
          <cell r="A127" t="str">
            <v>5706 АРОМАТНАЯ Папа может с/к в/у 1/250 8шт.  ОСТАНКИНО</v>
          </cell>
          <cell r="D127">
            <v>140</v>
          </cell>
        </row>
        <row r="128">
          <cell r="A128" t="str">
            <v>5708 ПОСОЛЬСКАЯ Папа может с/к в/у ОСТАНКИНО</v>
          </cell>
          <cell r="D128">
            <v>8.3179999999999996</v>
          </cell>
        </row>
        <row r="129">
          <cell r="A129" t="str">
            <v>5820 СЛИВОЧНЫЕ Папа может сос п/о мгс 2*2_45с   ОСТАНКИНО</v>
          </cell>
          <cell r="D129">
            <v>40.493000000000002</v>
          </cell>
        </row>
        <row r="130">
          <cell r="A130" t="str">
            <v>5851 ЭКСТРА Папа может вар п/о   ОСТАНКИНО</v>
          </cell>
          <cell r="D130">
            <v>77.165999999999997</v>
          </cell>
        </row>
        <row r="131">
          <cell r="A131" t="str">
            <v>5931 ОХОТНИЧЬЯ Папа может с/к в/у 1/220 8шт.   ОСТАНКИНО</v>
          </cell>
          <cell r="D131">
            <v>131</v>
          </cell>
        </row>
        <row r="132">
          <cell r="A132" t="str">
            <v>5981 МОЛОЧНЫЕ ТРАДИЦ. сос п/о мгс 1*6_45с   ОСТАНКИНО</v>
          </cell>
          <cell r="D132">
            <v>33.154000000000003</v>
          </cell>
        </row>
        <row r="133">
          <cell r="A133" t="str">
            <v>5982 МОЛОЧНЫЕ ТРАДИЦ. сос п/о мгс 0,6кг_СНГ  ОСТАНКИНО</v>
          </cell>
          <cell r="D133">
            <v>41</v>
          </cell>
        </row>
        <row r="134">
          <cell r="A134" t="str">
            <v>6025 ВЕТЧ.ФИРМЕННАЯ С ИНДЕЙКОЙ п/о   ОСТАНКИНО</v>
          </cell>
          <cell r="D134">
            <v>2.98</v>
          </cell>
        </row>
        <row r="135">
          <cell r="A135" t="str">
            <v>6041 МОЛОЧНЫЕ К ЗАВТРАКУ сос п/о мгс 1*3  ОСТАНКИНО</v>
          </cell>
          <cell r="D135">
            <v>20.393999999999998</v>
          </cell>
        </row>
        <row r="136">
          <cell r="A136" t="str">
            <v>6042 МОЛОЧНЫЕ К ЗАВТРАКУ сос п/о в/у 0.4кг   ОСТАНКИНО</v>
          </cell>
          <cell r="D136">
            <v>141</v>
          </cell>
        </row>
        <row r="137">
          <cell r="A137" t="str">
            <v>6113 СОЧНЫЕ сос п/о мгс 1*6_Ашан  ОСТАНКИНО</v>
          </cell>
          <cell r="D137">
            <v>193.79599999999999</v>
          </cell>
        </row>
        <row r="138">
          <cell r="A138" t="str">
            <v>6123 МОЛОЧНЫЕ КЛАССИЧЕСКИЕ ПМ сос п/о мгс 2*4   ОСТАНКИНО</v>
          </cell>
          <cell r="D138">
            <v>96.89</v>
          </cell>
        </row>
        <row r="139">
          <cell r="A139" t="str">
            <v>6144 МОЛОЧНЫЕ ТРАДИЦ сос п/о в/у 1/360 (1+1) ОСТАНКИНО</v>
          </cell>
          <cell r="D139">
            <v>66</v>
          </cell>
        </row>
        <row r="140">
          <cell r="A140" t="str">
            <v>6213 СЕРВЕЛАТ ФИНСКИЙ СН в/к в/у 0.35кг 8шт.  ОСТАНКИНО</v>
          </cell>
          <cell r="D140">
            <v>53</v>
          </cell>
        </row>
        <row r="141">
          <cell r="A141" t="str">
            <v>6215 СЕРВЕЛАТ ОРЕХОВЫЙ СН в/к в/у 0.35кг 8шт  ОСТАНКИНО</v>
          </cell>
          <cell r="D141">
            <v>60</v>
          </cell>
        </row>
        <row r="142">
          <cell r="A142" t="str">
            <v>6217 ШПИКАЧКИ ДОМАШНИЕ СН п/о мгс 0.4кг 8шт.  ОСТАНКИНО</v>
          </cell>
          <cell r="D142">
            <v>15</v>
          </cell>
        </row>
        <row r="143">
          <cell r="A143" t="str">
            <v>6221 НЕАПОЛИТАНСКИЙ ДУЭТ с/к с/н мгс 1/90  ОСТАНКИНО</v>
          </cell>
          <cell r="D143">
            <v>120</v>
          </cell>
        </row>
        <row r="144">
          <cell r="A144" t="str">
            <v>6225 ИМПЕРСКАЯ И БАЛЫКОВАЯ в/к с/н мгс 1/90  ОСТАНКИНО</v>
          </cell>
          <cell r="D144">
            <v>70</v>
          </cell>
        </row>
        <row r="145">
          <cell r="A145" t="str">
            <v>6227 МОЛОЧНЫЕ ТРАДИЦ. сос п/о мгс 0.6кг LTF  ОСТАНКИНО</v>
          </cell>
          <cell r="D145">
            <v>9</v>
          </cell>
        </row>
        <row r="146">
          <cell r="A146" t="str">
            <v>6228 МЯСНОЕ АССОРТИ к/з с/н мгс 1/90 10шт.  ОСТАНКИНО</v>
          </cell>
          <cell r="D146">
            <v>146</v>
          </cell>
        </row>
        <row r="147">
          <cell r="A147" t="str">
            <v>6233 БУЖЕНИНА ЗАПЕЧЕННАЯ с/н в/у 1/100 10шт.  ОСТАНКИНО</v>
          </cell>
          <cell r="D147">
            <v>31</v>
          </cell>
        </row>
        <row r="148">
          <cell r="A148" t="str">
            <v>6241 ХОТ-ДОГ Папа может сос п/о мгс 0.38кг  ОСТАНКИНО</v>
          </cell>
          <cell r="D148">
            <v>20</v>
          </cell>
        </row>
        <row r="149">
          <cell r="A149" t="str">
            <v>6247 ДОМАШНЯЯ Папа может вар п/о 0,4кг 8шт.  ОСТАНКИНО</v>
          </cell>
          <cell r="D149">
            <v>6</v>
          </cell>
        </row>
        <row r="150">
          <cell r="A150" t="str">
            <v>6268 ГОВЯЖЬЯ Папа может вар п/о 0,4кг 8 шт.  ОСТАНКИНО</v>
          </cell>
          <cell r="D150">
            <v>28</v>
          </cell>
        </row>
        <row r="151">
          <cell r="A151" t="str">
            <v>6281 СВИНИНА ДЕЛИКАТ. к/в мл/к в/у 0.3кг 45с  ОСТАНКИНО</v>
          </cell>
          <cell r="D151">
            <v>26</v>
          </cell>
        </row>
        <row r="152">
          <cell r="A152" t="str">
            <v>6297 ФИЛЕЙНЫЕ сос ц/о в/у 1/270 12шт_45с  ОСТАНКИНО</v>
          </cell>
          <cell r="D152">
            <v>211</v>
          </cell>
        </row>
        <row r="153">
          <cell r="A153" t="str">
            <v>6302 БАЛЫКОВАЯ СН в/к в/у 0.35кг 8шт.  ОСТАНКИНО</v>
          </cell>
          <cell r="D153">
            <v>44</v>
          </cell>
        </row>
        <row r="154">
          <cell r="A154" t="str">
            <v>6303 МЯСНЫЕ Папа может сос п/о мгс 1.5*3  ОСТАНКИНО</v>
          </cell>
          <cell r="D154">
            <v>43.231999999999999</v>
          </cell>
        </row>
        <row r="155">
          <cell r="A155" t="str">
            <v>6325 ДОКТОРСКАЯ ПРЕМИУМ вар п/о 0.4кг 8шт.  ОСТАНКИНО</v>
          </cell>
          <cell r="D155">
            <v>101</v>
          </cell>
        </row>
        <row r="156">
          <cell r="A156" t="str">
            <v>6333 МЯСНАЯ Папа может вар п/о 0.4кг 8шт.  ОСТАНКИНО</v>
          </cell>
          <cell r="D156">
            <v>652</v>
          </cell>
        </row>
        <row r="157">
          <cell r="A157" t="str">
            <v>6353 ЭКСТРА Папа может вар п/о 0.4кг 8шт.  ОСТАНКИНО</v>
          </cell>
          <cell r="D157">
            <v>270</v>
          </cell>
        </row>
        <row r="158">
          <cell r="A158" t="str">
            <v>6392 ФИЛЕЙНАЯ Папа может вар п/о 0.4кг. ОСТАНКИНО</v>
          </cell>
          <cell r="D158">
            <v>520</v>
          </cell>
        </row>
        <row r="159">
          <cell r="A159" t="str">
            <v>6427 КЛАССИЧЕСКАЯ ПМ вар п/о 0.35кг 8шт. ОСТАНКИНО</v>
          </cell>
          <cell r="D159">
            <v>114</v>
          </cell>
        </row>
        <row r="160">
          <cell r="A160" t="str">
            <v>6438 БОГАТЫРСКИЕ Папа Может сос п/о в/у 0,3кг  ОСТАНКИНО</v>
          </cell>
          <cell r="D160">
            <v>73</v>
          </cell>
        </row>
        <row r="161">
          <cell r="A161" t="str">
            <v>6450 БЕКОН с/к с/н в/у 1/100 10шт.  ОСТАНКИНО</v>
          </cell>
          <cell r="D161">
            <v>101</v>
          </cell>
        </row>
        <row r="162">
          <cell r="A162" t="str">
            <v>6453 ЭКСТРА Папа может с/к с/н в/у 1/100 14шт.   ОСТАНКИНО</v>
          </cell>
          <cell r="D162">
            <v>153</v>
          </cell>
        </row>
        <row r="163">
          <cell r="A163" t="str">
            <v>6454 АРОМАТНАЯ с/к с/н в/у 1/100 14шт.  ОСТАНКИНО</v>
          </cell>
          <cell r="D163">
            <v>128</v>
          </cell>
        </row>
        <row r="164">
          <cell r="A164" t="str">
            <v>6475 С СЫРОМ Папа может сос ц/о мгс 0.4кг6шт  ОСТАНКИНО</v>
          </cell>
          <cell r="D164">
            <v>55</v>
          </cell>
        </row>
        <row r="165">
          <cell r="A165" t="str">
            <v>6527 ШПИКАЧКИ СОЧНЫЕ ПМ сар б/о мгс 1*3 45с ОСТАНКИНО</v>
          </cell>
          <cell r="D165">
            <v>84.453000000000003</v>
          </cell>
        </row>
        <row r="166">
          <cell r="A166" t="str">
            <v>6562 СЕРВЕЛАТ КАРЕЛЬСКИЙ СН в/к в/у 0,28кг  ОСТАНКИНО</v>
          </cell>
          <cell r="D166">
            <v>179</v>
          </cell>
        </row>
        <row r="167">
          <cell r="A167" t="str">
            <v>6563 СЛИВОЧНЫЕ СН сос п/о мгс 1*6  ОСТАНКИНО</v>
          </cell>
          <cell r="D167">
            <v>4.1420000000000003</v>
          </cell>
        </row>
        <row r="168">
          <cell r="A168" t="str">
            <v>6593 ДОКТОРСКАЯ СН вар п/о 0.45кг 8шт.  ОСТАНКИНО</v>
          </cell>
          <cell r="D168">
            <v>47</v>
          </cell>
        </row>
        <row r="169">
          <cell r="A169" t="str">
            <v>6595 МОЛОЧНАЯ СН вар п/о 0.45кг 8шт.  ОСТАНКИНО</v>
          </cell>
          <cell r="D169">
            <v>46</v>
          </cell>
        </row>
        <row r="170">
          <cell r="A170" t="str">
            <v>6597 РУССКАЯ СН вар п/о 0.45кг 8шт.  ОСТАНКИНО</v>
          </cell>
          <cell r="D170">
            <v>36</v>
          </cell>
        </row>
        <row r="171">
          <cell r="A171" t="str">
            <v>6601 ГОВЯЖЬИ СН сос п/о мгс 1*6  ОСТАНКИНО</v>
          </cell>
          <cell r="D171">
            <v>39.395000000000003</v>
          </cell>
        </row>
        <row r="172">
          <cell r="A172" t="str">
            <v>6602 БАВАРСКИЕ ПМ сос ц/о мгс 0,35кг 8шт.  ОСТАНКИНО</v>
          </cell>
          <cell r="D172">
            <v>297</v>
          </cell>
        </row>
        <row r="173">
          <cell r="A173" t="str">
            <v>6641 СЛИВОЧНЫЕ ПМ сос п/о мгс 0,41кг 10шт.  ОСТАНКИНО</v>
          </cell>
          <cell r="D173">
            <v>2</v>
          </cell>
        </row>
        <row r="174">
          <cell r="A174" t="str">
            <v>6642 СОЧНЫЙ ГРИЛЬ ПМ сос п/о мгс 0,41кг 8шт.  ОСТАНКИНО</v>
          </cell>
          <cell r="D174">
            <v>3</v>
          </cell>
        </row>
        <row r="175">
          <cell r="A175" t="str">
            <v>6645 ВЕТЧ.КЛАССИЧЕСКАЯ СН п/о 0.8кг 4шт.  ОСТАНКИНО</v>
          </cell>
          <cell r="D175">
            <v>10</v>
          </cell>
        </row>
        <row r="176">
          <cell r="A176" t="str">
            <v>6658 АРОМАТНАЯ С ЧЕСНОЧКОМ СН в/к мтс 0.330кг  ОСТАНКИНО</v>
          </cell>
          <cell r="D176">
            <v>20</v>
          </cell>
        </row>
        <row r="177">
          <cell r="A177" t="str">
            <v>6661 СОЧНЫЙ ГРИЛЬ ПМ сос п/о мгс 1.5*4_Маяк  ОСТАНКИНО</v>
          </cell>
          <cell r="D177">
            <v>6.3120000000000003</v>
          </cell>
        </row>
        <row r="178">
          <cell r="A178" t="str">
            <v>6666 БОЯНСКАЯ Папа может п/к в/у 0,28кг 8 шт. ОСТАНКИНО</v>
          </cell>
          <cell r="D178">
            <v>280</v>
          </cell>
        </row>
        <row r="179">
          <cell r="A179" t="str">
            <v>6669 ВЕНСКАЯ САЛЯМИ п/к в/у 0.28кг 8шт  ОСТАНКИНО</v>
          </cell>
          <cell r="D179">
            <v>104</v>
          </cell>
        </row>
        <row r="180">
          <cell r="A180" t="str">
            <v>6683 СЕРВЕЛАТ ЗЕРНИСТЫЙ ПМ в/к в/у 0,35кг  ОСТАНКИНО</v>
          </cell>
          <cell r="D180">
            <v>445</v>
          </cell>
        </row>
        <row r="181">
          <cell r="A181" t="str">
            <v>6684 СЕРВЕЛАТ КАРЕЛЬСКИЙ ПМ в/к в/у 0.28кг  ОСТАНКИНО</v>
          </cell>
          <cell r="D181">
            <v>333</v>
          </cell>
        </row>
        <row r="182">
          <cell r="A182" t="str">
            <v>6689 СЕРВЕЛАТ ОХОТНИЧИЙ ПМ в/к в/у 0,35кг 8шт  ОСТАНКИНО</v>
          </cell>
          <cell r="D182">
            <v>582</v>
          </cell>
        </row>
        <row r="183">
          <cell r="A183" t="str">
            <v>6692 СЕРВЕЛАТ ПРИМА в/к в/у 0.28кг 8шт.  ОСТАНКИНО</v>
          </cell>
          <cell r="D183">
            <v>106</v>
          </cell>
        </row>
        <row r="184">
          <cell r="A184" t="str">
            <v>6697 СЕРВЕЛАТ ФИНСКИЙ ПМ в/к в/у 0,35кг 8шт.  ОСТАНКИНО</v>
          </cell>
          <cell r="D184">
            <v>816</v>
          </cell>
        </row>
        <row r="185">
          <cell r="A185" t="str">
            <v>6713 СОЧНЫЙ ГРИЛЬ ПМ сос п/о мгс 0.41кг 8шт.  ОСТАНКИНО</v>
          </cell>
          <cell r="D185">
            <v>223</v>
          </cell>
        </row>
        <row r="186">
          <cell r="A186" t="str">
            <v>6716 ОСОБАЯ Коровино (в сетке) 0.5кг 8шт.  ОСТАНКИНО</v>
          </cell>
          <cell r="D186">
            <v>155</v>
          </cell>
        </row>
        <row r="187">
          <cell r="A187" t="str">
            <v>6717 ДОКТОРСКАЯ ОРИГИН. ц/о в/у 0.5кг 6шт.  ОСТАНКИНО</v>
          </cell>
          <cell r="D187">
            <v>6</v>
          </cell>
        </row>
        <row r="188">
          <cell r="A188" t="str">
            <v>6722 СОЧНЫЕ ПМ сос п/о мгс 0,41кг 10шт.  ОСТАНКИНО</v>
          </cell>
          <cell r="D188">
            <v>533</v>
          </cell>
        </row>
        <row r="189">
          <cell r="A189" t="str">
            <v>6726 СЛИВОЧНЫЕ ПМ сос п/о мгс 0.41кг 10шт.  ОСТАНКИНО</v>
          </cell>
          <cell r="D189">
            <v>282</v>
          </cell>
        </row>
        <row r="190">
          <cell r="A190" t="str">
            <v>6734 ОСОБАЯ СО ШПИКОМ Коровино (в сетке) 0,5кг ОСТАНКИНО</v>
          </cell>
          <cell r="D190">
            <v>16</v>
          </cell>
        </row>
        <row r="191">
          <cell r="A191" t="str">
            <v>6750 МОЛОЧНЫЕ ГОСТ СН сос п/о мгс 0,41 кг 10шт ОСТАНКИНО</v>
          </cell>
          <cell r="D191">
            <v>38</v>
          </cell>
        </row>
        <row r="192">
          <cell r="A192" t="str">
            <v>6751 СЛИВОЧНЫЕ СН сос п/о мгс 0,41кг 10шт.  ОСТАНКИНО</v>
          </cell>
          <cell r="D192">
            <v>71</v>
          </cell>
        </row>
        <row r="193">
          <cell r="A193" t="str">
            <v>6756 ВЕТЧ.ЛЮБИТЕЛЬСКАЯ п/о  ОСТАНКИНО</v>
          </cell>
          <cell r="D193">
            <v>6.0250000000000004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31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63</v>
          </cell>
        </row>
        <row r="196">
          <cell r="A196" t="str">
            <v>БОНУС Z-ОСОБАЯ Коровино вар п/о (5324)  ОСТАНКИНО</v>
          </cell>
          <cell r="D196">
            <v>11.454000000000001</v>
          </cell>
        </row>
        <row r="197">
          <cell r="A197" t="str">
            <v>БОНУС Z-ОСОБАЯ Коровино вар п/о 0.5кг_СНГ (6305)  ОСТАНКИНО</v>
          </cell>
          <cell r="D197">
            <v>3</v>
          </cell>
        </row>
        <row r="198">
          <cell r="A198" t="str">
            <v>БОНУС СОЧНЫЕ сос п/о мгс 0.41кг_UZ (6087)  ОСТАНКИНО</v>
          </cell>
          <cell r="D198">
            <v>188</v>
          </cell>
        </row>
        <row r="199">
          <cell r="A199" t="str">
            <v>БОНУС СОЧНЫЕ сос п/о мгс 1*6_UZ (6088)  ОСТАНКИНО</v>
          </cell>
          <cell r="D199">
            <v>41.686</v>
          </cell>
        </row>
        <row r="200">
          <cell r="A200" t="str">
            <v>БОНУС_273  Сосиски Сочинки с сочной грудинкой, МГС 0.4кг,   ПОКОМ</v>
          </cell>
          <cell r="D200">
            <v>231</v>
          </cell>
        </row>
        <row r="201">
          <cell r="A201" t="str">
            <v>БОНУС_283  Сосиски Сочинки, ВЕС, ТМ Стародворье ПОКОМ</v>
          </cell>
          <cell r="D201">
            <v>73.453999999999994</v>
          </cell>
        </row>
        <row r="202">
          <cell r="A202" t="str">
            <v>БОНУС_305  Колбаса Сервелат Мясорубский с мелкорубленным окороком в/у  ТМ Стародворье ВЕС   ПОКОМ</v>
          </cell>
          <cell r="D202">
            <v>47.658999999999999</v>
          </cell>
        </row>
        <row r="203">
          <cell r="A203" t="str">
            <v>БОНУС_Колбаса Докторская Особая ТМ Особый рецепт,  0,5кг, ПОКОМ</v>
          </cell>
          <cell r="D203">
            <v>94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100</v>
          </cell>
        </row>
        <row r="205">
          <cell r="A205" t="str">
            <v>БОНУС_Пельмени Бульмени с говядиной и свининой Горячая штучка 0,43  ПОКОМ</v>
          </cell>
          <cell r="D205">
            <v>63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107</v>
          </cell>
        </row>
        <row r="207">
          <cell r="A207" t="str">
            <v>БОНУС_Сервелат Фирменый в/к 0,10 кг.шт. нарезка (лоток с ср.защ.атм.)  СПК</v>
          </cell>
          <cell r="D207">
            <v>30</v>
          </cell>
        </row>
        <row r="208">
          <cell r="A208" t="str">
            <v>Бутербродная вареная 0,47 кг шт.  СПК</v>
          </cell>
          <cell r="D208">
            <v>12</v>
          </cell>
        </row>
        <row r="209">
          <cell r="A209" t="str">
            <v>Вацлавская вареная ВЕС СПК</v>
          </cell>
          <cell r="D209">
            <v>2.3780000000000001</v>
          </cell>
        </row>
        <row r="210">
          <cell r="A210" t="str">
            <v>Вацлавская п/к (черева) 390 гр.шт. термоус.пак  СПК</v>
          </cell>
          <cell r="D210">
            <v>9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77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183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302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38</v>
          </cell>
        </row>
        <row r="215">
          <cell r="A215" t="str">
            <v>Грудинка Деревенская в аджике к/в 150 гр.шт. нарезка (лоток с ср.защ.атм.)  СПК</v>
          </cell>
          <cell r="D215">
            <v>10</v>
          </cell>
        </row>
        <row r="216">
          <cell r="A216" t="str">
            <v>Дельгаро с/в "Эликатессе" 140 гр.шт.  СПК</v>
          </cell>
          <cell r="D216">
            <v>3</v>
          </cell>
        </row>
        <row r="217">
          <cell r="A217" t="str">
            <v>Деревенская рубленая вареная 350 гр.шт. термоус. пак.  СПК</v>
          </cell>
          <cell r="D217">
            <v>2</v>
          </cell>
        </row>
        <row r="218">
          <cell r="A218" t="str">
            <v>Докторская вареная в/с 0,47 кг шт.  СПК</v>
          </cell>
          <cell r="D218">
            <v>10</v>
          </cell>
        </row>
        <row r="219">
          <cell r="A219" t="str">
            <v>Докторская вареная термоус.пак. "Высокий вкус"  СПК</v>
          </cell>
          <cell r="D219">
            <v>7.6459999999999999</v>
          </cell>
        </row>
        <row r="220">
          <cell r="A220" t="str">
            <v>Жар-боллы с курочкой и сыром, ВЕС ТМ Зареченские  ПОКОМ</v>
          </cell>
          <cell r="D220">
            <v>42</v>
          </cell>
        </row>
        <row r="221">
          <cell r="A221" t="str">
            <v>Жар-ладушки с мясом ТМ Зареченские ВЕС ПОКОМ</v>
          </cell>
          <cell r="D221">
            <v>65.2</v>
          </cell>
        </row>
        <row r="222">
          <cell r="A222" t="str">
            <v>Жар-ладушки с мясом, картофелем и грибами ВЕС ТМ Зареченские  ПОКОМ</v>
          </cell>
          <cell r="D222">
            <v>11.1</v>
          </cell>
        </row>
        <row r="223">
          <cell r="A223" t="str">
            <v>Жар-ладушки с яблоком и грушей ТМ Зареченские ВЕС ПОКОМ</v>
          </cell>
          <cell r="D223">
            <v>14.8</v>
          </cell>
        </row>
        <row r="224">
          <cell r="A224" t="str">
            <v>ЖАР-мени ВЕС ТМ Зареченские  ПОКОМ</v>
          </cell>
          <cell r="D224">
            <v>42.5</v>
          </cell>
        </row>
        <row r="225">
          <cell r="A225" t="str">
            <v>Карбонад Юбилейный 0,13кг нар.д/ф шт. СПК</v>
          </cell>
          <cell r="D225">
            <v>8</v>
          </cell>
        </row>
        <row r="226">
          <cell r="A226" t="str">
            <v>Классика с/к 235 гр.шт. "Высокий вкус"  СПК</v>
          </cell>
          <cell r="D226">
            <v>18</v>
          </cell>
        </row>
        <row r="227">
          <cell r="A227" t="str">
            <v>Классическая с/к "Сибирский стандарт" 560 гр.шт.  СПК</v>
          </cell>
          <cell r="D227">
            <v>828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125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85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48</v>
          </cell>
        </row>
        <row r="231">
          <cell r="A231" t="str">
            <v>Коньячная с/к 0,10 кг.шт. нарезка (лоток с ср.зад.атм.) "Высокий вкус"  СПК</v>
          </cell>
          <cell r="D231">
            <v>3</v>
          </cell>
        </row>
        <row r="232">
          <cell r="A232" t="str">
            <v>Краковская п/к (черева) 390 гр.шт. термоус.пак. СПК</v>
          </cell>
          <cell r="D232">
            <v>3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105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87</v>
          </cell>
        </row>
        <row r="235">
          <cell r="A235" t="str">
            <v>Ла Фаворте с/в "Эликатессе" 140 гр.шт.  СПК</v>
          </cell>
          <cell r="D235">
            <v>5</v>
          </cell>
        </row>
        <row r="236">
          <cell r="A236" t="str">
            <v>Ливерная Печеночная "Просто выгодно" 0,3 кг.шт.  СПК</v>
          </cell>
          <cell r="D236">
            <v>35</v>
          </cell>
        </row>
        <row r="237">
          <cell r="A237" t="str">
            <v>Любительская вареная термоус.пак. "Высокий вкус"  СПК</v>
          </cell>
          <cell r="D237">
            <v>9.2870000000000008</v>
          </cell>
        </row>
        <row r="238">
          <cell r="A238" t="str">
            <v>Мини-сосиски в тесте "Фрайпики" 1,8кг ВЕС, ТМ Зареченские  ПОКОМ</v>
          </cell>
          <cell r="D238">
            <v>12.6</v>
          </cell>
        </row>
        <row r="239">
          <cell r="A239" t="str">
            <v>Мини-сосиски в тесте "Фрайпики" 3,7кг ВЕС, ТМ Зареченские  ПОКОМ</v>
          </cell>
          <cell r="D239">
            <v>51.8</v>
          </cell>
        </row>
        <row r="240">
          <cell r="A240" t="str">
            <v>Мусульманская п/к "Просто выгодно" термофор.пак.  СПК</v>
          </cell>
          <cell r="D240">
            <v>7.47</v>
          </cell>
        </row>
        <row r="241">
          <cell r="A241" t="str">
            <v>Наггетсы из печи 0,25кг ТМ Вязанка ТС Няняггетсы Сливушки замор.  ПОКОМ</v>
          </cell>
          <cell r="D241">
            <v>304</v>
          </cell>
        </row>
        <row r="242">
          <cell r="A242" t="str">
            <v>Наггетсы Нагетосы Сочная курочка ТМ Горячая штучка 0,25 кг зам  ПОКОМ</v>
          </cell>
          <cell r="D242">
            <v>203</v>
          </cell>
        </row>
        <row r="243">
          <cell r="A243" t="str">
            <v>Наггетсы с индейкой 0,25кг ТМ Вязанка ТС Няняггетсы Сливушки НД2 замор.  ПОКОМ</v>
          </cell>
          <cell r="D243">
            <v>253</v>
          </cell>
        </row>
        <row r="244">
          <cell r="A244" t="str">
            <v>Наггетсы с куриным филе и сыром ТМ Вязанка 0,25 кг ПОКОМ</v>
          </cell>
          <cell r="D244">
            <v>148</v>
          </cell>
        </row>
        <row r="245">
          <cell r="A245" t="str">
            <v>Наггетсы Хрустящие ТМ Зареченские. ВЕС ПОКОМ</v>
          </cell>
          <cell r="D245">
            <v>96</v>
          </cell>
        </row>
        <row r="246">
          <cell r="A246" t="str">
            <v>Новосибирская с/к 0,10 кг.шт. нарезка (лоток с ср.защ.атм.) "Высокий вкус"  СПК</v>
          </cell>
          <cell r="D246">
            <v>5</v>
          </cell>
        </row>
        <row r="247">
          <cell r="A247" t="str">
            <v>Оригинальная с перцем с/к  СПК</v>
          </cell>
          <cell r="D247">
            <v>34.548999999999999</v>
          </cell>
        </row>
        <row r="248">
          <cell r="A248" t="str">
            <v>Оригинальная с перцем с/к "Сибирский стандарт" 560 гр.шт.  СПК</v>
          </cell>
          <cell r="D248">
            <v>900</v>
          </cell>
        </row>
        <row r="249">
          <cell r="A249" t="str">
            <v>Особая вареная  СПК</v>
          </cell>
          <cell r="D249">
            <v>4.8380000000000001</v>
          </cell>
        </row>
        <row r="250">
          <cell r="A250" t="str">
            <v>Пекантино с/в "Эликатессе" 0,10 кг.шт. нарезка (лоток с.ср.защ.атм.)  СПК</v>
          </cell>
          <cell r="D250">
            <v>2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18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43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31</v>
          </cell>
        </row>
        <row r="254">
          <cell r="A254" t="str">
            <v>Пельмени Бигбули с мясом, Горячая штучка 0,43кг  ПОКОМ</v>
          </cell>
          <cell r="D254">
            <v>53</v>
          </cell>
        </row>
        <row r="255">
          <cell r="A255" t="str">
            <v>Пельмени Бигбули с мясом, Горячая штучка 0,9кг  ПОКОМ</v>
          </cell>
          <cell r="D255">
            <v>93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66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49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8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321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280</v>
          </cell>
        </row>
        <row r="261">
          <cell r="A261" t="str">
            <v>Пельмени Бульмени с говядиной и свининой Наваристые Горячая штучка ВЕС  ПОКОМ</v>
          </cell>
          <cell r="D261">
            <v>325</v>
          </cell>
        </row>
        <row r="262">
          <cell r="A262" t="str">
            <v>Пельмени Бульмени со сливочным маслом Горячая штучка 0,9 кг  ПОКОМ</v>
          </cell>
          <cell r="D262">
            <v>355</v>
          </cell>
        </row>
        <row r="263">
          <cell r="A263" t="str">
            <v>Пельмени Бульмени со сливочным маслом ТМ Горячая шт. 0,43 кг  ПОКОМ</v>
          </cell>
          <cell r="D263">
            <v>270</v>
          </cell>
        </row>
        <row r="264">
          <cell r="A264" t="str">
            <v>Пельмени Левантские ТМ Особый рецепт 0,8 кг  ПОКОМ</v>
          </cell>
          <cell r="D264">
            <v>4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43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242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86</v>
          </cell>
        </row>
        <row r="268">
          <cell r="A268" t="str">
            <v>Пельмени Отборные с говядиной и свининой 0,43 кг ТМ Стародворье ТС Медвежье ушко</v>
          </cell>
          <cell r="D268">
            <v>8</v>
          </cell>
        </row>
        <row r="269">
          <cell r="A269" t="str">
            <v>Пельмени С говядиной и свининой, ВЕС, сфера пуговки Мясная Галерея  ПОКОМ</v>
          </cell>
          <cell r="D269">
            <v>135</v>
          </cell>
        </row>
        <row r="270">
          <cell r="A270" t="str">
            <v>Пельмени Со свининой и говядиной ТМ Особый рецепт Любимая ложка 1,0 кг  ПОКОМ</v>
          </cell>
          <cell r="D270">
            <v>192</v>
          </cell>
        </row>
        <row r="271">
          <cell r="A271" t="str">
            <v>Пельмени Сочные сфера 0,9 кг ТМ Стародворье ПОКОМ</v>
          </cell>
          <cell r="D271">
            <v>23</v>
          </cell>
        </row>
        <row r="272">
          <cell r="A272" t="str">
            <v>Пипперони с/к "Эликатессе" 0,10 кг.шт.  СПК</v>
          </cell>
          <cell r="D272">
            <v>1</v>
          </cell>
        </row>
        <row r="273">
          <cell r="A273" t="str">
            <v>По-Австрийски с/к 260 гр.шт. "Высокий вкус"  СПК</v>
          </cell>
          <cell r="D273">
            <v>5</v>
          </cell>
        </row>
        <row r="274">
          <cell r="A274" t="str">
            <v>Салями Трюфель с/в "Эликатессе" 0,16 кг.шт.  СПК</v>
          </cell>
          <cell r="D274">
            <v>16</v>
          </cell>
        </row>
        <row r="275">
          <cell r="A275" t="str">
            <v>Салями Финская с/к 235 гр.шт. "Высокий вкус"  СПК</v>
          </cell>
          <cell r="D275">
            <v>5</v>
          </cell>
        </row>
        <row r="276">
          <cell r="A276" t="str">
            <v>Сардельки из говядины (черева) (в ср.защ.атм.) "Высокий вкус"  СПК</v>
          </cell>
          <cell r="D276">
            <v>15.576000000000001</v>
          </cell>
        </row>
        <row r="277">
          <cell r="A277" t="str">
            <v>Сардельки из свинины (черева) ( в ср.защ.атм) "Высокий вкус"  СПК</v>
          </cell>
          <cell r="D277">
            <v>10.853999999999999</v>
          </cell>
        </row>
        <row r="278">
          <cell r="A278" t="str">
            <v>Семейная с чесночком вареная (СПК+СКМ)  СПК</v>
          </cell>
          <cell r="D278">
            <v>87.79</v>
          </cell>
        </row>
        <row r="279">
          <cell r="A279" t="str">
            <v>Семейная с чесночком Экстра вареная  СПК</v>
          </cell>
          <cell r="D279">
            <v>13.986000000000001</v>
          </cell>
        </row>
        <row r="280">
          <cell r="A280" t="str">
            <v>Семейная с чесночком Экстра вареная 0,5 кг.шт.  СПК</v>
          </cell>
          <cell r="D280">
            <v>5</v>
          </cell>
        </row>
        <row r="281">
          <cell r="A281" t="str">
            <v>Сервелат мелкозернистый в/к 0,5 кг.шт. термоус.пак. "Высокий вкус"  СПК</v>
          </cell>
          <cell r="D281">
            <v>9</v>
          </cell>
        </row>
        <row r="282">
          <cell r="A282" t="str">
            <v>Сервелат Финский в/к 0,38 кг.шт. термофор.пак.  СПК</v>
          </cell>
          <cell r="D282">
            <v>12</v>
          </cell>
        </row>
        <row r="283">
          <cell r="A283" t="str">
            <v>Сервелат Фирменный в/к 0,10 кг.шт. нарезка (лоток с ср.защ.атм.)  СПК</v>
          </cell>
          <cell r="D283">
            <v>16</v>
          </cell>
        </row>
        <row r="284">
          <cell r="A284" t="str">
            <v>Сибирская особая с/к 0,235 кг шт.  СПК</v>
          </cell>
          <cell r="D284">
            <v>38</v>
          </cell>
        </row>
        <row r="285">
          <cell r="A285" t="str">
            <v>Славянская п/к 0,38 кг шт.термофор.пак.  СПК</v>
          </cell>
          <cell r="D285">
            <v>2</v>
          </cell>
        </row>
        <row r="286">
          <cell r="A286" t="str">
            <v>Смак-мени с картофелем и сочной грудинкой ТМ Зареченские ПОКОМ</v>
          </cell>
          <cell r="D286">
            <v>15</v>
          </cell>
        </row>
        <row r="287">
          <cell r="A287" t="str">
            <v>Смак-мени с мясом ТМ Зареченские ПОКОМ</v>
          </cell>
          <cell r="D287">
            <v>12</v>
          </cell>
        </row>
        <row r="288">
          <cell r="A288" t="str">
            <v>Смаколадьи с яблоком и грушей ТМ Зареченские,0,9 кг ПОКОМ</v>
          </cell>
          <cell r="D288">
            <v>14</v>
          </cell>
        </row>
        <row r="289">
          <cell r="A289" t="str">
            <v>Сосиски "Баварские" 0,36 кг.шт. вак.упак.  СПК</v>
          </cell>
          <cell r="D289">
            <v>15</v>
          </cell>
        </row>
        <row r="290">
          <cell r="A290" t="str">
            <v>Сосиски "БОЛЬШАЯ сосиска" "Сибирский стандарт" (лоток с ср.защ.атм.)  СПК</v>
          </cell>
          <cell r="D290">
            <v>69.44</v>
          </cell>
        </row>
        <row r="291">
          <cell r="A291" t="str">
            <v>Сосиски "Молочные" 0,36 кг.шт. вак.упак.  СПК</v>
          </cell>
          <cell r="D291">
            <v>15</v>
          </cell>
        </row>
        <row r="292">
          <cell r="A292" t="str">
            <v>Сосиски Классические (в ср.защ.атм.) СПК</v>
          </cell>
          <cell r="D292">
            <v>12.499000000000001</v>
          </cell>
        </row>
        <row r="293">
          <cell r="A293" t="str">
            <v>Сосиски Мусульманские "Просто выгодно" (в ср.защ.атм.)  СПК</v>
          </cell>
          <cell r="D293">
            <v>20.074999999999999</v>
          </cell>
        </row>
        <row r="294">
          <cell r="A294" t="str">
            <v>Сочный мегачебурек ТМ Зареченские ВЕС ПОКОМ</v>
          </cell>
          <cell r="D294">
            <v>2.2400000000000002</v>
          </cell>
        </row>
        <row r="295">
          <cell r="A295" t="str">
            <v>Торо Неро с/в "Эликатессе" 140 гр.шт.  СПК</v>
          </cell>
          <cell r="D295">
            <v>6</v>
          </cell>
        </row>
        <row r="296">
          <cell r="A296" t="str">
            <v>Уши свиные копченые к пиву 0,15кг нар. д/ф шт.  СПК</v>
          </cell>
          <cell r="D296">
            <v>16</v>
          </cell>
        </row>
        <row r="297">
          <cell r="A297" t="str">
            <v>Фестивальная пора с/к 100 гр.шт.нар. (лоток с ср.защ.атм.)  СПК</v>
          </cell>
          <cell r="D297">
            <v>47</v>
          </cell>
        </row>
        <row r="298">
          <cell r="A298" t="str">
            <v>Фестивальная пора с/к 235 гр.шт.  СПК</v>
          </cell>
          <cell r="D298">
            <v>57</v>
          </cell>
        </row>
        <row r="299">
          <cell r="A299" t="str">
            <v>Фестивальная с/к ВЕС   СПК</v>
          </cell>
          <cell r="D299">
            <v>2.407</v>
          </cell>
        </row>
        <row r="300">
          <cell r="A300" t="str">
            <v>Фрай-пицца с ветчиной и грибами 3,0 кг ТМ Зареченские ТС Зареченские продукты. ВЕС ПОКОМ</v>
          </cell>
          <cell r="D300">
            <v>3</v>
          </cell>
        </row>
        <row r="301">
          <cell r="A301" t="str">
            <v>Фуэт с/в "Эликатессе" 160 гр.шт.  СПК</v>
          </cell>
          <cell r="D301">
            <v>6</v>
          </cell>
        </row>
        <row r="302">
          <cell r="A302" t="str">
            <v>Хинкали Классические ТМ Зареченские ВЕС ПОКОМ</v>
          </cell>
          <cell r="D302">
            <v>25</v>
          </cell>
        </row>
        <row r="303">
          <cell r="A303" t="str">
            <v>Хотстеры ТМ Горячая штучка ТС Хотстеры 0,25 кг зам  ПОКОМ</v>
          </cell>
          <cell r="D303">
            <v>204</v>
          </cell>
        </row>
        <row r="304">
          <cell r="A304" t="str">
            <v>Хрустящие крылышки острые к пиву ТМ Горячая штучка 0,3кг зам  ПОКОМ</v>
          </cell>
          <cell r="D304">
            <v>39</v>
          </cell>
        </row>
        <row r="305">
          <cell r="A305" t="str">
            <v>Хрустящие крылышки ТМ Горячая штучка 0,3 кг зам  ПОКОМ</v>
          </cell>
          <cell r="D305">
            <v>36</v>
          </cell>
        </row>
        <row r="306">
          <cell r="A306" t="str">
            <v>Хрустящие крылышки ТМ Зареченские ТС Зареченские продукты. ВЕС ПОКОМ</v>
          </cell>
          <cell r="D306">
            <v>1.8</v>
          </cell>
        </row>
        <row r="307">
          <cell r="A307" t="str">
            <v>Чебупай сочное яблоко ТМ Горячая штучка 0,2 кг зам.  ПОКОМ</v>
          </cell>
          <cell r="D307">
            <v>28</v>
          </cell>
        </row>
        <row r="308">
          <cell r="A308" t="str">
            <v>Чебупай спелая вишня ТМ Горячая штучка 0,2 кг зам.  ПОКОМ</v>
          </cell>
          <cell r="D308">
            <v>19</v>
          </cell>
        </row>
        <row r="309">
          <cell r="A309" t="str">
            <v>Чебупели Курочка гриль ТМ Горячая штучка, 0,3 кг зам  ПОКОМ</v>
          </cell>
          <cell r="D309">
            <v>27</v>
          </cell>
        </row>
        <row r="310">
          <cell r="A310" t="str">
            <v>Чебупицца курочка по-итальянски Горячая штучка 0,25 кг зам  ПОКОМ</v>
          </cell>
          <cell r="D310">
            <v>300</v>
          </cell>
        </row>
        <row r="311">
          <cell r="A311" t="str">
            <v>Чебупицца Пепперони ТМ Горячая штучка ТС Чебупицца 0.25кг зам  ПОКОМ</v>
          </cell>
          <cell r="D311">
            <v>292</v>
          </cell>
        </row>
        <row r="312">
          <cell r="A312" t="str">
            <v>Чебуреки сочные ВЕС ТМ Зареченские  ПОКОМ</v>
          </cell>
          <cell r="D312">
            <v>140</v>
          </cell>
        </row>
        <row r="313">
          <cell r="A313" t="str">
            <v>Шпикачки Русские (черева) (в ср.защ.атм.) "Высокий вкус"  СПК</v>
          </cell>
          <cell r="D313">
            <v>21.885999999999999</v>
          </cell>
        </row>
        <row r="314">
          <cell r="A314" t="str">
            <v>Эликапреза с/в "Эликатессе" 0,10 кг.шт. нарезка (лоток с ср.защ.атм.)  СПК</v>
          </cell>
          <cell r="D314">
            <v>22</v>
          </cell>
        </row>
        <row r="315">
          <cell r="A315" t="str">
            <v>Юбилейная с/к 0,10 кг.шт. нарезка (лоток с ср.защ.атм.)  СПК</v>
          </cell>
          <cell r="D315">
            <v>19</v>
          </cell>
        </row>
        <row r="316">
          <cell r="A316" t="str">
            <v>Юбилейная с/к 0,235 кг.шт.  СПК</v>
          </cell>
          <cell r="D316">
            <v>100</v>
          </cell>
        </row>
        <row r="317">
          <cell r="A317" t="str">
            <v>Итого</v>
          </cell>
          <cell r="D317">
            <v>36937.692000000003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8"/>
  <sheetViews>
    <sheetView tabSelected="1" workbookViewId="0">
      <pane xSplit="2" ySplit="6" topLeftCell="C28" activePane="bottomRight" state="frozen"/>
      <selection pane="topRight" activeCell="C1" sqref="C1"/>
      <selection pane="bottomLeft" activeCell="A7" sqref="A7"/>
      <selection pane="bottomRight" activeCell="X42" sqref="X42"/>
    </sheetView>
  </sheetViews>
  <sheetFormatPr defaultColWidth="10.5" defaultRowHeight="11.45" customHeight="1" outlineLevelRow="1" x14ac:dyDescent="0.2"/>
  <cols>
    <col min="1" max="1" width="57.33203125" style="1" customWidth="1"/>
    <col min="2" max="2" width="4.6640625" style="1" customWidth="1"/>
    <col min="3" max="6" width="7.832031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4" width="6.5" style="4" bestFit="1" customWidth="1"/>
    <col min="15" max="22" width="0.83203125" style="4" customWidth="1"/>
    <col min="23" max="23" width="6.6640625" style="4" bestFit="1" customWidth="1"/>
    <col min="24" max="24" width="6.5" style="4" bestFit="1" customWidth="1"/>
    <col min="25" max="25" width="5.33203125" style="4" customWidth="1"/>
    <col min="26" max="26" width="5.6640625" style="4" bestFit="1" customWidth="1"/>
    <col min="27" max="28" width="1" style="4" customWidth="1"/>
    <col min="29" max="29" width="6.6640625" style="4" bestFit="1" customWidth="1"/>
    <col min="30" max="30" width="6" style="4" bestFit="1" customWidth="1"/>
    <col min="31" max="34" width="6.6640625" style="4" bestFit="1" customWidth="1"/>
    <col min="35" max="35" width="8" style="4" customWidth="1"/>
    <col min="36" max="36" width="7" style="4" customWidth="1"/>
    <col min="37" max="37" width="1.6640625" style="4" customWidth="1"/>
    <col min="38" max="39" width="1.83203125" style="4" customWidth="1"/>
    <col min="40" max="16384" width="10.5" style="4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X3" s="20" t="s">
        <v>148</v>
      </c>
      <c r="AJ3" s="20" t="s">
        <v>147</v>
      </c>
    </row>
    <row r="4" spans="1:39" ht="12.95" customHeight="1" x14ac:dyDescent="0.2">
      <c r="A4" s="5"/>
      <c r="B4" s="5"/>
      <c r="C4" s="5" t="s">
        <v>1</v>
      </c>
      <c r="D4" s="5"/>
      <c r="E4" s="5"/>
      <c r="F4" s="5"/>
      <c r="G4" s="10" t="s">
        <v>122</v>
      </c>
      <c r="H4" s="10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1" t="s">
        <v>127</v>
      </c>
      <c r="T4" s="10" t="s">
        <v>128</v>
      </c>
      <c r="U4" s="11" t="s">
        <v>127</v>
      </c>
      <c r="V4" s="11" t="s">
        <v>127</v>
      </c>
      <c r="W4" s="10" t="s">
        <v>124</v>
      </c>
      <c r="X4" s="11" t="s">
        <v>127</v>
      </c>
      <c r="Y4" s="10" t="s">
        <v>129</v>
      </c>
      <c r="Z4" s="11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1" t="s">
        <v>137</v>
      </c>
      <c r="AK4" s="11" t="s">
        <v>137</v>
      </c>
    </row>
    <row r="5" spans="1:39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3" t="s">
        <v>138</v>
      </c>
      <c r="M5" s="13" t="s">
        <v>139</v>
      </c>
      <c r="N5" s="13" t="s">
        <v>140</v>
      </c>
      <c r="X5" s="13" t="s">
        <v>141</v>
      </c>
      <c r="AE5" s="13" t="s">
        <v>142</v>
      </c>
      <c r="AF5" s="13" t="s">
        <v>143</v>
      </c>
      <c r="AG5" s="13" t="s">
        <v>144</v>
      </c>
      <c r="AH5" s="13" t="s">
        <v>138</v>
      </c>
    </row>
    <row r="6" spans="1:39" ht="11.1" customHeight="1" x14ac:dyDescent="0.2">
      <c r="A6" s="6"/>
      <c r="B6" s="6"/>
      <c r="C6" s="3"/>
      <c r="D6" s="3"/>
      <c r="E6" s="9">
        <f>SUM(E7:E126)</f>
        <v>142903.49999999997</v>
      </c>
      <c r="F6" s="9">
        <f>SUM(F7:F126)</f>
        <v>46951.487000000008</v>
      </c>
      <c r="J6" s="9">
        <f>SUM(J7:J126)</f>
        <v>144184.81599999999</v>
      </c>
      <c r="K6" s="9">
        <f t="shared" ref="K6:V6" si="0">SUM(K7:K126)</f>
        <v>-1281.3159999999998</v>
      </c>
      <c r="L6" s="9">
        <f t="shared" si="0"/>
        <v>23225</v>
      </c>
      <c r="M6" s="9">
        <f t="shared" si="0"/>
        <v>12300</v>
      </c>
      <c r="N6" s="9">
        <f t="shared" si="0"/>
        <v>23780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ref="W6" si="1">SUM(W7:W126)</f>
        <v>22275.740799999996</v>
      </c>
      <c r="X6" s="9">
        <f t="shared" ref="X6" si="2">SUM(X7:X126)</f>
        <v>30110</v>
      </c>
      <c r="AA6" s="9">
        <f t="shared" ref="AA6" si="3">SUM(AA7:AA126)</f>
        <v>0</v>
      </c>
      <c r="AB6" s="9">
        <f t="shared" ref="AB6" si="4">SUM(AB7:AB126)</f>
        <v>0</v>
      </c>
      <c r="AC6" s="9">
        <f t="shared" ref="AC6" si="5">SUM(AC7:AC126)</f>
        <v>25918.796000000002</v>
      </c>
      <c r="AD6" s="9">
        <f t="shared" ref="AD6" si="6">SUM(AD7:AD126)</f>
        <v>5606</v>
      </c>
      <c r="AE6" s="9">
        <f t="shared" ref="AE6" si="7">SUM(AE7:AE126)</f>
        <v>18699.460800000001</v>
      </c>
      <c r="AF6" s="9">
        <f t="shared" ref="AF6" si="8">SUM(AF7:AF126)</f>
        <v>22096.98980000001</v>
      </c>
      <c r="AG6" s="9">
        <f t="shared" ref="AG6" si="9">SUM(AG7:AG126)</f>
        <v>20768.499</v>
      </c>
      <c r="AH6" s="9">
        <f t="shared" ref="AH6" si="10">SUM(AH7:AH126)</f>
        <v>17554.613999999998</v>
      </c>
      <c r="AJ6" s="9">
        <f t="shared" ref="AJ6" si="11">SUM(AJ7:AJ126)</f>
        <v>17329.100000000002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7.0940000000000003</v>
      </c>
      <c r="D7" s="8">
        <v>197.95500000000001</v>
      </c>
      <c r="E7" s="8">
        <v>83.683999999999997</v>
      </c>
      <c r="F7" s="8">
        <v>38.932000000000002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81.700999999999993</v>
      </c>
      <c r="K7" s="12">
        <f>E7-J7</f>
        <v>1.9830000000000041</v>
      </c>
      <c r="L7" s="12">
        <f>VLOOKUP(A:A,[1]TDSheet!$A:$L,12,0)</f>
        <v>10</v>
      </c>
      <c r="M7" s="12">
        <f>VLOOKUP(A:A,[1]TDSheet!$A:$M,13,0)</f>
        <v>10</v>
      </c>
      <c r="N7" s="12">
        <f>VLOOKUP(A:A,[1]TDSheet!$A:$X,24,0)</f>
        <v>0</v>
      </c>
      <c r="O7" s="12"/>
      <c r="P7" s="12"/>
      <c r="Q7" s="12"/>
      <c r="R7" s="12"/>
      <c r="S7" s="12"/>
      <c r="T7" s="12"/>
      <c r="U7" s="12"/>
      <c r="V7" s="12"/>
      <c r="W7" s="12">
        <f>(E7-AC7-AD7)/5</f>
        <v>16.736799999999999</v>
      </c>
      <c r="X7" s="14">
        <v>40</v>
      </c>
      <c r="Y7" s="15">
        <f>(F7+L7+M7+N7+X7)/W7</f>
        <v>5.9110463170976537</v>
      </c>
      <c r="Z7" s="12">
        <f>F7/W7</f>
        <v>2.3261316380670145</v>
      </c>
      <c r="AA7" s="12"/>
      <c r="AB7" s="12"/>
      <c r="AC7" s="12">
        <f>VLOOKUP(A:A,[1]TDSheet!$A:$AC,29,0)</f>
        <v>0</v>
      </c>
      <c r="AD7" s="12">
        <f>VLOOKUP(A:A,[1]TDSheet!$A:$AD,30,0)</f>
        <v>0</v>
      </c>
      <c r="AE7" s="12">
        <f>VLOOKUP(A:A,[1]TDSheet!$A:$AE,31,0)</f>
        <v>13.3392</v>
      </c>
      <c r="AF7" s="12">
        <f>VLOOKUP(A:A,[1]TDSheet!$A:$AF,32,0)</f>
        <v>10.504999999999999</v>
      </c>
      <c r="AG7" s="12">
        <f>VLOOKUP(A:A,[1]TDSheet!$A:$AG,33,0)</f>
        <v>13.072399999999998</v>
      </c>
      <c r="AH7" s="12">
        <f>VLOOKUP(A:A,[3]TDSheet!$A:$D,4,0)</f>
        <v>19.989999999999998</v>
      </c>
      <c r="AI7" s="12">
        <f>VLOOKUP(A:A,[1]TDSheet!$A:$AI,35,0)</f>
        <v>0</v>
      </c>
      <c r="AJ7" s="12">
        <f>X7*H7</f>
        <v>40</v>
      </c>
      <c r="AK7" s="12"/>
      <c r="AL7" s="12"/>
      <c r="AM7" s="12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815.024</v>
      </c>
      <c r="D8" s="8">
        <v>4229.5379999999996</v>
      </c>
      <c r="E8" s="8">
        <v>694.28899999999999</v>
      </c>
      <c r="F8" s="8">
        <v>1117.5989999999999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656.94100000000003</v>
      </c>
      <c r="K8" s="12">
        <f t="shared" ref="K8:K71" si="12">E8-J8</f>
        <v>37.347999999999956</v>
      </c>
      <c r="L8" s="12">
        <f>VLOOKUP(A:A,[1]TDSheet!$A:$L,12,0)</f>
        <v>180</v>
      </c>
      <c r="M8" s="12">
        <f>VLOOKUP(A:A,[1]TDSheet!$A:$M,13,0)</f>
        <v>100</v>
      </c>
      <c r="N8" s="12">
        <f>VLOOKUP(A:A,[1]TDSheet!$A:$X,24,0)</f>
        <v>0</v>
      </c>
      <c r="O8" s="12"/>
      <c r="P8" s="12"/>
      <c r="Q8" s="12"/>
      <c r="R8" s="12"/>
      <c r="S8" s="12"/>
      <c r="T8" s="12"/>
      <c r="U8" s="12"/>
      <c r="V8" s="12"/>
      <c r="W8" s="12">
        <f t="shared" ref="W8:W71" si="13">(E8-AC8-AD8)/5</f>
        <v>115.88139999999999</v>
      </c>
      <c r="X8" s="14"/>
      <c r="Y8" s="15">
        <f t="shared" ref="Y8:Y71" si="14">(F8+L8+M8+N8+X8)/W8</f>
        <v>12.060598163294541</v>
      </c>
      <c r="Z8" s="12">
        <f t="shared" ref="Z8:Z71" si="15">F8/W8</f>
        <v>9.644334638690939</v>
      </c>
      <c r="AA8" s="12"/>
      <c r="AB8" s="12"/>
      <c r="AC8" s="12">
        <f>VLOOKUP(A:A,[1]TDSheet!$A:$AC,29,0)</f>
        <v>114.88200000000001</v>
      </c>
      <c r="AD8" s="12">
        <f>VLOOKUP(A:A,[1]TDSheet!$A:$AD,30,0)</f>
        <v>0</v>
      </c>
      <c r="AE8" s="12">
        <f>VLOOKUP(A:A,[1]TDSheet!$A:$AE,31,0)</f>
        <v>176.72460000000001</v>
      </c>
      <c r="AF8" s="12">
        <f>VLOOKUP(A:A,[1]TDSheet!$A:$AF,32,0)</f>
        <v>220.25979999999998</v>
      </c>
      <c r="AG8" s="12">
        <f>VLOOKUP(A:A,[1]TDSheet!$A:$AG,33,0)</f>
        <v>185.61360000000002</v>
      </c>
      <c r="AH8" s="12">
        <f>VLOOKUP(A:A,[3]TDSheet!$A:$D,4,0)</f>
        <v>39.768999999999998</v>
      </c>
      <c r="AI8" s="12" t="str">
        <f>VLOOKUP(A:A,[1]TDSheet!$A:$AI,35,0)</f>
        <v>оконч</v>
      </c>
      <c r="AJ8" s="12">
        <f t="shared" ref="AJ8:AJ71" si="16">X8*H8</f>
        <v>0</v>
      </c>
      <c r="AK8" s="12"/>
      <c r="AL8" s="12"/>
      <c r="AM8" s="12"/>
    </row>
    <row r="9" spans="1:39" s="1" customFormat="1" ht="21.95" customHeight="1" outlineLevel="1" x14ac:dyDescent="0.2">
      <c r="A9" s="7" t="s">
        <v>11</v>
      </c>
      <c r="B9" s="7" t="s">
        <v>8</v>
      </c>
      <c r="C9" s="8">
        <v>23.477</v>
      </c>
      <c r="D9" s="8"/>
      <c r="E9" s="8">
        <v>9.1039999999999992</v>
      </c>
      <c r="F9" s="8">
        <v>13.641</v>
      </c>
      <c r="G9" s="1" t="str">
        <f>VLOOKUP(A:A,[1]TDSheet!$A:$G,7,0)</f>
        <v>нов</v>
      </c>
      <c r="H9" s="1">
        <f>VLOOKUP(A:A,[1]TDSheet!$A:$H,8,0)</f>
        <v>1</v>
      </c>
      <c r="I9" s="1" t="e">
        <f>VLOOKUP(A:A,[1]TDSheet!$A:$I,9,0)</f>
        <v>#N/A</v>
      </c>
      <c r="J9" s="12">
        <f>VLOOKUP(A:A,[2]TDSheet!$A:$F,6,0)</f>
        <v>10.503</v>
      </c>
      <c r="K9" s="12">
        <f t="shared" si="12"/>
        <v>-1.3990000000000009</v>
      </c>
      <c r="L9" s="12">
        <f>VLOOKUP(A:A,[1]TDSheet!$A:$L,12,0)</f>
        <v>0</v>
      </c>
      <c r="M9" s="12">
        <f>VLOOKUP(A:A,[1]TDSheet!$A:$M,13,0)</f>
        <v>0</v>
      </c>
      <c r="N9" s="12">
        <f>VLOOKUP(A:A,[1]TDSheet!$A:$X,24,0)</f>
        <v>0</v>
      </c>
      <c r="O9" s="12"/>
      <c r="P9" s="12"/>
      <c r="Q9" s="12"/>
      <c r="R9" s="12"/>
      <c r="S9" s="12"/>
      <c r="T9" s="12"/>
      <c r="U9" s="12"/>
      <c r="V9" s="12"/>
      <c r="W9" s="12">
        <f t="shared" si="13"/>
        <v>1.8207999999999998</v>
      </c>
      <c r="X9" s="14"/>
      <c r="Y9" s="15">
        <f t="shared" si="14"/>
        <v>7.4917618629174001</v>
      </c>
      <c r="Z9" s="12">
        <f t="shared" si="15"/>
        <v>7.4917618629174001</v>
      </c>
      <c r="AA9" s="12"/>
      <c r="AB9" s="12"/>
      <c r="AC9" s="12">
        <f>VLOOKUP(A:A,[1]TDSheet!$A:$AC,29,0)</f>
        <v>0</v>
      </c>
      <c r="AD9" s="12">
        <f>VLOOKUP(A:A,[1]TDSheet!$A:$AD,30,0)</f>
        <v>0</v>
      </c>
      <c r="AE9" s="12">
        <f>VLOOKUP(A:A,[1]TDSheet!$A:$AE,31,0)</f>
        <v>0</v>
      </c>
      <c r="AF9" s="12">
        <f>VLOOKUP(A:A,[1]TDSheet!$A:$AF,32,0)</f>
        <v>0</v>
      </c>
      <c r="AG9" s="12">
        <f>VLOOKUP(A:A,[1]TDSheet!$A:$AG,33,0)</f>
        <v>0.4864</v>
      </c>
      <c r="AH9" s="12">
        <f>VLOOKUP(A:A,[3]TDSheet!$A:$D,4,0)</f>
        <v>7.4459999999999997</v>
      </c>
      <c r="AI9" s="21" t="str">
        <f>VLOOKUP(A:A,[1]TDSheet!$A:$AI,35,0)</f>
        <v>увел</v>
      </c>
      <c r="AJ9" s="12">
        <f t="shared" si="16"/>
        <v>0</v>
      </c>
      <c r="AK9" s="12"/>
      <c r="AL9" s="12"/>
      <c r="AM9" s="12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434.77800000000002</v>
      </c>
      <c r="D10" s="8">
        <v>1152.097</v>
      </c>
      <c r="E10" s="8">
        <v>709.09199999999998</v>
      </c>
      <c r="F10" s="8">
        <v>148.04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686.48</v>
      </c>
      <c r="K10" s="12">
        <f t="shared" si="12"/>
        <v>22.611999999999966</v>
      </c>
      <c r="L10" s="12">
        <f>VLOOKUP(A:A,[1]TDSheet!$A:$L,12,0)</f>
        <v>100</v>
      </c>
      <c r="M10" s="12">
        <f>VLOOKUP(A:A,[1]TDSheet!$A:$M,13,0)</f>
        <v>50</v>
      </c>
      <c r="N10" s="12">
        <f>VLOOKUP(A:A,[1]TDSheet!$A:$X,24,0)</f>
        <v>100</v>
      </c>
      <c r="O10" s="12"/>
      <c r="P10" s="12"/>
      <c r="Q10" s="12"/>
      <c r="R10" s="12"/>
      <c r="S10" s="12"/>
      <c r="T10" s="12"/>
      <c r="U10" s="12"/>
      <c r="V10" s="12"/>
      <c r="W10" s="12">
        <f t="shared" si="13"/>
        <v>95.195999999999998</v>
      </c>
      <c r="X10" s="14">
        <v>170</v>
      </c>
      <c r="Y10" s="15">
        <f t="shared" si="14"/>
        <v>5.967057439388209</v>
      </c>
      <c r="Z10" s="12">
        <f t="shared" si="15"/>
        <v>1.5551073574519938</v>
      </c>
      <c r="AA10" s="12"/>
      <c r="AB10" s="12"/>
      <c r="AC10" s="12">
        <f>VLOOKUP(A:A,[1]TDSheet!$A:$AC,29,0)</f>
        <v>233.11199999999999</v>
      </c>
      <c r="AD10" s="12">
        <f>VLOOKUP(A:A,[1]TDSheet!$A:$AD,30,0)</f>
        <v>0</v>
      </c>
      <c r="AE10" s="12">
        <f>VLOOKUP(A:A,[1]TDSheet!$A:$AE,31,0)</f>
        <v>80.901800000000009</v>
      </c>
      <c r="AF10" s="12">
        <f>VLOOKUP(A:A,[1]TDSheet!$A:$AF,32,0)</f>
        <v>111.59759999999999</v>
      </c>
      <c r="AG10" s="12">
        <f>VLOOKUP(A:A,[1]TDSheet!$A:$AG,33,0)</f>
        <v>89.381</v>
      </c>
      <c r="AH10" s="12">
        <f>VLOOKUP(A:A,[3]TDSheet!$A:$D,4,0)</f>
        <v>87.902000000000001</v>
      </c>
      <c r="AI10" s="12" t="e">
        <f>VLOOKUP(A:A,[1]TDSheet!$A:$AI,35,0)</f>
        <v>#N/A</v>
      </c>
      <c r="AJ10" s="12">
        <f t="shared" si="16"/>
        <v>170</v>
      </c>
      <c r="AK10" s="12"/>
      <c r="AL10" s="12"/>
      <c r="AM10" s="12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1535.7570000000001</v>
      </c>
      <c r="D11" s="8">
        <v>4941.1030000000001</v>
      </c>
      <c r="E11" s="8">
        <v>1660.63</v>
      </c>
      <c r="F11" s="8">
        <v>1127.5250000000001</v>
      </c>
      <c r="G11" s="1" t="str">
        <f>VLOOKUP(A:A,[1]TDSheet!$A:$G,7,0)</f>
        <v>н</v>
      </c>
      <c r="H11" s="1">
        <f>VLOOKUP(A:A,[1]TDSheet!$A:$H,8,0)</f>
        <v>1</v>
      </c>
      <c r="I11" s="1">
        <f>VLOOKUP(A:A,[1]TDSheet!$A:$I,9,0)</f>
        <v>45</v>
      </c>
      <c r="J11" s="12">
        <f>VLOOKUP(A:A,[2]TDSheet!$A:$F,6,0)</f>
        <v>1554.8309999999999</v>
      </c>
      <c r="K11" s="12">
        <f t="shared" si="12"/>
        <v>105.79900000000021</v>
      </c>
      <c r="L11" s="12">
        <f>VLOOKUP(A:A,[1]TDSheet!$A:$L,12,0)</f>
        <v>350</v>
      </c>
      <c r="M11" s="12">
        <f>VLOOKUP(A:A,[1]TDSheet!$A:$M,13,0)</f>
        <v>300</v>
      </c>
      <c r="N11" s="12">
        <f>VLOOKUP(A:A,[1]TDSheet!$A:$X,24,0)</f>
        <v>0</v>
      </c>
      <c r="O11" s="12"/>
      <c r="P11" s="12"/>
      <c r="Q11" s="12"/>
      <c r="R11" s="12"/>
      <c r="S11" s="12"/>
      <c r="T11" s="12"/>
      <c r="U11" s="12"/>
      <c r="V11" s="12"/>
      <c r="W11" s="12">
        <f t="shared" si="13"/>
        <v>273.68240000000003</v>
      </c>
      <c r="X11" s="14"/>
      <c r="Y11" s="15">
        <f t="shared" si="14"/>
        <v>6.4948458505187032</v>
      </c>
      <c r="Z11" s="12">
        <f t="shared" si="15"/>
        <v>4.1198301388763028</v>
      </c>
      <c r="AA11" s="12"/>
      <c r="AB11" s="12"/>
      <c r="AC11" s="12">
        <f>VLOOKUP(A:A,[1]TDSheet!$A:$AC,29,0)</f>
        <v>292.21800000000002</v>
      </c>
      <c r="AD11" s="12">
        <f>VLOOKUP(A:A,[1]TDSheet!$A:$AD,30,0)</f>
        <v>0</v>
      </c>
      <c r="AE11" s="12">
        <f>VLOOKUP(A:A,[1]TDSheet!$A:$AE,31,0)</f>
        <v>249.56619999999998</v>
      </c>
      <c r="AF11" s="12">
        <f>VLOOKUP(A:A,[1]TDSheet!$A:$AF,32,0)</f>
        <v>392.5702</v>
      </c>
      <c r="AG11" s="12">
        <f>VLOOKUP(A:A,[1]TDSheet!$A:$AG,33,0)</f>
        <v>317.40279999999996</v>
      </c>
      <c r="AH11" s="12">
        <f>VLOOKUP(A:A,[3]TDSheet!$A:$D,4,0)</f>
        <v>175.25</v>
      </c>
      <c r="AI11" s="12" t="str">
        <f>VLOOKUP(A:A,[1]TDSheet!$A:$AI,35,0)</f>
        <v>оконч</v>
      </c>
      <c r="AJ11" s="12">
        <f t="shared" si="16"/>
        <v>0</v>
      </c>
      <c r="AK11" s="12"/>
      <c r="AL11" s="12"/>
      <c r="AM11" s="12"/>
    </row>
    <row r="12" spans="1:39" s="1" customFormat="1" ht="11.1" customHeight="1" outlineLevel="1" x14ac:dyDescent="0.2">
      <c r="A12" s="7" t="s">
        <v>14</v>
      </c>
      <c r="B12" s="7" t="s">
        <v>8</v>
      </c>
      <c r="C12" s="8">
        <v>150.53800000000001</v>
      </c>
      <c r="D12" s="8">
        <v>481.67700000000002</v>
      </c>
      <c r="E12" s="8">
        <v>270.84500000000003</v>
      </c>
      <c r="F12" s="8">
        <v>36.591999999999999</v>
      </c>
      <c r="G12" s="1">
        <f>VLOOKUP(A:A,[1]TDSheet!$A:$G,7,0)</f>
        <v>0</v>
      </c>
      <c r="H12" s="1">
        <f>VLOOKUP(A:A,[1]TDSheet!$A:$H,8,0)</f>
        <v>1</v>
      </c>
      <c r="I12" s="1">
        <f>VLOOKUP(A:A,[1]TDSheet!$A:$I,9,0)</f>
        <v>40</v>
      </c>
      <c r="J12" s="12">
        <f>VLOOKUP(A:A,[2]TDSheet!$A:$F,6,0)</f>
        <v>281.98899999999998</v>
      </c>
      <c r="K12" s="12">
        <f t="shared" si="12"/>
        <v>-11.143999999999949</v>
      </c>
      <c r="L12" s="12">
        <f>VLOOKUP(A:A,[1]TDSheet!$A:$L,12,0)</f>
        <v>40</v>
      </c>
      <c r="M12" s="12">
        <f>VLOOKUP(A:A,[1]TDSheet!$A:$M,13,0)</f>
        <v>0</v>
      </c>
      <c r="N12" s="12">
        <f>VLOOKUP(A:A,[1]TDSheet!$A:$X,24,0)</f>
        <v>40</v>
      </c>
      <c r="O12" s="12"/>
      <c r="P12" s="12"/>
      <c r="Q12" s="12"/>
      <c r="R12" s="12"/>
      <c r="S12" s="12"/>
      <c r="T12" s="12"/>
      <c r="U12" s="12"/>
      <c r="V12" s="12"/>
      <c r="W12" s="12">
        <f t="shared" si="13"/>
        <v>33.07180000000001</v>
      </c>
      <c r="X12" s="14">
        <v>80</v>
      </c>
      <c r="Y12" s="15">
        <f t="shared" si="14"/>
        <v>5.9443997605210459</v>
      </c>
      <c r="Z12" s="12">
        <f t="shared" si="15"/>
        <v>1.1064411371621741</v>
      </c>
      <c r="AA12" s="12"/>
      <c r="AB12" s="12"/>
      <c r="AC12" s="12">
        <f>VLOOKUP(A:A,[1]TDSheet!$A:$AC,29,0)</f>
        <v>105.486</v>
      </c>
      <c r="AD12" s="12">
        <f>VLOOKUP(A:A,[1]TDSheet!$A:$AD,30,0)</f>
        <v>0</v>
      </c>
      <c r="AE12" s="12">
        <f>VLOOKUP(A:A,[1]TDSheet!$A:$AE,31,0)</f>
        <v>25.0488</v>
      </c>
      <c r="AF12" s="12">
        <f>VLOOKUP(A:A,[1]TDSheet!$A:$AF,32,0)</f>
        <v>35.888599999999997</v>
      </c>
      <c r="AG12" s="12">
        <f>VLOOKUP(A:A,[1]TDSheet!$A:$AG,33,0)</f>
        <v>32.738799999999998</v>
      </c>
      <c r="AH12" s="12">
        <f>VLOOKUP(A:A,[3]TDSheet!$A:$D,4,0)</f>
        <v>50.323</v>
      </c>
      <c r="AI12" s="12" t="e">
        <f>VLOOKUP(A:A,[1]TDSheet!$A:$AI,35,0)</f>
        <v>#N/A</v>
      </c>
      <c r="AJ12" s="12">
        <f t="shared" si="16"/>
        <v>80</v>
      </c>
      <c r="AK12" s="12"/>
      <c r="AL12" s="12"/>
      <c r="AM12" s="12"/>
    </row>
    <row r="13" spans="1:39" s="1" customFormat="1" ht="11.1" customHeight="1" outlineLevel="1" x14ac:dyDescent="0.2">
      <c r="A13" s="7" t="s">
        <v>16</v>
      </c>
      <c r="B13" s="7" t="s">
        <v>15</v>
      </c>
      <c r="C13" s="8">
        <v>56</v>
      </c>
      <c r="D13" s="8">
        <v>713</v>
      </c>
      <c r="E13" s="8">
        <v>265</v>
      </c>
      <c r="F13" s="8">
        <v>181</v>
      </c>
      <c r="G13" s="1">
        <f>VLOOKUP(A:A,[1]TDSheet!$A:$G,7,0)</f>
        <v>0</v>
      </c>
      <c r="H13" s="1">
        <f>VLOOKUP(A:A,[1]TDSheet!$A:$H,8,0)</f>
        <v>0.5</v>
      </c>
      <c r="I13" s="1">
        <f>VLOOKUP(A:A,[1]TDSheet!$A:$I,9,0)</f>
        <v>45</v>
      </c>
      <c r="J13" s="12">
        <f>VLOOKUP(A:A,[2]TDSheet!$A:$F,6,0)</f>
        <v>278</v>
      </c>
      <c r="K13" s="12">
        <f t="shared" si="12"/>
        <v>-13</v>
      </c>
      <c r="L13" s="12">
        <f>VLOOKUP(A:A,[1]TDSheet!$A:$L,12,0)</f>
        <v>40</v>
      </c>
      <c r="M13" s="12">
        <f>VLOOKUP(A:A,[1]TDSheet!$A:$M,13,0)</f>
        <v>0</v>
      </c>
      <c r="N13" s="12">
        <f>VLOOKUP(A:A,[1]TDSheet!$A:$X,24,0)</f>
        <v>0</v>
      </c>
      <c r="O13" s="12"/>
      <c r="P13" s="12"/>
      <c r="Q13" s="12"/>
      <c r="R13" s="12"/>
      <c r="S13" s="12"/>
      <c r="T13" s="12"/>
      <c r="U13" s="12"/>
      <c r="V13" s="12"/>
      <c r="W13" s="12">
        <f t="shared" si="13"/>
        <v>31.4</v>
      </c>
      <c r="X13" s="14"/>
      <c r="Y13" s="15">
        <f t="shared" si="14"/>
        <v>7.0382165605095546</v>
      </c>
      <c r="Z13" s="12">
        <f t="shared" si="15"/>
        <v>5.7643312101910826</v>
      </c>
      <c r="AA13" s="12"/>
      <c r="AB13" s="12"/>
      <c r="AC13" s="12">
        <f>VLOOKUP(A:A,[1]TDSheet!$A:$AC,29,0)</f>
        <v>108</v>
      </c>
      <c r="AD13" s="12">
        <f>VLOOKUP(A:A,[1]TDSheet!$A:$AD,30,0)</f>
        <v>0</v>
      </c>
      <c r="AE13" s="12">
        <f>VLOOKUP(A:A,[1]TDSheet!$A:$AE,31,0)</f>
        <v>34.6</v>
      </c>
      <c r="AF13" s="12">
        <f>VLOOKUP(A:A,[1]TDSheet!$A:$AF,32,0)</f>
        <v>36.799999999999997</v>
      </c>
      <c r="AG13" s="12">
        <f>VLOOKUP(A:A,[1]TDSheet!$A:$AG,33,0)</f>
        <v>36.6</v>
      </c>
      <c r="AH13" s="12">
        <f>VLOOKUP(A:A,[3]TDSheet!$A:$D,4,0)</f>
        <v>30</v>
      </c>
      <c r="AI13" s="12">
        <f>VLOOKUP(A:A,[1]TDSheet!$A:$AI,35,0)</f>
        <v>0</v>
      </c>
      <c r="AJ13" s="12">
        <f t="shared" si="16"/>
        <v>0</v>
      </c>
      <c r="AK13" s="12"/>
      <c r="AL13" s="12"/>
      <c r="AM13" s="12"/>
    </row>
    <row r="14" spans="1:39" s="1" customFormat="1" ht="11.1" customHeight="1" outlineLevel="1" x14ac:dyDescent="0.2">
      <c r="A14" s="7" t="s">
        <v>17</v>
      </c>
      <c r="B14" s="7" t="s">
        <v>15</v>
      </c>
      <c r="C14" s="8">
        <v>734</v>
      </c>
      <c r="D14" s="8">
        <v>17186</v>
      </c>
      <c r="E14" s="8">
        <v>2013</v>
      </c>
      <c r="F14" s="8">
        <v>29</v>
      </c>
      <c r="G14" s="1" t="str">
        <f>VLOOKUP(A:A,[1]TDSheet!$A:$G,7,0)</f>
        <v>н</v>
      </c>
      <c r="H14" s="1">
        <f>VLOOKUP(A:A,[1]TDSheet!$A:$H,8,0)</f>
        <v>0.4</v>
      </c>
      <c r="I14" s="1">
        <f>VLOOKUP(A:A,[1]TDSheet!$A:$I,9,0)</f>
        <v>45</v>
      </c>
      <c r="J14" s="12">
        <f>VLOOKUP(A:A,[2]TDSheet!$A:$F,6,0)</f>
        <v>2396</v>
      </c>
      <c r="K14" s="12">
        <f t="shared" si="12"/>
        <v>-383</v>
      </c>
      <c r="L14" s="12">
        <f>VLOOKUP(A:A,[1]TDSheet!$A:$L,12,0)</f>
        <v>300</v>
      </c>
      <c r="M14" s="12">
        <f>VLOOKUP(A:A,[1]TDSheet!$A:$M,13,0)</f>
        <v>0</v>
      </c>
      <c r="N14" s="12">
        <f>VLOOKUP(A:A,[1]TDSheet!$A:$X,24,0)</f>
        <v>600</v>
      </c>
      <c r="O14" s="12"/>
      <c r="P14" s="12"/>
      <c r="Q14" s="12"/>
      <c r="R14" s="12"/>
      <c r="S14" s="12"/>
      <c r="T14" s="12"/>
      <c r="U14" s="12"/>
      <c r="V14" s="12"/>
      <c r="W14" s="12">
        <f t="shared" si="13"/>
        <v>180.6</v>
      </c>
      <c r="X14" s="14">
        <v>450</v>
      </c>
      <c r="Y14" s="15">
        <f t="shared" si="14"/>
        <v>7.6356589147286824</v>
      </c>
      <c r="Z14" s="12">
        <f t="shared" si="15"/>
        <v>0.16057585825027687</v>
      </c>
      <c r="AA14" s="12"/>
      <c r="AB14" s="12"/>
      <c r="AC14" s="12">
        <f>VLOOKUP(A:A,[1]TDSheet!$A:$AC,29,0)</f>
        <v>510</v>
      </c>
      <c r="AD14" s="12">
        <f>VLOOKUP(A:A,[1]TDSheet!$A:$AD,30,0)</f>
        <v>600</v>
      </c>
      <c r="AE14" s="12">
        <f>VLOOKUP(A:A,[1]TDSheet!$A:$AE,31,0)</f>
        <v>226.4</v>
      </c>
      <c r="AF14" s="12">
        <f>VLOOKUP(A:A,[1]TDSheet!$A:$AF,32,0)</f>
        <v>243.8</v>
      </c>
      <c r="AG14" s="12">
        <f>VLOOKUP(A:A,[1]TDSheet!$A:$AG,33,0)</f>
        <v>192.4</v>
      </c>
      <c r="AH14" s="12">
        <f>VLOOKUP(A:A,[3]TDSheet!$A:$D,4,0)</f>
        <v>117</v>
      </c>
      <c r="AI14" s="12" t="str">
        <f>VLOOKUP(A:A,[1]TDSheet!$A:$AI,35,0)</f>
        <v>?????</v>
      </c>
      <c r="AJ14" s="12">
        <f t="shared" si="16"/>
        <v>180</v>
      </c>
      <c r="AK14" s="12"/>
      <c r="AL14" s="12"/>
      <c r="AM14" s="12"/>
    </row>
    <row r="15" spans="1:39" s="1" customFormat="1" ht="11.1" customHeight="1" outlineLevel="1" x14ac:dyDescent="0.2">
      <c r="A15" s="7" t="s">
        <v>18</v>
      </c>
      <c r="B15" s="7" t="s">
        <v>15</v>
      </c>
      <c r="C15" s="8">
        <v>533</v>
      </c>
      <c r="D15" s="8">
        <v>15099</v>
      </c>
      <c r="E15" s="8">
        <v>4839</v>
      </c>
      <c r="F15" s="8">
        <v>1675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5199</v>
      </c>
      <c r="K15" s="12">
        <f t="shared" si="12"/>
        <v>-360</v>
      </c>
      <c r="L15" s="12">
        <f>VLOOKUP(A:A,[1]TDSheet!$A:$L,12,0)</f>
        <v>900</v>
      </c>
      <c r="M15" s="12">
        <f>VLOOKUP(A:A,[1]TDSheet!$A:$M,13,0)</f>
        <v>900</v>
      </c>
      <c r="N15" s="12">
        <f>VLOOKUP(A:A,[1]TDSheet!$A:$X,24,0)</f>
        <v>0</v>
      </c>
      <c r="O15" s="12"/>
      <c r="P15" s="12"/>
      <c r="Q15" s="12"/>
      <c r="R15" s="12"/>
      <c r="S15" s="12"/>
      <c r="T15" s="12"/>
      <c r="U15" s="12"/>
      <c r="V15" s="12"/>
      <c r="W15" s="12">
        <f t="shared" si="13"/>
        <v>585</v>
      </c>
      <c r="X15" s="14">
        <v>700</v>
      </c>
      <c r="Y15" s="15">
        <f t="shared" si="14"/>
        <v>7.1367521367521372</v>
      </c>
      <c r="Z15" s="12">
        <f t="shared" si="15"/>
        <v>2.8632478632478633</v>
      </c>
      <c r="AA15" s="12"/>
      <c r="AB15" s="12"/>
      <c r="AC15" s="12">
        <f>VLOOKUP(A:A,[1]TDSheet!$A:$AC,29,0)</f>
        <v>180</v>
      </c>
      <c r="AD15" s="12">
        <f>VLOOKUP(A:A,[1]TDSheet!$A:$AD,30,0)</f>
        <v>1734</v>
      </c>
      <c r="AE15" s="12">
        <f>VLOOKUP(A:A,[1]TDSheet!$A:$AE,31,0)</f>
        <v>599.79999999999995</v>
      </c>
      <c r="AF15" s="12">
        <f>VLOOKUP(A:A,[1]TDSheet!$A:$AF,32,0)</f>
        <v>626</v>
      </c>
      <c r="AG15" s="12">
        <f>VLOOKUP(A:A,[1]TDSheet!$A:$AG,33,0)</f>
        <v>640.6</v>
      </c>
      <c r="AH15" s="12">
        <f>VLOOKUP(A:A,[3]TDSheet!$A:$D,4,0)</f>
        <v>529</v>
      </c>
      <c r="AI15" s="12" t="str">
        <f>VLOOKUP(A:A,[1]TDSheet!$A:$AI,35,0)</f>
        <v>оконч</v>
      </c>
      <c r="AJ15" s="12">
        <f t="shared" si="16"/>
        <v>315</v>
      </c>
      <c r="AK15" s="12"/>
      <c r="AL15" s="12"/>
      <c r="AM15" s="12"/>
    </row>
    <row r="16" spans="1:39" s="1" customFormat="1" ht="11.1" customHeight="1" outlineLevel="1" x14ac:dyDescent="0.2">
      <c r="A16" s="7" t="s">
        <v>19</v>
      </c>
      <c r="B16" s="7" t="s">
        <v>15</v>
      </c>
      <c r="C16" s="8">
        <v>2390</v>
      </c>
      <c r="D16" s="8">
        <v>16520</v>
      </c>
      <c r="E16" s="8">
        <v>4435</v>
      </c>
      <c r="F16" s="8">
        <v>2377</v>
      </c>
      <c r="G16" s="1">
        <f>VLOOKUP(A:A,[1]TDSheet!$A:$G,7,0)</f>
        <v>0</v>
      </c>
      <c r="H16" s="1">
        <f>VLOOKUP(A:A,[1]TDSheet!$A:$H,8,0)</f>
        <v>0.45</v>
      </c>
      <c r="I16" s="1">
        <f>VLOOKUP(A:A,[1]TDSheet!$A:$I,9,0)</f>
        <v>45</v>
      </c>
      <c r="J16" s="12">
        <f>VLOOKUP(A:A,[2]TDSheet!$A:$F,6,0)</f>
        <v>4469</v>
      </c>
      <c r="K16" s="12">
        <f t="shared" si="12"/>
        <v>-34</v>
      </c>
      <c r="L16" s="12">
        <f>VLOOKUP(A:A,[1]TDSheet!$A:$L,12,0)</f>
        <v>900</v>
      </c>
      <c r="M16" s="12">
        <f>VLOOKUP(A:A,[1]TDSheet!$A:$M,13,0)</f>
        <v>1000</v>
      </c>
      <c r="N16" s="12">
        <f>VLOOKUP(A:A,[1]TDSheet!$A:$X,24,0)</f>
        <v>0</v>
      </c>
      <c r="O16" s="12"/>
      <c r="P16" s="12"/>
      <c r="Q16" s="12"/>
      <c r="R16" s="12"/>
      <c r="S16" s="12"/>
      <c r="T16" s="12"/>
      <c r="U16" s="12"/>
      <c r="V16" s="12"/>
      <c r="W16" s="12">
        <f t="shared" si="13"/>
        <v>683</v>
      </c>
      <c r="X16" s="14">
        <v>500</v>
      </c>
      <c r="Y16" s="15">
        <f t="shared" si="14"/>
        <v>6.9941434846266475</v>
      </c>
      <c r="Z16" s="12">
        <f t="shared" si="15"/>
        <v>3.4802342606149339</v>
      </c>
      <c r="AA16" s="12"/>
      <c r="AB16" s="12"/>
      <c r="AC16" s="12">
        <f>VLOOKUP(A:A,[1]TDSheet!$A:$AC,29,0)</f>
        <v>180</v>
      </c>
      <c r="AD16" s="12">
        <f>VLOOKUP(A:A,[1]TDSheet!$A:$AD,30,0)</f>
        <v>840</v>
      </c>
      <c r="AE16" s="12">
        <f>VLOOKUP(A:A,[1]TDSheet!$A:$AE,31,0)</f>
        <v>696.2</v>
      </c>
      <c r="AF16" s="12">
        <f>VLOOKUP(A:A,[1]TDSheet!$A:$AF,32,0)</f>
        <v>786</v>
      </c>
      <c r="AG16" s="12">
        <f>VLOOKUP(A:A,[1]TDSheet!$A:$AG,33,0)</f>
        <v>711.8</v>
      </c>
      <c r="AH16" s="12">
        <f>VLOOKUP(A:A,[3]TDSheet!$A:$D,4,0)</f>
        <v>422</v>
      </c>
      <c r="AI16" s="12" t="str">
        <f>VLOOKUP(A:A,[1]TDSheet!$A:$AI,35,0)</f>
        <v>янвак</v>
      </c>
      <c r="AJ16" s="12">
        <f t="shared" si="16"/>
        <v>225</v>
      </c>
      <c r="AK16" s="12"/>
      <c r="AL16" s="12"/>
      <c r="AM16" s="12"/>
    </row>
    <row r="17" spans="1:39" s="1" customFormat="1" ht="11.1" customHeight="1" outlineLevel="1" x14ac:dyDescent="0.2">
      <c r="A17" s="7" t="s">
        <v>20</v>
      </c>
      <c r="B17" s="7" t="s">
        <v>15</v>
      </c>
      <c r="C17" s="8">
        <v>124</v>
      </c>
      <c r="D17" s="8">
        <v>591</v>
      </c>
      <c r="E17" s="8">
        <v>287</v>
      </c>
      <c r="F17" s="8">
        <v>84</v>
      </c>
      <c r="G17" s="1">
        <f>VLOOKUP(A:A,[1]TDSheet!$A:$G,7,0)</f>
        <v>0</v>
      </c>
      <c r="H17" s="1">
        <f>VLOOKUP(A:A,[1]TDSheet!$A:$H,8,0)</f>
        <v>0.5</v>
      </c>
      <c r="I17" s="1">
        <f>VLOOKUP(A:A,[1]TDSheet!$A:$I,9,0)</f>
        <v>40</v>
      </c>
      <c r="J17" s="12">
        <f>VLOOKUP(A:A,[2]TDSheet!$A:$F,6,0)</f>
        <v>287</v>
      </c>
      <c r="K17" s="12">
        <f t="shared" si="12"/>
        <v>0</v>
      </c>
      <c r="L17" s="12">
        <f>VLOOKUP(A:A,[1]TDSheet!$A:$L,12,0)</f>
        <v>40</v>
      </c>
      <c r="M17" s="12">
        <f>VLOOKUP(A:A,[1]TDSheet!$A:$M,13,0)</f>
        <v>0</v>
      </c>
      <c r="N17" s="12">
        <f>VLOOKUP(A:A,[1]TDSheet!$A:$X,24,0)</f>
        <v>20</v>
      </c>
      <c r="O17" s="12"/>
      <c r="P17" s="12"/>
      <c r="Q17" s="12"/>
      <c r="R17" s="12"/>
      <c r="S17" s="12"/>
      <c r="T17" s="12"/>
      <c r="U17" s="12"/>
      <c r="V17" s="12"/>
      <c r="W17" s="12">
        <f t="shared" si="13"/>
        <v>32.200000000000003</v>
      </c>
      <c r="X17" s="14">
        <v>50</v>
      </c>
      <c r="Y17" s="15">
        <f t="shared" si="14"/>
        <v>6.024844720496894</v>
      </c>
      <c r="Z17" s="12">
        <f t="shared" si="15"/>
        <v>2.6086956521739126</v>
      </c>
      <c r="AA17" s="12"/>
      <c r="AB17" s="12"/>
      <c r="AC17" s="12">
        <f>VLOOKUP(A:A,[1]TDSheet!$A:$AC,29,0)</f>
        <v>126</v>
      </c>
      <c r="AD17" s="12">
        <f>VLOOKUP(A:A,[1]TDSheet!$A:$AD,30,0)</f>
        <v>0</v>
      </c>
      <c r="AE17" s="12">
        <f>VLOOKUP(A:A,[1]TDSheet!$A:$AE,31,0)</f>
        <v>32</v>
      </c>
      <c r="AF17" s="12">
        <f>VLOOKUP(A:A,[1]TDSheet!$A:$AF,32,0)</f>
        <v>43.4</v>
      </c>
      <c r="AG17" s="12">
        <f>VLOOKUP(A:A,[1]TDSheet!$A:$AG,33,0)</f>
        <v>38.6</v>
      </c>
      <c r="AH17" s="12">
        <f>VLOOKUP(A:A,[3]TDSheet!$A:$D,4,0)</f>
        <v>39</v>
      </c>
      <c r="AI17" s="12" t="e">
        <f>VLOOKUP(A:A,[1]TDSheet!$A:$AI,35,0)</f>
        <v>#N/A</v>
      </c>
      <c r="AJ17" s="12">
        <f t="shared" si="16"/>
        <v>25</v>
      </c>
      <c r="AK17" s="12"/>
      <c r="AL17" s="12"/>
      <c r="AM17" s="12"/>
    </row>
    <row r="18" spans="1:39" s="1" customFormat="1" ht="11.1" customHeight="1" outlineLevel="1" x14ac:dyDescent="0.2">
      <c r="A18" s="7" t="s">
        <v>21</v>
      </c>
      <c r="B18" s="7" t="s">
        <v>15</v>
      </c>
      <c r="C18" s="8">
        <v>41</v>
      </c>
      <c r="D18" s="8">
        <v>642</v>
      </c>
      <c r="E18" s="8">
        <v>582</v>
      </c>
      <c r="F18" s="8">
        <v>7</v>
      </c>
      <c r="G18" s="1">
        <f>VLOOKUP(A:A,[1]TDSheet!$A:$G,7,0)</f>
        <v>0</v>
      </c>
      <c r="H18" s="1">
        <f>VLOOKUP(A:A,[1]TDSheet!$A:$H,8,0)</f>
        <v>0.4</v>
      </c>
      <c r="I18" s="1">
        <f>VLOOKUP(A:A,[1]TDSheet!$A:$I,9,0)</f>
        <v>50</v>
      </c>
      <c r="J18" s="12">
        <f>VLOOKUP(A:A,[2]TDSheet!$A:$F,6,0)</f>
        <v>617</v>
      </c>
      <c r="K18" s="12">
        <f t="shared" si="12"/>
        <v>-35</v>
      </c>
      <c r="L18" s="12">
        <f>VLOOKUP(A:A,[1]TDSheet!$A:$L,12,0)</f>
        <v>30</v>
      </c>
      <c r="M18" s="12">
        <f>VLOOKUP(A:A,[1]TDSheet!$A:$M,13,0)</f>
        <v>0</v>
      </c>
      <c r="N18" s="12">
        <f>VLOOKUP(A:A,[1]TDSheet!$A:$X,24,0)</f>
        <v>40</v>
      </c>
      <c r="O18" s="12"/>
      <c r="P18" s="12"/>
      <c r="Q18" s="12"/>
      <c r="R18" s="12"/>
      <c r="S18" s="12"/>
      <c r="T18" s="12"/>
      <c r="U18" s="12"/>
      <c r="V18" s="12"/>
      <c r="W18" s="12">
        <f t="shared" si="13"/>
        <v>22.4</v>
      </c>
      <c r="X18" s="14">
        <v>60</v>
      </c>
      <c r="Y18" s="15">
        <f t="shared" si="14"/>
        <v>6.1160714285714288</v>
      </c>
      <c r="Z18" s="12">
        <f t="shared" si="15"/>
        <v>0.3125</v>
      </c>
      <c r="AA18" s="12"/>
      <c r="AB18" s="12"/>
      <c r="AC18" s="12">
        <f>VLOOKUP(A:A,[1]TDSheet!$A:$AC,29,0)</f>
        <v>470</v>
      </c>
      <c r="AD18" s="12">
        <f>VLOOKUP(A:A,[1]TDSheet!$A:$AD,30,0)</f>
        <v>0</v>
      </c>
      <c r="AE18" s="12">
        <f>VLOOKUP(A:A,[1]TDSheet!$A:$AE,31,0)</f>
        <v>23</v>
      </c>
      <c r="AF18" s="12">
        <f>VLOOKUP(A:A,[1]TDSheet!$A:$AF,32,0)</f>
        <v>19.600000000000001</v>
      </c>
      <c r="AG18" s="12">
        <f>VLOOKUP(A:A,[1]TDSheet!$A:$AG,33,0)</f>
        <v>17.399999999999999</v>
      </c>
      <c r="AH18" s="12">
        <f>VLOOKUP(A:A,[3]TDSheet!$A:$D,4,0)</f>
        <v>19</v>
      </c>
      <c r="AI18" s="12">
        <f>VLOOKUP(A:A,[1]TDSheet!$A:$AI,35,0)</f>
        <v>0</v>
      </c>
      <c r="AJ18" s="12">
        <f t="shared" si="16"/>
        <v>24</v>
      </c>
      <c r="AK18" s="12"/>
      <c r="AL18" s="12"/>
      <c r="AM18" s="12"/>
    </row>
    <row r="19" spans="1:39" s="1" customFormat="1" ht="21.95" customHeight="1" outlineLevel="1" x14ac:dyDescent="0.2">
      <c r="A19" s="7" t="s">
        <v>22</v>
      </c>
      <c r="B19" s="7" t="s">
        <v>15</v>
      </c>
      <c r="C19" s="8">
        <v>189</v>
      </c>
      <c r="D19" s="8">
        <v>325</v>
      </c>
      <c r="E19" s="8">
        <v>132</v>
      </c>
      <c r="F19" s="8">
        <v>68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2">
        <f>VLOOKUP(A:A,[2]TDSheet!$A:$F,6,0)</f>
        <v>144</v>
      </c>
      <c r="K19" s="12">
        <f t="shared" si="12"/>
        <v>-12</v>
      </c>
      <c r="L19" s="12">
        <f>VLOOKUP(A:A,[1]TDSheet!$A:$L,12,0)</f>
        <v>0</v>
      </c>
      <c r="M19" s="12">
        <f>VLOOKUP(A:A,[1]TDSheet!$A:$M,13,0)</f>
        <v>0</v>
      </c>
      <c r="N19" s="12">
        <f>VLOOKUP(A:A,[1]TDSheet!$A:$X,24,0)</f>
        <v>50</v>
      </c>
      <c r="O19" s="12"/>
      <c r="P19" s="12"/>
      <c r="Q19" s="12"/>
      <c r="R19" s="12"/>
      <c r="S19" s="12"/>
      <c r="T19" s="12"/>
      <c r="U19" s="12"/>
      <c r="V19" s="12"/>
      <c r="W19" s="12">
        <f t="shared" si="13"/>
        <v>26.4</v>
      </c>
      <c r="X19" s="14">
        <v>200</v>
      </c>
      <c r="Y19" s="15">
        <f t="shared" si="14"/>
        <v>12.045454545454547</v>
      </c>
      <c r="Z19" s="12">
        <f t="shared" si="15"/>
        <v>2.5757575757575757</v>
      </c>
      <c r="AA19" s="12"/>
      <c r="AB19" s="12"/>
      <c r="AC19" s="12">
        <f>VLOOKUP(A:A,[1]TDSheet!$A:$AC,29,0)</f>
        <v>0</v>
      </c>
      <c r="AD19" s="12">
        <f>VLOOKUP(A:A,[1]TDSheet!$A:$AD,30,0)</f>
        <v>0</v>
      </c>
      <c r="AE19" s="12">
        <f>VLOOKUP(A:A,[1]TDSheet!$A:$AE,31,0)</f>
        <v>26.8</v>
      </c>
      <c r="AF19" s="12">
        <f>VLOOKUP(A:A,[1]TDSheet!$A:$AF,32,0)</f>
        <v>34.799999999999997</v>
      </c>
      <c r="AG19" s="12">
        <f>VLOOKUP(A:A,[1]TDSheet!$A:$AG,33,0)</f>
        <v>24.6</v>
      </c>
      <c r="AH19" s="12">
        <f>VLOOKUP(A:A,[3]TDSheet!$A:$D,4,0)</f>
        <v>45</v>
      </c>
      <c r="AI19" s="12" t="e">
        <f>VLOOKUP(A:A,[1]TDSheet!$A:$AI,35,0)</f>
        <v>#N/A</v>
      </c>
      <c r="AJ19" s="12">
        <f t="shared" si="16"/>
        <v>34</v>
      </c>
      <c r="AK19" s="12"/>
      <c r="AL19" s="12"/>
      <c r="AM19" s="12"/>
    </row>
    <row r="20" spans="1:39" s="1" customFormat="1" ht="11.1" customHeight="1" outlineLevel="1" x14ac:dyDescent="0.2">
      <c r="A20" s="7" t="s">
        <v>23</v>
      </c>
      <c r="B20" s="7" t="s">
        <v>15</v>
      </c>
      <c r="C20" s="8">
        <v>166</v>
      </c>
      <c r="D20" s="8">
        <v>1774</v>
      </c>
      <c r="E20" s="8">
        <v>308</v>
      </c>
      <c r="F20" s="8">
        <v>71</v>
      </c>
      <c r="G20" s="1">
        <f>VLOOKUP(A:A,[1]TDSheet!$A:$G,7,0)</f>
        <v>0</v>
      </c>
      <c r="H20" s="1">
        <f>VLOOKUP(A:A,[1]TDSheet!$A:$H,8,0)</f>
        <v>0.45</v>
      </c>
      <c r="I20" s="1">
        <f>VLOOKUP(A:A,[1]TDSheet!$A:$I,9,0)</f>
        <v>45</v>
      </c>
      <c r="J20" s="12">
        <f>VLOOKUP(A:A,[2]TDSheet!$A:$F,6,0)</f>
        <v>307</v>
      </c>
      <c r="K20" s="12">
        <f t="shared" si="12"/>
        <v>1</v>
      </c>
      <c r="L20" s="12">
        <f>VLOOKUP(A:A,[1]TDSheet!$A:$L,12,0)</f>
        <v>70</v>
      </c>
      <c r="M20" s="12">
        <f>VLOOKUP(A:A,[1]TDSheet!$A:$M,13,0)</f>
        <v>0</v>
      </c>
      <c r="N20" s="12">
        <f>VLOOKUP(A:A,[1]TDSheet!$A:$X,24,0)</f>
        <v>140</v>
      </c>
      <c r="O20" s="12"/>
      <c r="P20" s="12"/>
      <c r="Q20" s="12"/>
      <c r="R20" s="12"/>
      <c r="S20" s="12"/>
      <c r="T20" s="12"/>
      <c r="U20" s="12"/>
      <c r="V20" s="12"/>
      <c r="W20" s="12">
        <f t="shared" si="13"/>
        <v>61.6</v>
      </c>
      <c r="X20" s="14">
        <v>90</v>
      </c>
      <c r="Y20" s="15">
        <f t="shared" si="14"/>
        <v>6.0227272727272725</v>
      </c>
      <c r="Z20" s="12">
        <f t="shared" si="15"/>
        <v>1.1525974025974026</v>
      </c>
      <c r="AA20" s="12"/>
      <c r="AB20" s="12"/>
      <c r="AC20" s="12">
        <f>VLOOKUP(A:A,[1]TDSheet!$A:$AC,29,0)</f>
        <v>0</v>
      </c>
      <c r="AD20" s="12">
        <f>VLOOKUP(A:A,[1]TDSheet!$A:$AD,30,0)</f>
        <v>0</v>
      </c>
      <c r="AE20" s="12">
        <f>VLOOKUP(A:A,[1]TDSheet!$A:$AE,31,0)</f>
        <v>35.200000000000003</v>
      </c>
      <c r="AF20" s="12">
        <f>VLOOKUP(A:A,[1]TDSheet!$A:$AF,32,0)</f>
        <v>49</v>
      </c>
      <c r="AG20" s="12">
        <f>VLOOKUP(A:A,[1]TDSheet!$A:$AG,33,0)</f>
        <v>44.2</v>
      </c>
      <c r="AH20" s="12">
        <v>0</v>
      </c>
      <c r="AI20" s="12" t="str">
        <f>VLOOKUP(A:A,[1]TDSheet!$A:$AI,35,0)</f>
        <v>продянв</v>
      </c>
      <c r="AJ20" s="12">
        <f t="shared" si="16"/>
        <v>40.5</v>
      </c>
      <c r="AK20" s="12"/>
      <c r="AL20" s="12"/>
      <c r="AM20" s="12"/>
    </row>
    <row r="21" spans="1:39" s="1" customFormat="1" ht="11.1" customHeight="1" outlineLevel="1" x14ac:dyDescent="0.2">
      <c r="A21" s="7" t="s">
        <v>24</v>
      </c>
      <c r="B21" s="7" t="s">
        <v>15</v>
      </c>
      <c r="C21" s="8">
        <v>1362</v>
      </c>
      <c r="D21" s="8">
        <v>1293</v>
      </c>
      <c r="E21" s="16">
        <v>845</v>
      </c>
      <c r="F21" s="17">
        <v>205</v>
      </c>
      <c r="G21" s="1">
        <f>VLOOKUP(A:A,[1]TDSheet!$A:$G,7,0)</f>
        <v>0</v>
      </c>
      <c r="H21" s="1">
        <f>VLOOKUP(A:A,[1]TDSheet!$A:$H,8,0)</f>
        <v>0.5</v>
      </c>
      <c r="I21" s="1">
        <f>VLOOKUP(A:A,[1]TDSheet!$A:$I,9,0)</f>
        <v>60</v>
      </c>
      <c r="J21" s="12">
        <f>VLOOKUP(A:A,[2]TDSheet!$A:$F,6,0)</f>
        <v>392</v>
      </c>
      <c r="K21" s="12">
        <f t="shared" si="12"/>
        <v>453</v>
      </c>
      <c r="L21" s="12">
        <f>VLOOKUP(A:A,[1]TDSheet!$A:$L,12,0)</f>
        <v>150</v>
      </c>
      <c r="M21" s="12">
        <f>VLOOKUP(A:A,[1]TDSheet!$A:$M,13,0)</f>
        <v>100</v>
      </c>
      <c r="N21" s="12">
        <f>VLOOKUP(A:A,[1]TDSheet!$A:$X,24,0)</f>
        <v>180</v>
      </c>
      <c r="O21" s="12"/>
      <c r="P21" s="12"/>
      <c r="Q21" s="12"/>
      <c r="R21" s="12"/>
      <c r="S21" s="12"/>
      <c r="T21" s="12"/>
      <c r="U21" s="12"/>
      <c r="V21" s="12"/>
      <c r="W21" s="12">
        <f t="shared" si="13"/>
        <v>149</v>
      </c>
      <c r="X21" s="14">
        <v>300</v>
      </c>
      <c r="Y21" s="15">
        <f t="shared" si="14"/>
        <v>6.275167785234899</v>
      </c>
      <c r="Z21" s="12">
        <f t="shared" si="15"/>
        <v>1.3758389261744965</v>
      </c>
      <c r="AA21" s="12"/>
      <c r="AB21" s="12"/>
      <c r="AC21" s="12">
        <f>VLOOKUP(A:A,[1]TDSheet!$A:$AC,29,0)</f>
        <v>100</v>
      </c>
      <c r="AD21" s="12">
        <f>VLOOKUP(A:A,[1]TDSheet!$A:$AD,30,0)</f>
        <v>0</v>
      </c>
      <c r="AE21" s="12">
        <f>VLOOKUP(A:A,[1]TDSheet!$A:$AE,31,0)</f>
        <v>125.6</v>
      </c>
      <c r="AF21" s="12">
        <f>VLOOKUP(A:A,[1]TDSheet!$A:$AF,32,0)</f>
        <v>143.4</v>
      </c>
      <c r="AG21" s="12">
        <f>VLOOKUP(A:A,[1]TDSheet!$A:$AG,33,0)</f>
        <v>136.6</v>
      </c>
      <c r="AH21" s="12">
        <f>VLOOKUP(A:A,[3]TDSheet!$A:$D,4,0)</f>
        <v>77</v>
      </c>
      <c r="AI21" s="12" t="e">
        <f>VLOOKUP(A:A,[1]TDSheet!$A:$AI,35,0)</f>
        <v>#N/A</v>
      </c>
      <c r="AJ21" s="12">
        <f t="shared" si="16"/>
        <v>150</v>
      </c>
      <c r="AK21" s="12"/>
      <c r="AL21" s="12"/>
      <c r="AM21" s="12"/>
    </row>
    <row r="22" spans="1:39" s="1" customFormat="1" ht="11.1" customHeight="1" outlineLevel="1" x14ac:dyDescent="0.2">
      <c r="A22" s="7" t="s">
        <v>25</v>
      </c>
      <c r="B22" s="7" t="s">
        <v>15</v>
      </c>
      <c r="C22" s="8">
        <v>75</v>
      </c>
      <c r="D22" s="8">
        <v>909</v>
      </c>
      <c r="E22" s="8">
        <v>299</v>
      </c>
      <c r="F22" s="8">
        <v>79</v>
      </c>
      <c r="G22" s="1">
        <f>VLOOKUP(A:A,[1]TDSheet!$A:$G,7,0)</f>
        <v>0</v>
      </c>
      <c r="H22" s="1">
        <f>VLOOKUP(A:A,[1]TDSheet!$A:$H,8,0)</f>
        <v>0.3</v>
      </c>
      <c r="I22" s="1">
        <f>VLOOKUP(A:A,[1]TDSheet!$A:$I,9,0)</f>
        <v>40</v>
      </c>
      <c r="J22" s="12">
        <f>VLOOKUP(A:A,[2]TDSheet!$A:$F,6,0)</f>
        <v>336</v>
      </c>
      <c r="K22" s="12">
        <f t="shared" si="12"/>
        <v>-37</v>
      </c>
      <c r="L22" s="12">
        <f>VLOOKUP(A:A,[1]TDSheet!$A:$L,12,0)</f>
        <v>50</v>
      </c>
      <c r="M22" s="12">
        <f>VLOOKUP(A:A,[1]TDSheet!$A:$M,13,0)</f>
        <v>0</v>
      </c>
      <c r="N22" s="12">
        <f>VLOOKUP(A:A,[1]TDSheet!$A:$X,24,0)</f>
        <v>60</v>
      </c>
      <c r="O22" s="12"/>
      <c r="P22" s="12"/>
      <c r="Q22" s="12"/>
      <c r="R22" s="12"/>
      <c r="S22" s="12"/>
      <c r="T22" s="12"/>
      <c r="U22" s="12"/>
      <c r="V22" s="12"/>
      <c r="W22" s="12">
        <f t="shared" si="13"/>
        <v>50.2</v>
      </c>
      <c r="X22" s="14">
        <v>100</v>
      </c>
      <c r="Y22" s="15">
        <f t="shared" si="14"/>
        <v>5.7569721115537842</v>
      </c>
      <c r="Z22" s="12">
        <f t="shared" si="15"/>
        <v>1.5737051792828685</v>
      </c>
      <c r="AA22" s="12"/>
      <c r="AB22" s="12"/>
      <c r="AC22" s="12">
        <f>VLOOKUP(A:A,[1]TDSheet!$A:$AC,29,0)</f>
        <v>48</v>
      </c>
      <c r="AD22" s="12">
        <f>VLOOKUP(A:A,[1]TDSheet!$A:$AD,30,0)</f>
        <v>0</v>
      </c>
      <c r="AE22" s="12">
        <f>VLOOKUP(A:A,[1]TDSheet!$A:$AE,31,0)</f>
        <v>40.799999999999997</v>
      </c>
      <c r="AF22" s="12">
        <f>VLOOKUP(A:A,[1]TDSheet!$A:$AF,32,0)</f>
        <v>40.799999999999997</v>
      </c>
      <c r="AG22" s="12">
        <f>VLOOKUP(A:A,[1]TDSheet!$A:$AG,33,0)</f>
        <v>34</v>
      </c>
      <c r="AH22" s="12">
        <f>VLOOKUP(A:A,[3]TDSheet!$A:$D,4,0)</f>
        <v>65</v>
      </c>
      <c r="AI22" s="12">
        <f>VLOOKUP(A:A,[1]TDSheet!$A:$AI,35,0)</f>
        <v>0</v>
      </c>
      <c r="AJ22" s="12">
        <f t="shared" si="16"/>
        <v>30</v>
      </c>
      <c r="AK22" s="12"/>
      <c r="AL22" s="12"/>
      <c r="AM22" s="12"/>
    </row>
    <row r="23" spans="1:39" s="1" customFormat="1" ht="11.1" customHeight="1" outlineLevel="1" x14ac:dyDescent="0.2">
      <c r="A23" s="7" t="s">
        <v>26</v>
      </c>
      <c r="B23" s="7" t="s">
        <v>15</v>
      </c>
      <c r="C23" s="8">
        <v>25</v>
      </c>
      <c r="D23" s="8">
        <v>224</v>
      </c>
      <c r="E23" s="8">
        <v>127</v>
      </c>
      <c r="F23" s="8">
        <v>33</v>
      </c>
      <c r="G23" s="1">
        <f>VLOOKUP(A:A,[1]TDSheet!$A:$G,7,0)</f>
        <v>0</v>
      </c>
      <c r="H23" s="1">
        <f>VLOOKUP(A:A,[1]TDSheet!$A:$H,8,0)</f>
        <v>0.5</v>
      </c>
      <c r="I23" s="1">
        <f>VLOOKUP(A:A,[1]TDSheet!$A:$I,9,0)</f>
        <v>60</v>
      </c>
      <c r="J23" s="12">
        <f>VLOOKUP(A:A,[2]TDSheet!$A:$F,6,0)</f>
        <v>156</v>
      </c>
      <c r="K23" s="12">
        <f t="shared" si="12"/>
        <v>-29</v>
      </c>
      <c r="L23" s="12">
        <f>VLOOKUP(A:A,[1]TDSheet!$A:$L,12,0)</f>
        <v>30</v>
      </c>
      <c r="M23" s="12">
        <f>VLOOKUP(A:A,[1]TDSheet!$A:$M,13,0)</f>
        <v>0</v>
      </c>
      <c r="N23" s="12">
        <f>VLOOKUP(A:A,[1]TDSheet!$A:$X,24,0)</f>
        <v>30</v>
      </c>
      <c r="O23" s="12"/>
      <c r="P23" s="12"/>
      <c r="Q23" s="12"/>
      <c r="R23" s="12"/>
      <c r="S23" s="12"/>
      <c r="T23" s="12"/>
      <c r="U23" s="12"/>
      <c r="V23" s="12"/>
      <c r="W23" s="12">
        <f t="shared" si="13"/>
        <v>19.399999999999999</v>
      </c>
      <c r="X23" s="14">
        <v>40</v>
      </c>
      <c r="Y23" s="15">
        <f t="shared" si="14"/>
        <v>6.855670103092784</v>
      </c>
      <c r="Z23" s="12">
        <f t="shared" si="15"/>
        <v>1.7010309278350517</v>
      </c>
      <c r="AA23" s="12"/>
      <c r="AB23" s="12"/>
      <c r="AC23" s="12">
        <f>VLOOKUP(A:A,[1]TDSheet!$A:$AC,29,0)</f>
        <v>30</v>
      </c>
      <c r="AD23" s="12">
        <f>VLOOKUP(A:A,[1]TDSheet!$A:$AD,30,0)</f>
        <v>0</v>
      </c>
      <c r="AE23" s="12">
        <f>VLOOKUP(A:A,[1]TDSheet!$A:$AE,31,0)</f>
        <v>24.6</v>
      </c>
      <c r="AF23" s="12">
        <f>VLOOKUP(A:A,[1]TDSheet!$A:$AF,32,0)</f>
        <v>19</v>
      </c>
      <c r="AG23" s="12">
        <f>VLOOKUP(A:A,[1]TDSheet!$A:$AG,33,0)</f>
        <v>18</v>
      </c>
      <c r="AH23" s="12">
        <f>VLOOKUP(A:A,[3]TDSheet!$A:$D,4,0)</f>
        <v>16</v>
      </c>
      <c r="AI23" s="12" t="str">
        <f>VLOOKUP(A:A,[1]TDSheet!$A:$AI,35,0)</f>
        <v>увел</v>
      </c>
      <c r="AJ23" s="12">
        <f t="shared" si="16"/>
        <v>20</v>
      </c>
      <c r="AK23" s="12"/>
      <c r="AL23" s="12"/>
      <c r="AM23" s="12"/>
    </row>
    <row r="24" spans="1:39" s="1" customFormat="1" ht="11.1" customHeight="1" outlineLevel="1" x14ac:dyDescent="0.2">
      <c r="A24" s="7" t="s">
        <v>27</v>
      </c>
      <c r="B24" s="7" t="s">
        <v>15</v>
      </c>
      <c r="C24" s="8">
        <v>24</v>
      </c>
      <c r="D24" s="8">
        <v>146</v>
      </c>
      <c r="E24" s="8">
        <v>37</v>
      </c>
      <c r="F24" s="8">
        <v>6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35</v>
      </c>
      <c r="J24" s="12">
        <f>VLOOKUP(A:A,[2]TDSheet!$A:$F,6,0)</f>
        <v>76</v>
      </c>
      <c r="K24" s="12">
        <f t="shared" si="12"/>
        <v>-39</v>
      </c>
      <c r="L24" s="12">
        <f>VLOOKUP(A:A,[1]TDSheet!$A:$L,12,0)</f>
        <v>20</v>
      </c>
      <c r="M24" s="12">
        <f>VLOOKUP(A:A,[1]TDSheet!$A:$M,13,0)</f>
        <v>0</v>
      </c>
      <c r="N24" s="12">
        <f>VLOOKUP(A:A,[1]TDSheet!$A:$X,24,0)</f>
        <v>20</v>
      </c>
      <c r="O24" s="12"/>
      <c r="P24" s="12"/>
      <c r="Q24" s="12"/>
      <c r="R24" s="12"/>
      <c r="S24" s="12"/>
      <c r="T24" s="12"/>
      <c r="U24" s="12"/>
      <c r="V24" s="12"/>
      <c r="W24" s="12">
        <f t="shared" si="13"/>
        <v>7.4</v>
      </c>
      <c r="X24" s="14"/>
      <c r="Y24" s="15">
        <f t="shared" si="14"/>
        <v>6.2162162162162158</v>
      </c>
      <c r="Z24" s="12">
        <f t="shared" si="15"/>
        <v>0.81081081081081074</v>
      </c>
      <c r="AA24" s="12"/>
      <c r="AB24" s="12"/>
      <c r="AC24" s="12">
        <f>VLOOKUP(A:A,[1]TDSheet!$A:$AC,29,0)</f>
        <v>0</v>
      </c>
      <c r="AD24" s="12">
        <f>VLOOKUP(A:A,[1]TDSheet!$A:$AD,30,0)</f>
        <v>0</v>
      </c>
      <c r="AE24" s="12">
        <f>VLOOKUP(A:A,[1]TDSheet!$A:$AE,31,0)</f>
        <v>9.6</v>
      </c>
      <c r="AF24" s="12">
        <f>VLOOKUP(A:A,[1]TDSheet!$A:$AF,32,0)</f>
        <v>11.2</v>
      </c>
      <c r="AG24" s="12">
        <f>VLOOKUP(A:A,[1]TDSheet!$A:$AG,33,0)</f>
        <v>8.8000000000000007</v>
      </c>
      <c r="AH24" s="12">
        <f>VLOOKUP(A:A,[3]TDSheet!$A:$D,4,0)</f>
        <v>2</v>
      </c>
      <c r="AI24" s="12" t="e">
        <f>VLOOKUP(A:A,[1]TDSheet!$A:$AI,35,0)</f>
        <v>#N/A</v>
      </c>
      <c r="AJ24" s="12">
        <f t="shared" si="16"/>
        <v>0</v>
      </c>
      <c r="AK24" s="12"/>
      <c r="AL24" s="12"/>
      <c r="AM24" s="12"/>
    </row>
    <row r="25" spans="1:39" s="1" customFormat="1" ht="11.1" customHeight="1" outlineLevel="1" x14ac:dyDescent="0.2">
      <c r="A25" s="7" t="s">
        <v>28</v>
      </c>
      <c r="B25" s="7" t="s">
        <v>15</v>
      </c>
      <c r="C25" s="8">
        <v>474</v>
      </c>
      <c r="D25" s="8">
        <v>2502</v>
      </c>
      <c r="E25" s="8">
        <v>1242</v>
      </c>
      <c r="F25" s="8">
        <v>892</v>
      </c>
      <c r="G25" s="1">
        <f>VLOOKUP(A:A,[1]TDSheet!$A:$G,7,0)</f>
        <v>0</v>
      </c>
      <c r="H25" s="1">
        <f>VLOOKUP(A:A,[1]TDSheet!$A:$H,8,0)</f>
        <v>0.17</v>
      </c>
      <c r="I25" s="1">
        <f>VLOOKUP(A:A,[1]TDSheet!$A:$I,9,0)</f>
        <v>180</v>
      </c>
      <c r="J25" s="12">
        <f>VLOOKUP(A:A,[2]TDSheet!$A:$F,6,0)</f>
        <v>1265</v>
      </c>
      <c r="K25" s="12">
        <f t="shared" si="12"/>
        <v>-23</v>
      </c>
      <c r="L25" s="12">
        <f>VLOOKUP(A:A,[1]TDSheet!$A:$L,12,0)</f>
        <v>0</v>
      </c>
      <c r="M25" s="12">
        <f>VLOOKUP(A:A,[1]TDSheet!$A:$M,13,0)</f>
        <v>0</v>
      </c>
      <c r="N25" s="12">
        <f>VLOOKUP(A:A,[1]TDSheet!$A:$X,24,0)</f>
        <v>0</v>
      </c>
      <c r="O25" s="12"/>
      <c r="P25" s="12"/>
      <c r="Q25" s="12"/>
      <c r="R25" s="12"/>
      <c r="S25" s="12"/>
      <c r="T25" s="12"/>
      <c r="U25" s="12"/>
      <c r="V25" s="12"/>
      <c r="W25" s="12">
        <f t="shared" si="13"/>
        <v>206.4</v>
      </c>
      <c r="X25" s="14">
        <v>1000</v>
      </c>
      <c r="Y25" s="15">
        <f t="shared" si="14"/>
        <v>9.1666666666666661</v>
      </c>
      <c r="Z25" s="12">
        <f t="shared" si="15"/>
        <v>4.3217054263565888</v>
      </c>
      <c r="AA25" s="12"/>
      <c r="AB25" s="12"/>
      <c r="AC25" s="12">
        <f>VLOOKUP(A:A,[1]TDSheet!$A:$AC,29,0)</f>
        <v>210</v>
      </c>
      <c r="AD25" s="12">
        <f>VLOOKUP(A:A,[1]TDSheet!$A:$AD,30,0)</f>
        <v>0</v>
      </c>
      <c r="AE25" s="12">
        <f>VLOOKUP(A:A,[1]TDSheet!$A:$AE,31,0)</f>
        <v>245.8</v>
      </c>
      <c r="AF25" s="12">
        <f>VLOOKUP(A:A,[1]TDSheet!$A:$AF,32,0)</f>
        <v>232.2</v>
      </c>
      <c r="AG25" s="12">
        <f>VLOOKUP(A:A,[1]TDSheet!$A:$AG,33,0)</f>
        <v>211</v>
      </c>
      <c r="AH25" s="12">
        <f>VLOOKUP(A:A,[3]TDSheet!$A:$D,4,0)</f>
        <v>207</v>
      </c>
      <c r="AI25" s="12">
        <f>VLOOKUP(A:A,[1]TDSheet!$A:$AI,35,0)</f>
        <v>0</v>
      </c>
      <c r="AJ25" s="12">
        <f t="shared" si="16"/>
        <v>170</v>
      </c>
      <c r="AK25" s="12"/>
      <c r="AL25" s="12"/>
      <c r="AM25" s="12"/>
    </row>
    <row r="26" spans="1:39" s="1" customFormat="1" ht="11.1" customHeight="1" outlineLevel="1" x14ac:dyDescent="0.2">
      <c r="A26" s="7" t="s">
        <v>29</v>
      </c>
      <c r="B26" s="7" t="s">
        <v>15</v>
      </c>
      <c r="C26" s="8">
        <v>103</v>
      </c>
      <c r="D26" s="8">
        <v>1750</v>
      </c>
      <c r="E26" s="8">
        <v>324</v>
      </c>
      <c r="F26" s="8">
        <v>-54</v>
      </c>
      <c r="G26" s="1">
        <f>VLOOKUP(A:A,[1]TDSheet!$A:$G,7,0)</f>
        <v>0</v>
      </c>
      <c r="H26" s="1">
        <f>VLOOKUP(A:A,[1]TDSheet!$A:$H,8,0)</f>
        <v>0.38</v>
      </c>
      <c r="I26" s="1">
        <f>VLOOKUP(A:A,[1]TDSheet!$A:$I,9,0)</f>
        <v>40</v>
      </c>
      <c r="J26" s="12">
        <f>VLOOKUP(A:A,[2]TDSheet!$A:$F,6,0)</f>
        <v>349</v>
      </c>
      <c r="K26" s="12">
        <f t="shared" si="12"/>
        <v>-25</v>
      </c>
      <c r="L26" s="12">
        <f>VLOOKUP(A:A,[1]TDSheet!$A:$L,12,0)</f>
        <v>5</v>
      </c>
      <c r="M26" s="12">
        <f>VLOOKUP(A:A,[1]TDSheet!$A:$M,13,0)</f>
        <v>50</v>
      </c>
      <c r="N26" s="12">
        <f>VLOOKUP(A:A,[1]TDSheet!$A:$X,24,0)</f>
        <v>150</v>
      </c>
      <c r="O26" s="12"/>
      <c r="P26" s="12"/>
      <c r="Q26" s="12"/>
      <c r="R26" s="12"/>
      <c r="S26" s="12"/>
      <c r="T26" s="12"/>
      <c r="U26" s="12"/>
      <c r="V26" s="12"/>
      <c r="W26" s="12">
        <f t="shared" si="13"/>
        <v>48</v>
      </c>
      <c r="X26" s="14">
        <v>130</v>
      </c>
      <c r="Y26" s="15">
        <f t="shared" si="14"/>
        <v>5.854166666666667</v>
      </c>
      <c r="Z26" s="12">
        <f t="shared" si="15"/>
        <v>-1.125</v>
      </c>
      <c r="AA26" s="12"/>
      <c r="AB26" s="12"/>
      <c r="AC26" s="12">
        <f>VLOOKUP(A:A,[1]TDSheet!$A:$AC,29,0)</f>
        <v>84</v>
      </c>
      <c r="AD26" s="12">
        <f>VLOOKUP(A:A,[1]TDSheet!$A:$AD,30,0)</f>
        <v>0</v>
      </c>
      <c r="AE26" s="12">
        <f>VLOOKUP(A:A,[1]TDSheet!$A:$AE,31,0)</f>
        <v>42.8</v>
      </c>
      <c r="AF26" s="12">
        <f>VLOOKUP(A:A,[1]TDSheet!$A:$AF,32,0)</f>
        <v>52.8</v>
      </c>
      <c r="AG26" s="12">
        <f>VLOOKUP(A:A,[1]TDSheet!$A:$AG,33,0)</f>
        <v>42.8</v>
      </c>
      <c r="AH26" s="12">
        <f>VLOOKUP(A:A,[3]TDSheet!$A:$D,4,0)</f>
        <v>99</v>
      </c>
      <c r="AI26" s="12" t="e">
        <f>VLOOKUP(A:A,[1]TDSheet!$A:$AI,35,0)</f>
        <v>#N/A</v>
      </c>
      <c r="AJ26" s="12">
        <f t="shared" si="16"/>
        <v>49.4</v>
      </c>
      <c r="AK26" s="12"/>
      <c r="AL26" s="12"/>
      <c r="AM26" s="12"/>
    </row>
    <row r="27" spans="1:39" s="1" customFormat="1" ht="21.95" customHeight="1" outlineLevel="1" x14ac:dyDescent="0.2">
      <c r="A27" s="7" t="s">
        <v>30</v>
      </c>
      <c r="B27" s="7" t="s">
        <v>15</v>
      </c>
      <c r="C27" s="8">
        <v>713</v>
      </c>
      <c r="D27" s="8">
        <v>7994</v>
      </c>
      <c r="E27" s="8">
        <v>1253</v>
      </c>
      <c r="F27" s="8">
        <v>133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2">
        <f>VLOOKUP(A:A,[2]TDSheet!$A:$F,6,0)</f>
        <v>1300</v>
      </c>
      <c r="K27" s="12">
        <f t="shared" si="12"/>
        <v>-47</v>
      </c>
      <c r="L27" s="12">
        <f>VLOOKUP(A:A,[1]TDSheet!$A:$L,12,0)</f>
        <v>300</v>
      </c>
      <c r="M27" s="12">
        <f>VLOOKUP(A:A,[1]TDSheet!$A:$M,13,0)</f>
        <v>250</v>
      </c>
      <c r="N27" s="12">
        <f>VLOOKUP(A:A,[1]TDSheet!$A:$X,24,0)</f>
        <v>400</v>
      </c>
      <c r="O27" s="12"/>
      <c r="P27" s="12"/>
      <c r="Q27" s="12"/>
      <c r="R27" s="12"/>
      <c r="S27" s="12"/>
      <c r="T27" s="12"/>
      <c r="U27" s="12"/>
      <c r="V27" s="12"/>
      <c r="W27" s="12">
        <f t="shared" si="13"/>
        <v>223</v>
      </c>
      <c r="X27" s="14">
        <v>300</v>
      </c>
      <c r="Y27" s="15">
        <f t="shared" si="14"/>
        <v>6.2017937219730941</v>
      </c>
      <c r="Z27" s="12">
        <f t="shared" si="15"/>
        <v>0.5964125560538116</v>
      </c>
      <c r="AA27" s="12"/>
      <c r="AB27" s="12"/>
      <c r="AC27" s="12">
        <f>VLOOKUP(A:A,[1]TDSheet!$A:$AC,29,0)</f>
        <v>138</v>
      </c>
      <c r="AD27" s="12">
        <f>VLOOKUP(A:A,[1]TDSheet!$A:$AD,30,0)</f>
        <v>0</v>
      </c>
      <c r="AE27" s="12">
        <f>VLOOKUP(A:A,[1]TDSheet!$A:$AE,31,0)</f>
        <v>163</v>
      </c>
      <c r="AF27" s="12">
        <f>VLOOKUP(A:A,[1]TDSheet!$A:$AF,32,0)</f>
        <v>225.6</v>
      </c>
      <c r="AG27" s="12">
        <f>VLOOKUP(A:A,[1]TDSheet!$A:$AG,33,0)</f>
        <v>199.6</v>
      </c>
      <c r="AH27" s="12">
        <f>VLOOKUP(A:A,[3]TDSheet!$A:$D,4,0)</f>
        <v>111</v>
      </c>
      <c r="AI27" s="12" t="str">
        <f>VLOOKUP(A:A,[1]TDSheet!$A:$AI,35,0)</f>
        <v>продянв</v>
      </c>
      <c r="AJ27" s="12">
        <f t="shared" si="16"/>
        <v>105</v>
      </c>
      <c r="AK27" s="12"/>
      <c r="AL27" s="12"/>
      <c r="AM27" s="12"/>
    </row>
    <row r="28" spans="1:39" s="1" customFormat="1" ht="21.95" customHeight="1" outlineLevel="1" x14ac:dyDescent="0.2">
      <c r="A28" s="7" t="s">
        <v>31</v>
      </c>
      <c r="B28" s="7" t="s">
        <v>15</v>
      </c>
      <c r="C28" s="8">
        <v>233</v>
      </c>
      <c r="D28" s="8">
        <v>3356</v>
      </c>
      <c r="E28" s="8">
        <v>404</v>
      </c>
      <c r="F28" s="8">
        <v>44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557</v>
      </c>
      <c r="K28" s="12">
        <f t="shared" si="12"/>
        <v>-153</v>
      </c>
      <c r="L28" s="12">
        <f>VLOOKUP(A:A,[1]TDSheet!$A:$L,12,0)</f>
        <v>80</v>
      </c>
      <c r="M28" s="12">
        <f>VLOOKUP(A:A,[1]TDSheet!$A:$M,13,0)</f>
        <v>60</v>
      </c>
      <c r="N28" s="12">
        <f>VLOOKUP(A:A,[1]TDSheet!$A:$X,24,0)</f>
        <v>70</v>
      </c>
      <c r="O28" s="12"/>
      <c r="P28" s="12"/>
      <c r="Q28" s="12"/>
      <c r="R28" s="12"/>
      <c r="S28" s="12"/>
      <c r="T28" s="12"/>
      <c r="U28" s="12"/>
      <c r="V28" s="12"/>
      <c r="W28" s="12">
        <f t="shared" si="13"/>
        <v>41.2</v>
      </c>
      <c r="X28" s="14">
        <v>100</v>
      </c>
      <c r="Y28" s="15">
        <f t="shared" si="14"/>
        <v>8.5922330097087372</v>
      </c>
      <c r="Z28" s="12">
        <f t="shared" si="15"/>
        <v>1.0679611650485437</v>
      </c>
      <c r="AA28" s="12"/>
      <c r="AB28" s="12"/>
      <c r="AC28" s="12">
        <f>VLOOKUP(A:A,[1]TDSheet!$A:$AC,29,0)</f>
        <v>78</v>
      </c>
      <c r="AD28" s="12">
        <f>VLOOKUP(A:A,[1]TDSheet!$A:$AD,30,0)</f>
        <v>120</v>
      </c>
      <c r="AE28" s="12">
        <f>VLOOKUP(A:A,[1]TDSheet!$A:$AE,31,0)</f>
        <v>62.2</v>
      </c>
      <c r="AF28" s="12">
        <f>VLOOKUP(A:A,[1]TDSheet!$A:$AF,32,0)</f>
        <v>41</v>
      </c>
      <c r="AG28" s="12">
        <f>VLOOKUP(A:A,[1]TDSheet!$A:$AG,33,0)</f>
        <v>11.4</v>
      </c>
      <c r="AH28" s="12">
        <f>VLOOKUP(A:A,[3]TDSheet!$A:$D,4,0)</f>
        <v>64</v>
      </c>
      <c r="AI28" s="12" t="str">
        <f>VLOOKUP(A:A,[1]TDSheet!$A:$AI,35,0)</f>
        <v>скл-238</v>
      </c>
      <c r="AJ28" s="12">
        <f t="shared" si="16"/>
        <v>35</v>
      </c>
      <c r="AK28" s="12"/>
      <c r="AL28" s="12"/>
      <c r="AM28" s="12"/>
    </row>
    <row r="29" spans="1:39" s="1" customFormat="1" ht="21.95" customHeight="1" outlineLevel="1" x14ac:dyDescent="0.2">
      <c r="A29" s="7" t="s">
        <v>32</v>
      </c>
      <c r="B29" s="7" t="s">
        <v>15</v>
      </c>
      <c r="C29" s="8">
        <v>225</v>
      </c>
      <c r="D29" s="8">
        <v>7853</v>
      </c>
      <c r="E29" s="8">
        <v>951</v>
      </c>
      <c r="F29" s="8">
        <v>16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1314</v>
      </c>
      <c r="K29" s="12">
        <f t="shared" si="12"/>
        <v>-363</v>
      </c>
      <c r="L29" s="12">
        <f>VLOOKUP(A:A,[1]TDSheet!$A:$L,12,0)</f>
        <v>150</v>
      </c>
      <c r="M29" s="12">
        <f>VLOOKUP(A:A,[1]TDSheet!$A:$M,13,0)</f>
        <v>150</v>
      </c>
      <c r="N29" s="12">
        <f>VLOOKUP(A:A,[1]TDSheet!$A:$X,24,0)</f>
        <v>200</v>
      </c>
      <c r="O29" s="12"/>
      <c r="P29" s="12"/>
      <c r="Q29" s="12"/>
      <c r="R29" s="12"/>
      <c r="S29" s="12"/>
      <c r="T29" s="12"/>
      <c r="U29" s="12"/>
      <c r="V29" s="12"/>
      <c r="W29" s="12">
        <f t="shared" si="13"/>
        <v>97.8</v>
      </c>
      <c r="X29" s="14">
        <v>250</v>
      </c>
      <c r="Y29" s="15">
        <f t="shared" si="14"/>
        <v>7.8323108384458076</v>
      </c>
      <c r="Z29" s="12">
        <f t="shared" si="15"/>
        <v>0.16359918200408999</v>
      </c>
      <c r="AA29" s="12"/>
      <c r="AB29" s="12"/>
      <c r="AC29" s="12">
        <f>VLOOKUP(A:A,[1]TDSheet!$A:$AC,29,0)</f>
        <v>108</v>
      </c>
      <c r="AD29" s="12">
        <f>VLOOKUP(A:A,[1]TDSheet!$A:$AD,30,0)</f>
        <v>354</v>
      </c>
      <c r="AE29" s="12">
        <f>VLOOKUP(A:A,[1]TDSheet!$A:$AE,31,0)</f>
        <v>80</v>
      </c>
      <c r="AF29" s="12">
        <f>VLOOKUP(A:A,[1]TDSheet!$A:$AF,32,0)</f>
        <v>102.4</v>
      </c>
      <c r="AG29" s="12">
        <f>VLOOKUP(A:A,[1]TDSheet!$A:$AG,33,0)</f>
        <v>87.4</v>
      </c>
      <c r="AH29" s="12">
        <f>VLOOKUP(A:A,[3]TDSheet!$A:$D,4,0)</f>
        <v>74</v>
      </c>
      <c r="AI29" s="12">
        <f>VLOOKUP(A:A,[1]TDSheet!$A:$AI,35,0)</f>
        <v>0</v>
      </c>
      <c r="AJ29" s="12">
        <f t="shared" si="16"/>
        <v>87.5</v>
      </c>
      <c r="AK29" s="12"/>
      <c r="AL29" s="12"/>
      <c r="AM29" s="12"/>
    </row>
    <row r="30" spans="1:39" s="1" customFormat="1" ht="21.95" customHeight="1" outlineLevel="1" x14ac:dyDescent="0.2">
      <c r="A30" s="7" t="s">
        <v>33</v>
      </c>
      <c r="B30" s="7" t="s">
        <v>15</v>
      </c>
      <c r="C30" s="8">
        <v>733</v>
      </c>
      <c r="D30" s="8">
        <v>5594</v>
      </c>
      <c r="E30" s="8">
        <v>1087</v>
      </c>
      <c r="F30" s="8">
        <v>43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2">
        <f>VLOOKUP(A:A,[2]TDSheet!$A:$F,6,0)</f>
        <v>1325</v>
      </c>
      <c r="K30" s="12">
        <f t="shared" si="12"/>
        <v>-238</v>
      </c>
      <c r="L30" s="12">
        <f>VLOOKUP(A:A,[1]TDSheet!$A:$L,12,0)</f>
        <v>250</v>
      </c>
      <c r="M30" s="12">
        <f>VLOOKUP(A:A,[1]TDSheet!$A:$M,13,0)</f>
        <v>250</v>
      </c>
      <c r="N30" s="12">
        <f>VLOOKUP(A:A,[1]TDSheet!$A:$X,24,0)</f>
        <v>350</v>
      </c>
      <c r="O30" s="12"/>
      <c r="P30" s="12"/>
      <c r="Q30" s="12"/>
      <c r="R30" s="12"/>
      <c r="S30" s="12"/>
      <c r="T30" s="12"/>
      <c r="U30" s="12"/>
      <c r="V30" s="12"/>
      <c r="W30" s="12">
        <f t="shared" si="13"/>
        <v>187.4</v>
      </c>
      <c r="X30" s="14">
        <v>400</v>
      </c>
      <c r="Y30" s="15">
        <f t="shared" si="14"/>
        <v>6.8996798292422623</v>
      </c>
      <c r="Z30" s="12">
        <f t="shared" si="15"/>
        <v>0.22945570971184631</v>
      </c>
      <c r="AA30" s="12"/>
      <c r="AB30" s="12"/>
      <c r="AC30" s="12">
        <f>VLOOKUP(A:A,[1]TDSheet!$A:$AC,29,0)</f>
        <v>150</v>
      </c>
      <c r="AD30" s="12">
        <f>VLOOKUP(A:A,[1]TDSheet!$A:$AD,30,0)</f>
        <v>0</v>
      </c>
      <c r="AE30" s="12">
        <f>VLOOKUP(A:A,[1]TDSheet!$A:$AE,31,0)</f>
        <v>204.8</v>
      </c>
      <c r="AF30" s="12">
        <f>VLOOKUP(A:A,[1]TDSheet!$A:$AF,32,0)</f>
        <v>207.8</v>
      </c>
      <c r="AG30" s="12">
        <f>VLOOKUP(A:A,[1]TDSheet!$A:$AG,33,0)</f>
        <v>155.4</v>
      </c>
      <c r="AH30" s="12">
        <f>VLOOKUP(A:A,[3]TDSheet!$A:$D,4,0)</f>
        <v>104</v>
      </c>
      <c r="AI30" s="12" t="str">
        <f>VLOOKUP(A:A,[1]TDSheet!$A:$AI,35,0)</f>
        <v>продянв</v>
      </c>
      <c r="AJ30" s="12">
        <f t="shared" si="16"/>
        <v>140</v>
      </c>
      <c r="AK30" s="12"/>
      <c r="AL30" s="12"/>
      <c r="AM30" s="12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159.42400000000001</v>
      </c>
      <c r="D31" s="8">
        <v>1284.117</v>
      </c>
      <c r="E31" s="8">
        <v>564.38400000000001</v>
      </c>
      <c r="F31" s="8">
        <v>242.90899999999999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546.255</v>
      </c>
      <c r="K31" s="12">
        <f t="shared" si="12"/>
        <v>18.129000000000019</v>
      </c>
      <c r="L31" s="12">
        <f>VLOOKUP(A:A,[1]TDSheet!$A:$L,12,0)</f>
        <v>90</v>
      </c>
      <c r="M31" s="12">
        <f>VLOOKUP(A:A,[1]TDSheet!$A:$M,13,0)</f>
        <v>0</v>
      </c>
      <c r="N31" s="12">
        <f>VLOOKUP(A:A,[1]TDSheet!$A:$X,24,0)</f>
        <v>110</v>
      </c>
      <c r="O31" s="12"/>
      <c r="P31" s="12"/>
      <c r="Q31" s="12"/>
      <c r="R31" s="12"/>
      <c r="S31" s="12"/>
      <c r="T31" s="12"/>
      <c r="U31" s="12"/>
      <c r="V31" s="12"/>
      <c r="W31" s="12">
        <f t="shared" si="13"/>
        <v>88.566800000000001</v>
      </c>
      <c r="X31" s="14">
        <v>100</v>
      </c>
      <c r="Y31" s="15">
        <f t="shared" si="14"/>
        <v>6.1299380806351813</v>
      </c>
      <c r="Z31" s="12">
        <f t="shared" si="15"/>
        <v>2.7426642940695611</v>
      </c>
      <c r="AA31" s="12"/>
      <c r="AB31" s="12"/>
      <c r="AC31" s="12">
        <f>VLOOKUP(A:A,[1]TDSheet!$A:$AC,29,0)</f>
        <v>121.55</v>
      </c>
      <c r="AD31" s="12">
        <f>VLOOKUP(A:A,[1]TDSheet!$A:$AD,30,0)</f>
        <v>0</v>
      </c>
      <c r="AE31" s="12">
        <f>VLOOKUP(A:A,[1]TDSheet!$A:$AE,31,0)</f>
        <v>83.48299999999999</v>
      </c>
      <c r="AF31" s="12">
        <f>VLOOKUP(A:A,[1]TDSheet!$A:$AF,32,0)</f>
        <v>91.658200000000008</v>
      </c>
      <c r="AG31" s="12">
        <f>VLOOKUP(A:A,[1]TDSheet!$A:$AG,33,0)</f>
        <v>86.403200000000012</v>
      </c>
      <c r="AH31" s="12">
        <f>VLOOKUP(A:A,[3]TDSheet!$A:$D,4,0)</f>
        <v>66.510999999999996</v>
      </c>
      <c r="AI31" s="12" t="e">
        <f>VLOOKUP(A:A,[1]TDSheet!$A:$AI,35,0)</f>
        <v>#N/A</v>
      </c>
      <c r="AJ31" s="12">
        <f t="shared" si="16"/>
        <v>100</v>
      </c>
      <c r="AK31" s="12"/>
      <c r="AL31" s="12"/>
      <c r="AM31" s="12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1921.9880000000001</v>
      </c>
      <c r="D32" s="8">
        <v>38198.978999999999</v>
      </c>
      <c r="E32" s="8">
        <v>7081.62</v>
      </c>
      <c r="F32" s="8">
        <v>3441.2489999999998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7220.8630000000003</v>
      </c>
      <c r="K32" s="12">
        <f t="shared" si="12"/>
        <v>-139.24300000000039</v>
      </c>
      <c r="L32" s="12">
        <f>VLOOKUP(A:A,[1]TDSheet!$A:$L,12,0)</f>
        <v>1000</v>
      </c>
      <c r="M32" s="12">
        <f>VLOOKUP(A:A,[1]TDSheet!$A:$M,13,0)</f>
        <v>1000</v>
      </c>
      <c r="N32" s="12">
        <f>VLOOKUP(A:A,[1]TDSheet!$A:$X,24,0)</f>
        <v>200</v>
      </c>
      <c r="O32" s="12"/>
      <c r="P32" s="12"/>
      <c r="Q32" s="12"/>
      <c r="R32" s="12"/>
      <c r="S32" s="12"/>
      <c r="T32" s="12"/>
      <c r="U32" s="12"/>
      <c r="V32" s="12"/>
      <c r="W32" s="12">
        <f t="shared" si="13"/>
        <v>1073.9397999999999</v>
      </c>
      <c r="X32" s="14">
        <v>1000</v>
      </c>
      <c r="Y32" s="15">
        <f t="shared" si="14"/>
        <v>6.1840049134970139</v>
      </c>
      <c r="Z32" s="12">
        <f t="shared" si="15"/>
        <v>3.2043220672145685</v>
      </c>
      <c r="AA32" s="12"/>
      <c r="AB32" s="12"/>
      <c r="AC32" s="12">
        <f>VLOOKUP(A:A,[1]TDSheet!$A:$AC,29,0)</f>
        <v>1711.921</v>
      </c>
      <c r="AD32" s="12">
        <f>VLOOKUP(A:A,[1]TDSheet!$A:$AD,30,0)</f>
        <v>0</v>
      </c>
      <c r="AE32" s="12">
        <f>VLOOKUP(A:A,[1]TDSheet!$A:$AE,31,0)</f>
        <v>733.94039999999984</v>
      </c>
      <c r="AF32" s="12">
        <f>VLOOKUP(A:A,[1]TDSheet!$A:$AF,32,0)</f>
        <v>1064.4544000000001</v>
      </c>
      <c r="AG32" s="12">
        <f>VLOOKUP(A:A,[1]TDSheet!$A:$AG,33,0)</f>
        <v>1072.9101999999998</v>
      </c>
      <c r="AH32" s="12">
        <f>VLOOKUP(A:A,[3]TDSheet!$A:$D,4,0)</f>
        <v>857.21</v>
      </c>
      <c r="AI32" s="12" t="str">
        <f>VLOOKUP(A:A,[1]TDSheet!$A:$AI,35,0)</f>
        <v>оконч</v>
      </c>
      <c r="AJ32" s="12">
        <f t="shared" si="16"/>
        <v>1000</v>
      </c>
      <c r="AK32" s="12"/>
      <c r="AL32" s="12"/>
      <c r="AM32" s="12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101.242</v>
      </c>
      <c r="D33" s="8">
        <v>983.31799999999998</v>
      </c>
      <c r="E33" s="8">
        <v>356.12799999999999</v>
      </c>
      <c r="F33" s="8">
        <v>261.904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365.88</v>
      </c>
      <c r="K33" s="12">
        <f t="shared" si="12"/>
        <v>-9.7520000000000095</v>
      </c>
      <c r="L33" s="12">
        <f>VLOOKUP(A:A,[1]TDSheet!$A:$L,12,0)</f>
        <v>60</v>
      </c>
      <c r="M33" s="12">
        <f>VLOOKUP(A:A,[1]TDSheet!$A:$M,13,0)</f>
        <v>0</v>
      </c>
      <c r="N33" s="12">
        <f>VLOOKUP(A:A,[1]TDSheet!$A:$X,24,0)</f>
        <v>0</v>
      </c>
      <c r="O33" s="12"/>
      <c r="P33" s="12"/>
      <c r="Q33" s="12"/>
      <c r="R33" s="12"/>
      <c r="S33" s="12"/>
      <c r="T33" s="12"/>
      <c r="U33" s="12"/>
      <c r="V33" s="12"/>
      <c r="W33" s="12">
        <f t="shared" si="13"/>
        <v>57.404399999999995</v>
      </c>
      <c r="X33" s="14">
        <v>50</v>
      </c>
      <c r="Y33" s="15">
        <f t="shared" si="14"/>
        <v>6.478667140497941</v>
      </c>
      <c r="Z33" s="12">
        <f t="shared" si="15"/>
        <v>4.5624377225439172</v>
      </c>
      <c r="AA33" s="12"/>
      <c r="AB33" s="12"/>
      <c r="AC33" s="12">
        <f>VLOOKUP(A:A,[1]TDSheet!$A:$AC,29,0)</f>
        <v>69.105999999999995</v>
      </c>
      <c r="AD33" s="12">
        <f>VLOOKUP(A:A,[1]TDSheet!$A:$AD,30,0)</f>
        <v>0</v>
      </c>
      <c r="AE33" s="12">
        <f>VLOOKUP(A:A,[1]TDSheet!$A:$AE,31,0)</f>
        <v>55.417599999999993</v>
      </c>
      <c r="AF33" s="12">
        <f>VLOOKUP(A:A,[1]TDSheet!$A:$AF,32,0)</f>
        <v>63.310199999999995</v>
      </c>
      <c r="AG33" s="12">
        <f>VLOOKUP(A:A,[1]TDSheet!$A:$AG,33,0)</f>
        <v>54.989800000000002</v>
      </c>
      <c r="AH33" s="12">
        <f>VLOOKUP(A:A,[3]TDSheet!$A:$D,4,0)</f>
        <v>52.811999999999998</v>
      </c>
      <c r="AI33" s="12" t="str">
        <f>VLOOKUP(A:A,[1]TDSheet!$A:$AI,35,0)</f>
        <v>зв60</v>
      </c>
      <c r="AJ33" s="12">
        <f t="shared" si="16"/>
        <v>50</v>
      </c>
      <c r="AK33" s="12"/>
      <c r="AL33" s="12"/>
      <c r="AM33" s="12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567.94799999999998</v>
      </c>
      <c r="D34" s="8">
        <v>2082.9960000000001</v>
      </c>
      <c r="E34" s="8">
        <v>793.54899999999998</v>
      </c>
      <c r="F34" s="8">
        <v>649.97500000000002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2">
        <f>VLOOKUP(A:A,[2]TDSheet!$A:$F,6,0)</f>
        <v>782.84299999999996</v>
      </c>
      <c r="K34" s="12">
        <f t="shared" si="12"/>
        <v>10.706000000000017</v>
      </c>
      <c r="L34" s="12">
        <f>VLOOKUP(A:A,[1]TDSheet!$A:$L,12,0)</f>
        <v>150</v>
      </c>
      <c r="M34" s="12">
        <f>VLOOKUP(A:A,[1]TDSheet!$A:$M,13,0)</f>
        <v>100</v>
      </c>
      <c r="N34" s="12">
        <f>VLOOKUP(A:A,[1]TDSheet!$A:$X,24,0)</f>
        <v>0</v>
      </c>
      <c r="O34" s="12"/>
      <c r="P34" s="12"/>
      <c r="Q34" s="12"/>
      <c r="R34" s="12"/>
      <c r="S34" s="12"/>
      <c r="T34" s="12"/>
      <c r="U34" s="12"/>
      <c r="V34" s="12"/>
      <c r="W34" s="12">
        <f t="shared" si="13"/>
        <v>128.04379999999998</v>
      </c>
      <c r="X34" s="14"/>
      <c r="Y34" s="15">
        <f t="shared" si="14"/>
        <v>7.0286495714747623</v>
      </c>
      <c r="Z34" s="12">
        <f t="shared" si="15"/>
        <v>5.0761926778180602</v>
      </c>
      <c r="AA34" s="12"/>
      <c r="AB34" s="12"/>
      <c r="AC34" s="12">
        <f>VLOOKUP(A:A,[1]TDSheet!$A:$AC,29,0)</f>
        <v>153.33000000000001</v>
      </c>
      <c r="AD34" s="12">
        <f>VLOOKUP(A:A,[1]TDSheet!$A:$AD,30,0)</f>
        <v>0</v>
      </c>
      <c r="AE34" s="12">
        <f>VLOOKUP(A:A,[1]TDSheet!$A:$AE,31,0)</f>
        <v>154.26420000000002</v>
      </c>
      <c r="AF34" s="12">
        <f>VLOOKUP(A:A,[1]TDSheet!$A:$AF,32,0)</f>
        <v>177.64000000000001</v>
      </c>
      <c r="AG34" s="12">
        <f>VLOOKUP(A:A,[1]TDSheet!$A:$AG,33,0)</f>
        <v>158.33420000000001</v>
      </c>
      <c r="AH34" s="12">
        <f>VLOOKUP(A:A,[3]TDSheet!$A:$D,4,0)</f>
        <v>110.295</v>
      </c>
      <c r="AI34" s="12">
        <f>VLOOKUP(A:A,[1]TDSheet!$A:$AI,35,0)</f>
        <v>0</v>
      </c>
      <c r="AJ34" s="12">
        <f t="shared" si="16"/>
        <v>0</v>
      </c>
      <c r="AK34" s="12"/>
      <c r="AL34" s="12"/>
      <c r="AM34" s="12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187.142</v>
      </c>
      <c r="D35" s="8">
        <v>1838.9829999999999</v>
      </c>
      <c r="E35" s="8">
        <v>300.96600000000001</v>
      </c>
      <c r="F35" s="8">
        <v>144.32599999999999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316.45699999999999</v>
      </c>
      <c r="K35" s="12">
        <f t="shared" si="12"/>
        <v>-15.490999999999985</v>
      </c>
      <c r="L35" s="12">
        <f>VLOOKUP(A:A,[1]TDSheet!$A:$L,12,0)</f>
        <v>50</v>
      </c>
      <c r="M35" s="12">
        <f>VLOOKUP(A:A,[1]TDSheet!$A:$M,13,0)</f>
        <v>0</v>
      </c>
      <c r="N35" s="12">
        <f>VLOOKUP(A:A,[1]TDSheet!$A:$X,24,0)</f>
        <v>40</v>
      </c>
      <c r="O35" s="12"/>
      <c r="P35" s="12"/>
      <c r="Q35" s="12"/>
      <c r="R35" s="12"/>
      <c r="S35" s="12"/>
      <c r="T35" s="12"/>
      <c r="U35" s="12"/>
      <c r="V35" s="12"/>
      <c r="W35" s="12">
        <f t="shared" si="13"/>
        <v>52.978200000000001</v>
      </c>
      <c r="X35" s="14">
        <v>100</v>
      </c>
      <c r="Y35" s="15">
        <f t="shared" si="14"/>
        <v>6.3106334303543727</v>
      </c>
      <c r="Z35" s="12">
        <f t="shared" si="15"/>
        <v>2.724252617114209</v>
      </c>
      <c r="AA35" s="12"/>
      <c r="AB35" s="12"/>
      <c r="AC35" s="12">
        <f>VLOOKUP(A:A,[1]TDSheet!$A:$AC,29,0)</f>
        <v>36.075000000000003</v>
      </c>
      <c r="AD35" s="12">
        <f>VLOOKUP(A:A,[1]TDSheet!$A:$AD,30,0)</f>
        <v>0</v>
      </c>
      <c r="AE35" s="12">
        <f>VLOOKUP(A:A,[1]TDSheet!$A:$AE,31,0)</f>
        <v>42.292999999999999</v>
      </c>
      <c r="AF35" s="12">
        <f>VLOOKUP(A:A,[1]TDSheet!$A:$AF,32,0)</f>
        <v>53.834999999999994</v>
      </c>
      <c r="AG35" s="12">
        <f>VLOOKUP(A:A,[1]TDSheet!$A:$AG,33,0)</f>
        <v>47.556399999999996</v>
      </c>
      <c r="AH35" s="12">
        <f>VLOOKUP(A:A,[3]TDSheet!$A:$D,4,0)</f>
        <v>65.036000000000001</v>
      </c>
      <c r="AI35" s="12">
        <f>VLOOKUP(A:A,[1]TDSheet!$A:$AI,35,0)</f>
        <v>0</v>
      </c>
      <c r="AJ35" s="12">
        <f t="shared" si="16"/>
        <v>100</v>
      </c>
      <c r="AK35" s="12"/>
      <c r="AL35" s="12"/>
      <c r="AM35" s="12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4186.8130000000001</v>
      </c>
      <c r="D36" s="8">
        <v>118885.34299999999</v>
      </c>
      <c r="E36" s="8">
        <v>12312.174000000001</v>
      </c>
      <c r="F36" s="8">
        <v>5219.03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2">
        <f>VLOOKUP(A:A,[2]TDSheet!$A:$F,6,0)</f>
        <v>12233.252</v>
      </c>
      <c r="K36" s="12">
        <f t="shared" si="12"/>
        <v>78.92200000000048</v>
      </c>
      <c r="L36" s="12">
        <f>VLOOKUP(A:A,[1]TDSheet!$A:$L,12,0)</f>
        <v>1600</v>
      </c>
      <c r="M36" s="12">
        <f>VLOOKUP(A:A,[1]TDSheet!$A:$M,13,0)</f>
        <v>1500</v>
      </c>
      <c r="N36" s="12">
        <f>VLOOKUP(A:A,[1]TDSheet!$A:$X,24,0)</f>
        <v>0</v>
      </c>
      <c r="O36" s="12"/>
      <c r="P36" s="12"/>
      <c r="Q36" s="12"/>
      <c r="R36" s="12"/>
      <c r="S36" s="12"/>
      <c r="T36" s="12"/>
      <c r="U36" s="12"/>
      <c r="V36" s="12"/>
      <c r="W36" s="12">
        <f t="shared" si="13"/>
        <v>1814.9918000000002</v>
      </c>
      <c r="X36" s="14">
        <v>2500</v>
      </c>
      <c r="Y36" s="15">
        <f t="shared" si="14"/>
        <v>5.9609250025261806</v>
      </c>
      <c r="Z36" s="12">
        <f t="shared" si="15"/>
        <v>2.8755116138816712</v>
      </c>
      <c r="AA36" s="12"/>
      <c r="AB36" s="12"/>
      <c r="AC36" s="12">
        <f>VLOOKUP(A:A,[1]TDSheet!$A:$AC,29,0)</f>
        <v>3237.2150000000001</v>
      </c>
      <c r="AD36" s="12">
        <f>VLOOKUP(A:A,[1]TDSheet!$A:$AD,30,0)</f>
        <v>0</v>
      </c>
      <c r="AE36" s="12">
        <f>VLOOKUP(A:A,[1]TDSheet!$A:$AE,31,0)</f>
        <v>1668.9897999999998</v>
      </c>
      <c r="AF36" s="12">
        <f>VLOOKUP(A:A,[1]TDSheet!$A:$AF,32,0)</f>
        <v>2021.8679999999999</v>
      </c>
      <c r="AG36" s="12">
        <f>VLOOKUP(A:A,[1]TDSheet!$A:$AG,33,0)</f>
        <v>1956.4976000000001</v>
      </c>
      <c r="AH36" s="12">
        <f>VLOOKUP(A:A,[3]TDSheet!$A:$D,4,0)</f>
        <v>1617.2819999999999</v>
      </c>
      <c r="AI36" s="12" t="str">
        <f>VLOOKUP(A:A,[1]TDSheet!$A:$AI,35,0)</f>
        <v>оконч</v>
      </c>
      <c r="AJ36" s="12">
        <f t="shared" si="16"/>
        <v>2500</v>
      </c>
      <c r="AK36" s="12"/>
      <c r="AL36" s="12"/>
      <c r="AM36" s="12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14.018000000000001</v>
      </c>
      <c r="D37" s="8">
        <v>811.78399999999999</v>
      </c>
      <c r="E37" s="8">
        <v>181.43100000000001</v>
      </c>
      <c r="F37" s="8">
        <v>178.76900000000001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55</v>
      </c>
      <c r="J37" s="12">
        <f>VLOOKUP(A:A,[2]TDSheet!$A:$F,6,0)</f>
        <v>286.358</v>
      </c>
      <c r="K37" s="12">
        <f t="shared" si="12"/>
        <v>-104.92699999999999</v>
      </c>
      <c r="L37" s="12">
        <f>VLOOKUP(A:A,[1]TDSheet!$A:$L,12,0)</f>
        <v>40</v>
      </c>
      <c r="M37" s="12">
        <f>VLOOKUP(A:A,[1]TDSheet!$A:$M,13,0)</f>
        <v>30</v>
      </c>
      <c r="N37" s="12">
        <f>VLOOKUP(A:A,[1]TDSheet!$A:$X,24,0)</f>
        <v>30</v>
      </c>
      <c r="O37" s="12"/>
      <c r="P37" s="12"/>
      <c r="Q37" s="12"/>
      <c r="R37" s="12"/>
      <c r="S37" s="12"/>
      <c r="T37" s="12"/>
      <c r="U37" s="12"/>
      <c r="V37" s="12"/>
      <c r="W37" s="12">
        <f t="shared" si="13"/>
        <v>14.716200000000004</v>
      </c>
      <c r="X37" s="14">
        <v>30</v>
      </c>
      <c r="Y37" s="15">
        <f t="shared" si="14"/>
        <v>20.98157132955518</v>
      </c>
      <c r="Z37" s="12">
        <f t="shared" si="15"/>
        <v>12.147769125181769</v>
      </c>
      <c r="AA37" s="12"/>
      <c r="AB37" s="12"/>
      <c r="AC37" s="12">
        <f>VLOOKUP(A:A,[1]TDSheet!$A:$AC,29,0)</f>
        <v>107.85</v>
      </c>
      <c r="AD37" s="12">
        <f>VLOOKUP(A:A,[1]TDSheet!$A:$AD,30,0)</f>
        <v>0</v>
      </c>
      <c r="AE37" s="12">
        <f>VLOOKUP(A:A,[1]TDSheet!$A:$AE,31,0)</f>
        <v>27.910799999999995</v>
      </c>
      <c r="AF37" s="12">
        <f>VLOOKUP(A:A,[1]TDSheet!$A:$AF,32,0)</f>
        <v>21.211600000000004</v>
      </c>
      <c r="AG37" s="12">
        <f>VLOOKUP(A:A,[1]TDSheet!$A:$AG,33,0)</f>
        <v>35.255400000000009</v>
      </c>
      <c r="AH37" s="12">
        <f>VLOOKUP(A:A,[3]TDSheet!$A:$D,4,0)</f>
        <v>30.236999999999998</v>
      </c>
      <c r="AI37" s="18" t="s">
        <v>149</v>
      </c>
      <c r="AJ37" s="12">
        <f t="shared" si="16"/>
        <v>30</v>
      </c>
      <c r="AK37" s="12"/>
      <c r="AL37" s="12"/>
      <c r="AM37" s="12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97.558999999999997</v>
      </c>
      <c r="D38" s="8">
        <v>197.31100000000001</v>
      </c>
      <c r="E38" s="8">
        <v>96.611999999999995</v>
      </c>
      <c r="F38" s="8">
        <v>59.796999999999997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94.97</v>
      </c>
      <c r="K38" s="12">
        <f t="shared" si="12"/>
        <v>1.6419999999999959</v>
      </c>
      <c r="L38" s="12">
        <f>VLOOKUP(A:A,[1]TDSheet!$A:$L,12,0)</f>
        <v>0</v>
      </c>
      <c r="M38" s="12">
        <f>VLOOKUP(A:A,[1]TDSheet!$A:$M,13,0)</f>
        <v>0</v>
      </c>
      <c r="N38" s="12">
        <f>VLOOKUP(A:A,[1]TDSheet!$A:$X,24,0)</f>
        <v>0</v>
      </c>
      <c r="O38" s="12"/>
      <c r="P38" s="12"/>
      <c r="Q38" s="12"/>
      <c r="R38" s="12"/>
      <c r="S38" s="12"/>
      <c r="T38" s="12"/>
      <c r="U38" s="12"/>
      <c r="V38" s="12"/>
      <c r="W38" s="12">
        <f t="shared" si="13"/>
        <v>14.080399999999997</v>
      </c>
      <c r="X38" s="14">
        <v>30</v>
      </c>
      <c r="Y38" s="15">
        <f t="shared" si="14"/>
        <v>6.3774466634470626</v>
      </c>
      <c r="Z38" s="12">
        <f t="shared" si="15"/>
        <v>4.2468253742791404</v>
      </c>
      <c r="AA38" s="12"/>
      <c r="AB38" s="12"/>
      <c r="AC38" s="12">
        <f>VLOOKUP(A:A,[1]TDSheet!$A:$AC,29,0)</f>
        <v>26.21</v>
      </c>
      <c r="AD38" s="12">
        <f>VLOOKUP(A:A,[1]TDSheet!$A:$AD,30,0)</f>
        <v>0</v>
      </c>
      <c r="AE38" s="12">
        <f>VLOOKUP(A:A,[1]TDSheet!$A:$AE,31,0)</f>
        <v>8.9096000000000011</v>
      </c>
      <c r="AF38" s="12">
        <f>VLOOKUP(A:A,[1]TDSheet!$A:$AF,32,0)</f>
        <v>16.080400000000001</v>
      </c>
      <c r="AG38" s="12">
        <f>VLOOKUP(A:A,[1]TDSheet!$A:$AG,33,0)</f>
        <v>12.464</v>
      </c>
      <c r="AH38" s="12">
        <f>VLOOKUP(A:A,[3]TDSheet!$A:$D,4,0)</f>
        <v>12.356</v>
      </c>
      <c r="AI38" s="12">
        <f>VLOOKUP(A:A,[1]TDSheet!$A:$AI,35,0)</f>
        <v>0</v>
      </c>
      <c r="AJ38" s="12">
        <f t="shared" si="16"/>
        <v>30</v>
      </c>
      <c r="AK38" s="12"/>
      <c r="AL38" s="12"/>
      <c r="AM38" s="12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153.904</v>
      </c>
      <c r="D39" s="8">
        <v>1455.4770000000001</v>
      </c>
      <c r="E39" s="8">
        <v>734.69600000000003</v>
      </c>
      <c r="F39" s="8">
        <v>310.661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2">
        <f>VLOOKUP(A:A,[2]TDSheet!$A:$F,6,0)</f>
        <v>709.78300000000002</v>
      </c>
      <c r="K39" s="12">
        <f t="shared" si="12"/>
        <v>24.913000000000011</v>
      </c>
      <c r="L39" s="12">
        <f>VLOOKUP(A:A,[1]TDSheet!$A:$L,12,0)</f>
        <v>100</v>
      </c>
      <c r="M39" s="12">
        <f>VLOOKUP(A:A,[1]TDSheet!$A:$M,13,0)</f>
        <v>100</v>
      </c>
      <c r="N39" s="12">
        <f>VLOOKUP(A:A,[1]TDSheet!$A:$X,24,0)</f>
        <v>0</v>
      </c>
      <c r="O39" s="12"/>
      <c r="P39" s="12"/>
      <c r="Q39" s="12"/>
      <c r="R39" s="12"/>
      <c r="S39" s="12"/>
      <c r="T39" s="12"/>
      <c r="U39" s="12"/>
      <c r="V39" s="12"/>
      <c r="W39" s="12">
        <f t="shared" si="13"/>
        <v>112.05120000000002</v>
      </c>
      <c r="X39" s="14">
        <v>170</v>
      </c>
      <c r="Y39" s="15">
        <f t="shared" si="14"/>
        <v>6.0745534184372847</v>
      </c>
      <c r="Z39" s="12">
        <f t="shared" si="15"/>
        <v>2.7724915038839382</v>
      </c>
      <c r="AA39" s="12"/>
      <c r="AB39" s="12"/>
      <c r="AC39" s="12">
        <f>VLOOKUP(A:A,[1]TDSheet!$A:$AC,29,0)</f>
        <v>174.44</v>
      </c>
      <c r="AD39" s="12">
        <f>VLOOKUP(A:A,[1]TDSheet!$A:$AD,30,0)</f>
        <v>0</v>
      </c>
      <c r="AE39" s="12">
        <f>VLOOKUP(A:A,[1]TDSheet!$A:$AE,31,0)</f>
        <v>119.08040000000001</v>
      </c>
      <c r="AF39" s="12">
        <f>VLOOKUP(A:A,[1]TDSheet!$A:$AF,32,0)</f>
        <v>112.13339999999998</v>
      </c>
      <c r="AG39" s="12">
        <f>VLOOKUP(A:A,[1]TDSheet!$A:$AG,33,0)</f>
        <v>109.2026</v>
      </c>
      <c r="AH39" s="12">
        <f>VLOOKUP(A:A,[3]TDSheet!$A:$D,4,0)</f>
        <v>98.994</v>
      </c>
      <c r="AI39" s="12">
        <f>VLOOKUP(A:A,[1]TDSheet!$A:$AI,35,0)</f>
        <v>0</v>
      </c>
      <c r="AJ39" s="12">
        <f t="shared" si="16"/>
        <v>170</v>
      </c>
      <c r="AK39" s="12"/>
      <c r="AL39" s="12"/>
      <c r="AM39" s="12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3137.2280000000001</v>
      </c>
      <c r="D40" s="8">
        <v>20582.645</v>
      </c>
      <c r="E40" s="8">
        <v>6168.8029999999999</v>
      </c>
      <c r="F40" s="8">
        <v>2425.0509999999999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6083.4549999999999</v>
      </c>
      <c r="K40" s="12">
        <f t="shared" si="12"/>
        <v>85.347999999999956</v>
      </c>
      <c r="L40" s="12">
        <f>VLOOKUP(A:A,[1]TDSheet!$A:$L,12,0)</f>
        <v>1000</v>
      </c>
      <c r="M40" s="12">
        <f>VLOOKUP(A:A,[1]TDSheet!$A:$M,13,0)</f>
        <v>800</v>
      </c>
      <c r="N40" s="12">
        <f>VLOOKUP(A:A,[1]TDSheet!$A:$X,24,0)</f>
        <v>1400</v>
      </c>
      <c r="O40" s="12"/>
      <c r="P40" s="12"/>
      <c r="Q40" s="12"/>
      <c r="R40" s="12"/>
      <c r="S40" s="12"/>
      <c r="T40" s="12"/>
      <c r="U40" s="12"/>
      <c r="V40" s="12"/>
      <c r="W40" s="12">
        <f t="shared" si="13"/>
        <v>932.38259999999991</v>
      </c>
      <c r="X40" s="14">
        <v>1000</v>
      </c>
      <c r="Y40" s="15">
        <f t="shared" si="14"/>
        <v>7.1055069024239623</v>
      </c>
      <c r="Z40" s="12">
        <f t="shared" si="15"/>
        <v>2.6009183354558529</v>
      </c>
      <c r="AA40" s="12"/>
      <c r="AB40" s="12"/>
      <c r="AC40" s="12">
        <f>VLOOKUP(A:A,[1]TDSheet!$A:$AC,29,0)</f>
        <v>1506.89</v>
      </c>
      <c r="AD40" s="12">
        <f>VLOOKUP(A:A,[1]TDSheet!$A:$AD,30,0)</f>
        <v>0</v>
      </c>
      <c r="AE40" s="12">
        <f>VLOOKUP(A:A,[1]TDSheet!$A:$AE,31,0)</f>
        <v>524.28100000000018</v>
      </c>
      <c r="AF40" s="12">
        <f>VLOOKUP(A:A,[1]TDSheet!$A:$AF,32,0)</f>
        <v>697.96560000000011</v>
      </c>
      <c r="AG40" s="12">
        <f>VLOOKUP(A:A,[1]TDSheet!$A:$AG,33,0)</f>
        <v>633.68119999999999</v>
      </c>
      <c r="AH40" s="12">
        <f>VLOOKUP(A:A,[3]TDSheet!$A:$D,4,0)</f>
        <v>541.70100000000002</v>
      </c>
      <c r="AI40" s="12" t="str">
        <f>VLOOKUP(A:A,[1]TDSheet!$A:$AI,35,0)</f>
        <v>ак янв</v>
      </c>
      <c r="AJ40" s="12">
        <f t="shared" si="16"/>
        <v>1000</v>
      </c>
      <c r="AK40" s="12"/>
      <c r="AL40" s="12"/>
      <c r="AM40" s="12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2510.9899999999998</v>
      </c>
      <c r="D41" s="8">
        <v>23086.507000000001</v>
      </c>
      <c r="E41" s="8">
        <v>5730.683</v>
      </c>
      <c r="F41" s="8">
        <v>2680.518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5686.2370000000001</v>
      </c>
      <c r="K41" s="12">
        <f t="shared" si="12"/>
        <v>44.445999999999913</v>
      </c>
      <c r="L41" s="12">
        <f>VLOOKUP(A:A,[1]TDSheet!$A:$L,12,0)</f>
        <v>900</v>
      </c>
      <c r="M41" s="12">
        <f>VLOOKUP(A:A,[1]TDSheet!$A:$M,13,0)</f>
        <v>800</v>
      </c>
      <c r="N41" s="12">
        <f>VLOOKUP(A:A,[1]TDSheet!$A:$X,24,0)</f>
        <v>400</v>
      </c>
      <c r="O41" s="12"/>
      <c r="P41" s="12"/>
      <c r="Q41" s="12"/>
      <c r="R41" s="12"/>
      <c r="S41" s="12"/>
      <c r="T41" s="12"/>
      <c r="U41" s="12"/>
      <c r="V41" s="12"/>
      <c r="W41" s="12">
        <f t="shared" si="13"/>
        <v>875.90260000000001</v>
      </c>
      <c r="X41" s="14">
        <v>900</v>
      </c>
      <c r="Y41" s="15">
        <f t="shared" si="14"/>
        <v>6.4853306748946746</v>
      </c>
      <c r="Z41" s="12">
        <f t="shared" si="15"/>
        <v>3.0602923201734988</v>
      </c>
      <c r="AA41" s="12"/>
      <c r="AB41" s="12"/>
      <c r="AC41" s="12">
        <f>VLOOKUP(A:A,[1]TDSheet!$A:$AC,29,0)</f>
        <v>1351.17</v>
      </c>
      <c r="AD41" s="12">
        <f>VLOOKUP(A:A,[1]TDSheet!$A:$AD,30,0)</f>
        <v>0</v>
      </c>
      <c r="AE41" s="12">
        <f>VLOOKUP(A:A,[1]TDSheet!$A:$AE,31,0)</f>
        <v>619.44319999999993</v>
      </c>
      <c r="AF41" s="12">
        <f>VLOOKUP(A:A,[1]TDSheet!$A:$AF,32,0)</f>
        <v>818.01740000000007</v>
      </c>
      <c r="AG41" s="12">
        <f>VLOOKUP(A:A,[1]TDSheet!$A:$AG,33,0)</f>
        <v>770.62799999999993</v>
      </c>
      <c r="AH41" s="12">
        <f>VLOOKUP(A:A,[3]TDSheet!$A:$D,4,0)</f>
        <v>578.06799999999998</v>
      </c>
      <c r="AI41" s="12" t="str">
        <f>VLOOKUP(A:A,[1]TDSheet!$A:$AI,35,0)</f>
        <v>ак янв</v>
      </c>
      <c r="AJ41" s="12">
        <f t="shared" si="16"/>
        <v>900</v>
      </c>
      <c r="AK41" s="12"/>
      <c r="AL41" s="12"/>
      <c r="AM41" s="12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163.85300000000001</v>
      </c>
      <c r="D42" s="8">
        <v>586.39300000000003</v>
      </c>
      <c r="E42" s="8">
        <v>378.74</v>
      </c>
      <c r="F42" s="8">
        <v>39.430999999999997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365.27300000000002</v>
      </c>
      <c r="K42" s="12">
        <f t="shared" si="12"/>
        <v>13.466999999999985</v>
      </c>
      <c r="L42" s="12">
        <f>VLOOKUP(A:A,[1]TDSheet!$A:$L,12,0)</f>
        <v>60</v>
      </c>
      <c r="M42" s="12">
        <f>VLOOKUP(A:A,[1]TDSheet!$A:$M,13,0)</f>
        <v>0</v>
      </c>
      <c r="N42" s="12">
        <f>VLOOKUP(A:A,[1]TDSheet!$A:$X,24,0)</f>
        <v>120</v>
      </c>
      <c r="O42" s="12"/>
      <c r="P42" s="12"/>
      <c r="Q42" s="12"/>
      <c r="R42" s="12"/>
      <c r="S42" s="12"/>
      <c r="T42" s="12"/>
      <c r="U42" s="12"/>
      <c r="V42" s="12"/>
      <c r="W42" s="12">
        <f t="shared" si="13"/>
        <v>67.242000000000004</v>
      </c>
      <c r="X42" s="14">
        <v>150</v>
      </c>
      <c r="Y42" s="15">
        <f t="shared" si="14"/>
        <v>5.4940513369620172</v>
      </c>
      <c r="Z42" s="12">
        <f t="shared" si="15"/>
        <v>0.58640433062669162</v>
      </c>
      <c r="AA42" s="12"/>
      <c r="AB42" s="12"/>
      <c r="AC42" s="12">
        <f>VLOOKUP(A:A,[1]TDSheet!$A:$AC,29,0)</f>
        <v>42.53</v>
      </c>
      <c r="AD42" s="12">
        <f>VLOOKUP(A:A,[1]TDSheet!$A:$AD,30,0)</f>
        <v>0</v>
      </c>
      <c r="AE42" s="12">
        <f>VLOOKUP(A:A,[1]TDSheet!$A:$AE,31,0)</f>
        <v>52.736800000000002</v>
      </c>
      <c r="AF42" s="12">
        <f>VLOOKUP(A:A,[1]TDSheet!$A:$AF,32,0)</f>
        <v>60.083799999999997</v>
      </c>
      <c r="AG42" s="12">
        <f>VLOOKUP(A:A,[1]TDSheet!$A:$AG,33,0)</f>
        <v>50.201599999999999</v>
      </c>
      <c r="AH42" s="12">
        <f>VLOOKUP(A:A,[3]TDSheet!$A:$D,4,0)</f>
        <v>78.227999999999994</v>
      </c>
      <c r="AI42" s="12" t="str">
        <f>VLOOKUP(A:A,[1]TDSheet!$A:$AI,35,0)</f>
        <v>увел</v>
      </c>
      <c r="AJ42" s="12">
        <f t="shared" si="16"/>
        <v>150</v>
      </c>
      <c r="AK42" s="12"/>
      <c r="AL42" s="12"/>
      <c r="AM42" s="12"/>
    </row>
    <row r="43" spans="1:39" s="1" customFormat="1" ht="21.95" customHeight="1" outlineLevel="1" x14ac:dyDescent="0.2">
      <c r="A43" s="7" t="s">
        <v>46</v>
      </c>
      <c r="B43" s="7" t="s">
        <v>8</v>
      </c>
      <c r="C43" s="8">
        <v>154.92099999999999</v>
      </c>
      <c r="D43" s="8">
        <v>874.08600000000001</v>
      </c>
      <c r="E43" s="8">
        <v>379.50099999999998</v>
      </c>
      <c r="F43" s="8">
        <v>249.82900000000001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2">
        <f>VLOOKUP(A:A,[2]TDSheet!$A:$F,6,0)</f>
        <v>360.59199999999998</v>
      </c>
      <c r="K43" s="12">
        <f t="shared" si="12"/>
        <v>18.908999999999992</v>
      </c>
      <c r="L43" s="12">
        <f>VLOOKUP(A:A,[1]TDSheet!$A:$L,12,0)</f>
        <v>70</v>
      </c>
      <c r="M43" s="12">
        <f>VLOOKUP(A:A,[1]TDSheet!$A:$M,13,0)</f>
        <v>0</v>
      </c>
      <c r="N43" s="12">
        <f>VLOOKUP(A:A,[1]TDSheet!$A:$X,24,0)</f>
        <v>0</v>
      </c>
      <c r="O43" s="12"/>
      <c r="P43" s="12"/>
      <c r="Q43" s="12"/>
      <c r="R43" s="12"/>
      <c r="S43" s="12"/>
      <c r="T43" s="12"/>
      <c r="U43" s="12"/>
      <c r="V43" s="12"/>
      <c r="W43" s="12">
        <f t="shared" si="13"/>
        <v>72.738</v>
      </c>
      <c r="X43" s="14">
        <v>100</v>
      </c>
      <c r="Y43" s="15">
        <f t="shared" si="14"/>
        <v>5.7717974098820424</v>
      </c>
      <c r="Z43" s="12">
        <f t="shared" si="15"/>
        <v>3.4346421402843084</v>
      </c>
      <c r="AA43" s="12"/>
      <c r="AB43" s="12"/>
      <c r="AC43" s="12">
        <f>VLOOKUP(A:A,[1]TDSheet!$A:$AC,29,0)</f>
        <v>15.811</v>
      </c>
      <c r="AD43" s="12">
        <f>VLOOKUP(A:A,[1]TDSheet!$A:$AD,30,0)</f>
        <v>0</v>
      </c>
      <c r="AE43" s="12">
        <f>VLOOKUP(A:A,[1]TDSheet!$A:$AE,31,0)</f>
        <v>65.091200000000001</v>
      </c>
      <c r="AF43" s="12">
        <f>VLOOKUP(A:A,[1]TDSheet!$A:$AF,32,0)</f>
        <v>69.070000000000007</v>
      </c>
      <c r="AG43" s="12">
        <f>VLOOKUP(A:A,[1]TDSheet!$A:$AG,33,0)</f>
        <v>63.248199999999997</v>
      </c>
      <c r="AH43" s="12">
        <f>VLOOKUP(A:A,[3]TDSheet!$A:$D,4,0)</f>
        <v>63.173000000000002</v>
      </c>
      <c r="AI43" s="12">
        <f>VLOOKUP(A:A,[1]TDSheet!$A:$AI,35,0)</f>
        <v>0</v>
      </c>
      <c r="AJ43" s="12">
        <f t="shared" si="16"/>
        <v>100</v>
      </c>
      <c r="AK43" s="12"/>
      <c r="AL43" s="12"/>
      <c r="AM43" s="12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17.706</v>
      </c>
      <c r="D44" s="8">
        <v>59.572000000000003</v>
      </c>
      <c r="E44" s="8">
        <v>48.363</v>
      </c>
      <c r="F44" s="8">
        <v>16.760000000000002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180</v>
      </c>
      <c r="J44" s="12">
        <f>VLOOKUP(A:A,[2]TDSheet!$A:$F,6,0)</f>
        <v>48.682000000000002</v>
      </c>
      <c r="K44" s="12">
        <f t="shared" si="12"/>
        <v>-0.31900000000000261</v>
      </c>
      <c r="L44" s="12">
        <f>VLOOKUP(A:A,[1]TDSheet!$A:$L,12,0)</f>
        <v>20</v>
      </c>
      <c r="M44" s="12">
        <f>VLOOKUP(A:A,[1]TDSheet!$A:$M,13,0)</f>
        <v>0</v>
      </c>
      <c r="N44" s="12">
        <f>VLOOKUP(A:A,[1]TDSheet!$A:$X,24,0)</f>
        <v>0</v>
      </c>
      <c r="O44" s="12"/>
      <c r="P44" s="12"/>
      <c r="Q44" s="12"/>
      <c r="R44" s="12"/>
      <c r="S44" s="12"/>
      <c r="T44" s="12"/>
      <c r="U44" s="12"/>
      <c r="V44" s="12"/>
      <c r="W44" s="12">
        <f t="shared" si="13"/>
        <v>5.5994000000000002</v>
      </c>
      <c r="X44" s="14"/>
      <c r="Y44" s="15">
        <f t="shared" si="14"/>
        <v>6.5649891059756413</v>
      </c>
      <c r="Z44" s="12">
        <f t="shared" si="15"/>
        <v>2.9931778404829092</v>
      </c>
      <c r="AA44" s="12"/>
      <c r="AB44" s="12"/>
      <c r="AC44" s="12">
        <f>VLOOKUP(A:A,[1]TDSheet!$A:$AC,29,0)</f>
        <v>20.366</v>
      </c>
      <c r="AD44" s="12">
        <f>VLOOKUP(A:A,[1]TDSheet!$A:$AD,30,0)</f>
        <v>0</v>
      </c>
      <c r="AE44" s="12">
        <f>VLOOKUP(A:A,[1]TDSheet!$A:$AE,31,0)</f>
        <v>3.2667999999999999</v>
      </c>
      <c r="AF44" s="12">
        <f>VLOOKUP(A:A,[1]TDSheet!$A:$AF,32,0)</f>
        <v>4.8995999999999995</v>
      </c>
      <c r="AG44" s="12">
        <f>VLOOKUP(A:A,[1]TDSheet!$A:$AG,33,0)</f>
        <v>4.6281999999999996</v>
      </c>
      <c r="AH44" s="12">
        <f>VLOOKUP(A:A,[3]TDSheet!$A:$D,4,0)</f>
        <v>7.3440000000000003</v>
      </c>
      <c r="AI44" s="12" t="e">
        <f>VLOOKUP(A:A,[1]TDSheet!$A:$AI,35,0)</f>
        <v>#N/A</v>
      </c>
      <c r="AJ44" s="12">
        <f t="shared" si="16"/>
        <v>0</v>
      </c>
      <c r="AK44" s="12"/>
      <c r="AL44" s="12"/>
      <c r="AM44" s="12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234.97399999999999</v>
      </c>
      <c r="D45" s="8">
        <v>1354.203</v>
      </c>
      <c r="E45" s="8">
        <v>748.84</v>
      </c>
      <c r="F45" s="8">
        <v>164.93700000000001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60</v>
      </c>
      <c r="J45" s="12">
        <f>VLOOKUP(A:A,[2]TDSheet!$A:$F,6,0)</f>
        <v>721.69500000000005</v>
      </c>
      <c r="K45" s="12">
        <f t="shared" si="12"/>
        <v>27.144999999999982</v>
      </c>
      <c r="L45" s="12">
        <f>VLOOKUP(A:A,[1]TDSheet!$A:$L,12,0)</f>
        <v>130</v>
      </c>
      <c r="M45" s="12">
        <f>VLOOKUP(A:A,[1]TDSheet!$A:$M,13,0)</f>
        <v>0</v>
      </c>
      <c r="N45" s="12">
        <f>VLOOKUP(A:A,[1]TDSheet!$A:$X,24,0)</f>
        <v>250</v>
      </c>
      <c r="O45" s="12"/>
      <c r="P45" s="12"/>
      <c r="Q45" s="12"/>
      <c r="R45" s="12"/>
      <c r="S45" s="12"/>
      <c r="T45" s="12"/>
      <c r="U45" s="12"/>
      <c r="V45" s="12"/>
      <c r="W45" s="12">
        <f t="shared" si="13"/>
        <v>131.87799999999999</v>
      </c>
      <c r="X45" s="14">
        <v>200</v>
      </c>
      <c r="Y45" s="15">
        <f t="shared" si="14"/>
        <v>5.6486828735649626</v>
      </c>
      <c r="Z45" s="12">
        <f t="shared" si="15"/>
        <v>1.2506786575471271</v>
      </c>
      <c r="AA45" s="12"/>
      <c r="AB45" s="12"/>
      <c r="AC45" s="12">
        <f>VLOOKUP(A:A,[1]TDSheet!$A:$AC,29,0)</f>
        <v>89.45</v>
      </c>
      <c r="AD45" s="12">
        <f>VLOOKUP(A:A,[1]TDSheet!$A:$AD,30,0)</f>
        <v>0</v>
      </c>
      <c r="AE45" s="12">
        <f>VLOOKUP(A:A,[1]TDSheet!$A:$AE,31,0)</f>
        <v>107.64439999999999</v>
      </c>
      <c r="AF45" s="12">
        <f>VLOOKUP(A:A,[1]TDSheet!$A:$AF,32,0)</f>
        <v>121.05519999999999</v>
      </c>
      <c r="AG45" s="12">
        <f>VLOOKUP(A:A,[1]TDSheet!$A:$AG,33,0)</f>
        <v>116.62259999999999</v>
      </c>
      <c r="AH45" s="12">
        <f>VLOOKUP(A:A,[3]TDSheet!$A:$D,4,0)</f>
        <v>113.033</v>
      </c>
      <c r="AI45" s="12">
        <f>VLOOKUP(A:A,[1]TDSheet!$A:$AI,35,0)</f>
        <v>0</v>
      </c>
      <c r="AJ45" s="12">
        <f t="shared" si="16"/>
        <v>200</v>
      </c>
      <c r="AK45" s="12"/>
      <c r="AL45" s="12"/>
      <c r="AM45" s="12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60.558999999999997</v>
      </c>
      <c r="D46" s="8">
        <v>360.88400000000001</v>
      </c>
      <c r="E46" s="8">
        <v>101.744</v>
      </c>
      <c r="F46" s="8">
        <v>66.638000000000005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35</v>
      </c>
      <c r="J46" s="12">
        <f>VLOOKUP(A:A,[2]TDSheet!$A:$F,6,0)</f>
        <v>102.265</v>
      </c>
      <c r="K46" s="12">
        <f t="shared" si="12"/>
        <v>-0.5210000000000008</v>
      </c>
      <c r="L46" s="12">
        <f>VLOOKUP(A:A,[1]TDSheet!$A:$L,12,0)</f>
        <v>10</v>
      </c>
      <c r="M46" s="12">
        <f>VLOOKUP(A:A,[1]TDSheet!$A:$M,13,0)</f>
        <v>0</v>
      </c>
      <c r="N46" s="12">
        <f>VLOOKUP(A:A,[1]TDSheet!$A:$X,24,0)</f>
        <v>0</v>
      </c>
      <c r="O46" s="12"/>
      <c r="P46" s="12"/>
      <c r="Q46" s="12"/>
      <c r="R46" s="12"/>
      <c r="S46" s="12"/>
      <c r="T46" s="12"/>
      <c r="U46" s="12"/>
      <c r="V46" s="12"/>
      <c r="W46" s="12">
        <f t="shared" si="13"/>
        <v>9.3978000000000002</v>
      </c>
      <c r="X46" s="14"/>
      <c r="Y46" s="15">
        <f t="shared" si="14"/>
        <v>8.1548873140522247</v>
      </c>
      <c r="Z46" s="12">
        <f t="shared" si="15"/>
        <v>7.0908084870927244</v>
      </c>
      <c r="AA46" s="12"/>
      <c r="AB46" s="12"/>
      <c r="AC46" s="12">
        <f>VLOOKUP(A:A,[1]TDSheet!$A:$AC,29,0)</f>
        <v>54.755000000000003</v>
      </c>
      <c r="AD46" s="12">
        <f>VLOOKUP(A:A,[1]TDSheet!$A:$AD,30,0)</f>
        <v>0</v>
      </c>
      <c r="AE46" s="12">
        <f>VLOOKUP(A:A,[1]TDSheet!$A:$AE,31,0)</f>
        <v>6.4478000000000009</v>
      </c>
      <c r="AF46" s="12">
        <f>VLOOKUP(A:A,[1]TDSheet!$A:$AF,32,0)</f>
        <v>14.167999999999996</v>
      </c>
      <c r="AG46" s="12">
        <f>VLOOKUP(A:A,[1]TDSheet!$A:$AG,33,0)</f>
        <v>12.240200000000002</v>
      </c>
      <c r="AH46" s="12">
        <f>VLOOKUP(A:A,[3]TDSheet!$A:$D,4,0)</f>
        <v>9.7260000000000009</v>
      </c>
      <c r="AI46" s="12" t="str">
        <f>VLOOKUP(A:A,[1]TDSheet!$A:$AI,35,0)</f>
        <v>увел</v>
      </c>
      <c r="AJ46" s="12">
        <f t="shared" si="16"/>
        <v>0</v>
      </c>
      <c r="AK46" s="12"/>
      <c r="AL46" s="12"/>
      <c r="AM46" s="12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123.71899999999999</v>
      </c>
      <c r="D47" s="8">
        <v>290.98399999999998</v>
      </c>
      <c r="E47" s="8">
        <v>186.50700000000001</v>
      </c>
      <c r="F47" s="8">
        <v>39.700000000000003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189.41499999999999</v>
      </c>
      <c r="K47" s="12">
        <f t="shared" si="12"/>
        <v>-2.907999999999987</v>
      </c>
      <c r="L47" s="12">
        <f>VLOOKUP(A:A,[1]TDSheet!$A:$L,12,0)</f>
        <v>30</v>
      </c>
      <c r="M47" s="12">
        <f>VLOOKUP(A:A,[1]TDSheet!$A:$M,13,0)</f>
        <v>0</v>
      </c>
      <c r="N47" s="12">
        <f>VLOOKUP(A:A,[1]TDSheet!$A:$X,24,0)</f>
        <v>20</v>
      </c>
      <c r="O47" s="12"/>
      <c r="P47" s="12"/>
      <c r="Q47" s="12"/>
      <c r="R47" s="12"/>
      <c r="S47" s="12"/>
      <c r="T47" s="12"/>
      <c r="U47" s="12"/>
      <c r="V47" s="12"/>
      <c r="W47" s="12">
        <f t="shared" si="13"/>
        <v>21.598600000000001</v>
      </c>
      <c r="X47" s="14">
        <v>40</v>
      </c>
      <c r="Y47" s="15">
        <f t="shared" si="14"/>
        <v>6.00501884381395</v>
      </c>
      <c r="Z47" s="12">
        <f t="shared" si="15"/>
        <v>1.8380820979137538</v>
      </c>
      <c r="AA47" s="12"/>
      <c r="AB47" s="12"/>
      <c r="AC47" s="12">
        <f>VLOOKUP(A:A,[1]TDSheet!$A:$AC,29,0)</f>
        <v>78.513999999999996</v>
      </c>
      <c r="AD47" s="12">
        <f>VLOOKUP(A:A,[1]TDSheet!$A:$AD,30,0)</f>
        <v>0</v>
      </c>
      <c r="AE47" s="12">
        <f>VLOOKUP(A:A,[1]TDSheet!$A:$AE,31,0)</f>
        <v>20.016400000000004</v>
      </c>
      <c r="AF47" s="12">
        <f>VLOOKUP(A:A,[1]TDSheet!$A:$AF,32,0)</f>
        <v>24.7624</v>
      </c>
      <c r="AG47" s="12">
        <f>VLOOKUP(A:A,[1]TDSheet!$A:$AG,33,0)</f>
        <v>25.333000000000006</v>
      </c>
      <c r="AH47" s="12">
        <f>VLOOKUP(A:A,[3]TDSheet!$A:$D,4,0)</f>
        <v>25.295000000000002</v>
      </c>
      <c r="AI47" s="12" t="str">
        <f>VLOOKUP(A:A,[1]TDSheet!$A:$AI,35,0)</f>
        <v>увел</v>
      </c>
      <c r="AJ47" s="12">
        <f t="shared" si="16"/>
        <v>40</v>
      </c>
      <c r="AK47" s="12"/>
      <c r="AL47" s="12"/>
      <c r="AM47" s="12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209.041</v>
      </c>
      <c r="D48" s="8">
        <v>372.536</v>
      </c>
      <c r="E48" s="8">
        <v>319.48599999999999</v>
      </c>
      <c r="F48" s="8">
        <v>29.968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332</v>
      </c>
      <c r="K48" s="12">
        <f t="shared" si="12"/>
        <v>-12.51400000000001</v>
      </c>
      <c r="L48" s="12">
        <f>VLOOKUP(A:A,[1]TDSheet!$A:$L,12,0)</f>
        <v>0</v>
      </c>
      <c r="M48" s="12">
        <f>VLOOKUP(A:A,[1]TDSheet!$A:$M,13,0)</f>
        <v>0</v>
      </c>
      <c r="N48" s="12">
        <f>VLOOKUP(A:A,[1]TDSheet!$A:$X,24,0)</f>
        <v>120</v>
      </c>
      <c r="O48" s="12"/>
      <c r="P48" s="12"/>
      <c r="Q48" s="12"/>
      <c r="R48" s="12"/>
      <c r="S48" s="12"/>
      <c r="T48" s="12"/>
      <c r="U48" s="12"/>
      <c r="V48" s="12"/>
      <c r="W48" s="12">
        <f t="shared" si="13"/>
        <v>44.991799999999998</v>
      </c>
      <c r="X48" s="14">
        <v>60</v>
      </c>
      <c r="Y48" s="15">
        <f t="shared" si="14"/>
        <v>4.6668059513066824</v>
      </c>
      <c r="Z48" s="12">
        <f t="shared" si="15"/>
        <v>0.66607692957383346</v>
      </c>
      <c r="AA48" s="12"/>
      <c r="AB48" s="12"/>
      <c r="AC48" s="12">
        <f>VLOOKUP(A:A,[1]TDSheet!$A:$AC,29,0)</f>
        <v>94.527000000000001</v>
      </c>
      <c r="AD48" s="12">
        <f>VLOOKUP(A:A,[1]TDSheet!$A:$AD,30,0)</f>
        <v>0</v>
      </c>
      <c r="AE48" s="12">
        <f>VLOOKUP(A:A,[1]TDSheet!$A:$AE,31,0)</f>
        <v>24.813600000000001</v>
      </c>
      <c r="AF48" s="12">
        <f>VLOOKUP(A:A,[1]TDSheet!$A:$AF,32,0)</f>
        <v>36.646599999999999</v>
      </c>
      <c r="AG48" s="12">
        <f>VLOOKUP(A:A,[1]TDSheet!$A:$AG,33,0)</f>
        <v>25.5472</v>
      </c>
      <c r="AH48" s="12">
        <f>VLOOKUP(A:A,[3]TDSheet!$A:$D,4,0)</f>
        <v>30.324000000000002</v>
      </c>
      <c r="AI48" s="12" t="str">
        <f>VLOOKUP(A:A,[1]TDSheet!$A:$AI,35,0)</f>
        <v>увел</v>
      </c>
      <c r="AJ48" s="12">
        <f t="shared" si="16"/>
        <v>60</v>
      </c>
      <c r="AK48" s="12"/>
      <c r="AL48" s="12"/>
      <c r="AM48" s="12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456.887</v>
      </c>
      <c r="D49" s="8">
        <v>2679.0509999999999</v>
      </c>
      <c r="E49" s="8">
        <v>1333.568</v>
      </c>
      <c r="F49" s="8">
        <v>592.39700000000005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2">
        <f>VLOOKUP(A:A,[2]TDSheet!$A:$F,6,0)</f>
        <v>1325.8040000000001</v>
      </c>
      <c r="K49" s="12">
        <f t="shared" si="12"/>
        <v>7.7639999999998963</v>
      </c>
      <c r="L49" s="12">
        <f>VLOOKUP(A:A,[1]TDSheet!$A:$L,12,0)</f>
        <v>200</v>
      </c>
      <c r="M49" s="12">
        <f>VLOOKUP(A:A,[1]TDSheet!$A:$M,13,0)</f>
        <v>100</v>
      </c>
      <c r="N49" s="12">
        <f>VLOOKUP(A:A,[1]TDSheet!$A:$X,24,0)</f>
        <v>0</v>
      </c>
      <c r="O49" s="12"/>
      <c r="P49" s="12"/>
      <c r="Q49" s="12"/>
      <c r="R49" s="12"/>
      <c r="S49" s="12"/>
      <c r="T49" s="12"/>
      <c r="U49" s="12"/>
      <c r="V49" s="12"/>
      <c r="W49" s="12">
        <f t="shared" si="13"/>
        <v>199.52379999999999</v>
      </c>
      <c r="X49" s="14">
        <v>250</v>
      </c>
      <c r="Y49" s="15">
        <f t="shared" si="14"/>
        <v>5.7256176957335416</v>
      </c>
      <c r="Z49" s="12">
        <f t="shared" si="15"/>
        <v>2.9690543183319487</v>
      </c>
      <c r="AA49" s="12"/>
      <c r="AB49" s="12"/>
      <c r="AC49" s="12">
        <f>VLOOKUP(A:A,[1]TDSheet!$A:$AC,29,0)</f>
        <v>335.94900000000001</v>
      </c>
      <c r="AD49" s="12">
        <f>VLOOKUP(A:A,[1]TDSheet!$A:$AD,30,0)</f>
        <v>0</v>
      </c>
      <c r="AE49" s="12">
        <f>VLOOKUP(A:A,[1]TDSheet!$A:$AE,31,0)</f>
        <v>191.66780000000003</v>
      </c>
      <c r="AF49" s="12">
        <f>VLOOKUP(A:A,[1]TDSheet!$A:$AF,32,0)</f>
        <v>210.983</v>
      </c>
      <c r="AG49" s="12">
        <f>VLOOKUP(A:A,[1]TDSheet!$A:$AG,33,0)</f>
        <v>195.53879999999998</v>
      </c>
      <c r="AH49" s="12">
        <f>VLOOKUP(A:A,[3]TDSheet!$A:$D,4,0)</f>
        <v>154.26599999999999</v>
      </c>
      <c r="AI49" s="12">
        <f>VLOOKUP(A:A,[1]TDSheet!$A:$AI,35,0)</f>
        <v>0</v>
      </c>
      <c r="AJ49" s="12">
        <f t="shared" si="16"/>
        <v>250</v>
      </c>
      <c r="AK49" s="12"/>
      <c r="AL49" s="12"/>
      <c r="AM49" s="12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63.57</v>
      </c>
      <c r="D50" s="8">
        <v>265.3</v>
      </c>
      <c r="E50" s="8">
        <v>63.423000000000002</v>
      </c>
      <c r="F50" s="8">
        <v>30.919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40</v>
      </c>
      <c r="J50" s="12">
        <f>VLOOKUP(A:A,[2]TDSheet!$A:$F,6,0)</f>
        <v>72.650999999999996</v>
      </c>
      <c r="K50" s="12">
        <f t="shared" si="12"/>
        <v>-9.2279999999999944</v>
      </c>
      <c r="L50" s="12">
        <f>VLOOKUP(A:A,[1]TDSheet!$A:$L,12,0)</f>
        <v>0</v>
      </c>
      <c r="M50" s="12">
        <f>VLOOKUP(A:A,[1]TDSheet!$A:$M,13,0)</f>
        <v>0</v>
      </c>
      <c r="N50" s="12">
        <f>VLOOKUP(A:A,[1]TDSheet!$A:$X,24,0)</f>
        <v>30</v>
      </c>
      <c r="O50" s="12"/>
      <c r="P50" s="12"/>
      <c r="Q50" s="12"/>
      <c r="R50" s="12"/>
      <c r="S50" s="12"/>
      <c r="T50" s="12"/>
      <c r="U50" s="12"/>
      <c r="V50" s="12"/>
      <c r="W50" s="12">
        <f t="shared" si="13"/>
        <v>12.6846</v>
      </c>
      <c r="X50" s="14">
        <v>20</v>
      </c>
      <c r="Y50" s="15">
        <f t="shared" si="14"/>
        <v>6.3793103448275863</v>
      </c>
      <c r="Z50" s="12">
        <f t="shared" si="15"/>
        <v>2.4375226652791575</v>
      </c>
      <c r="AA50" s="12"/>
      <c r="AB50" s="12"/>
      <c r="AC50" s="12">
        <f>VLOOKUP(A:A,[1]TDSheet!$A:$AC,29,0)</f>
        <v>0</v>
      </c>
      <c r="AD50" s="12">
        <f>VLOOKUP(A:A,[1]TDSheet!$A:$AD,30,0)</f>
        <v>0</v>
      </c>
      <c r="AE50" s="12">
        <f>VLOOKUP(A:A,[1]TDSheet!$A:$AE,31,0)</f>
        <v>12.934999999999999</v>
      </c>
      <c r="AF50" s="12">
        <f>VLOOKUP(A:A,[1]TDSheet!$A:$AF,32,0)</f>
        <v>14.637200000000002</v>
      </c>
      <c r="AG50" s="12">
        <f>VLOOKUP(A:A,[1]TDSheet!$A:$AG,33,0)</f>
        <v>9.6059999999999999</v>
      </c>
      <c r="AH50" s="12">
        <f>VLOOKUP(A:A,[3]TDSheet!$A:$D,4,0)</f>
        <v>9.6430000000000007</v>
      </c>
      <c r="AI50" s="12">
        <f>VLOOKUP(A:A,[1]TDSheet!$A:$AI,35,0)</f>
        <v>0</v>
      </c>
      <c r="AJ50" s="12">
        <f t="shared" si="16"/>
        <v>20</v>
      </c>
      <c r="AK50" s="12"/>
      <c r="AL50" s="12"/>
      <c r="AM50" s="12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150.4</v>
      </c>
      <c r="D51" s="8">
        <v>638.04100000000005</v>
      </c>
      <c r="E51" s="8">
        <v>285.03500000000003</v>
      </c>
      <c r="F51" s="8">
        <v>75.656999999999996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35</v>
      </c>
      <c r="J51" s="12">
        <f>VLOOKUP(A:A,[2]TDSheet!$A:$F,6,0)</f>
        <v>278.06299999999999</v>
      </c>
      <c r="K51" s="12">
        <f t="shared" si="12"/>
        <v>6.9720000000000368</v>
      </c>
      <c r="L51" s="12">
        <f>VLOOKUP(A:A,[1]TDSheet!$A:$L,12,0)</f>
        <v>0</v>
      </c>
      <c r="M51" s="12">
        <f>VLOOKUP(A:A,[1]TDSheet!$A:$M,13,0)</f>
        <v>0</v>
      </c>
      <c r="N51" s="12">
        <f>VLOOKUP(A:A,[1]TDSheet!$A:$X,24,0)</f>
        <v>60</v>
      </c>
      <c r="O51" s="12"/>
      <c r="P51" s="12"/>
      <c r="Q51" s="12"/>
      <c r="R51" s="12"/>
      <c r="S51" s="12"/>
      <c r="T51" s="12"/>
      <c r="U51" s="12"/>
      <c r="V51" s="12"/>
      <c r="W51" s="12">
        <f t="shared" si="13"/>
        <v>37.996200000000002</v>
      </c>
      <c r="X51" s="14">
        <v>70</v>
      </c>
      <c r="Y51" s="15">
        <f t="shared" si="14"/>
        <v>5.4125675725467275</v>
      </c>
      <c r="Z51" s="12">
        <f t="shared" si="15"/>
        <v>1.9911728014906751</v>
      </c>
      <c r="AA51" s="12"/>
      <c r="AB51" s="12"/>
      <c r="AC51" s="12">
        <f>VLOOKUP(A:A,[1]TDSheet!$A:$AC,29,0)</f>
        <v>95.054000000000002</v>
      </c>
      <c r="AD51" s="12">
        <f>VLOOKUP(A:A,[1]TDSheet!$A:$AD,30,0)</f>
        <v>0</v>
      </c>
      <c r="AE51" s="12">
        <f>VLOOKUP(A:A,[1]TDSheet!$A:$AE,31,0)</f>
        <v>29.694800000000004</v>
      </c>
      <c r="AF51" s="12">
        <f>VLOOKUP(A:A,[1]TDSheet!$A:$AF,32,0)</f>
        <v>34.968599999999995</v>
      </c>
      <c r="AG51" s="12">
        <f>VLOOKUP(A:A,[1]TDSheet!$A:$AG,33,0)</f>
        <v>22.806199999999997</v>
      </c>
      <c r="AH51" s="12">
        <f>VLOOKUP(A:A,[3]TDSheet!$A:$D,4,0)</f>
        <v>53.716999999999999</v>
      </c>
      <c r="AI51" s="12" t="str">
        <f>VLOOKUP(A:A,[1]TDSheet!$A:$AI,35,0)</f>
        <v>увел</v>
      </c>
      <c r="AJ51" s="12">
        <f t="shared" si="16"/>
        <v>70</v>
      </c>
      <c r="AK51" s="12"/>
      <c r="AL51" s="12"/>
      <c r="AM51" s="12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128.32499999999999</v>
      </c>
      <c r="D52" s="8">
        <v>458.18200000000002</v>
      </c>
      <c r="E52" s="8">
        <v>148.98699999999999</v>
      </c>
      <c r="F52" s="8">
        <v>31.329000000000001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30</v>
      </c>
      <c r="J52" s="12">
        <f>VLOOKUP(A:A,[2]TDSheet!$A:$F,6,0)</f>
        <v>155.04599999999999</v>
      </c>
      <c r="K52" s="12">
        <f t="shared" si="12"/>
        <v>-6.0589999999999975</v>
      </c>
      <c r="L52" s="12">
        <f>VLOOKUP(A:A,[1]TDSheet!$A:$L,12,0)</f>
        <v>0</v>
      </c>
      <c r="M52" s="12">
        <f>VLOOKUP(A:A,[1]TDSheet!$A:$M,13,0)</f>
        <v>0</v>
      </c>
      <c r="N52" s="12">
        <f>VLOOKUP(A:A,[1]TDSheet!$A:$X,24,0)</f>
        <v>40</v>
      </c>
      <c r="O52" s="12"/>
      <c r="P52" s="12"/>
      <c r="Q52" s="12"/>
      <c r="R52" s="12"/>
      <c r="S52" s="12"/>
      <c r="T52" s="12"/>
      <c r="U52" s="12"/>
      <c r="V52" s="12"/>
      <c r="W52" s="12">
        <f t="shared" si="13"/>
        <v>21.7502</v>
      </c>
      <c r="X52" s="14">
        <v>40</v>
      </c>
      <c r="Y52" s="15">
        <f t="shared" si="14"/>
        <v>5.1185276457227982</v>
      </c>
      <c r="Z52" s="12">
        <f t="shared" si="15"/>
        <v>1.4404005480409376</v>
      </c>
      <c r="AA52" s="12"/>
      <c r="AB52" s="12"/>
      <c r="AC52" s="12">
        <f>VLOOKUP(A:A,[1]TDSheet!$A:$AC,29,0)</f>
        <v>40.235999999999997</v>
      </c>
      <c r="AD52" s="12">
        <f>VLOOKUP(A:A,[1]TDSheet!$A:$AD,30,0)</f>
        <v>0</v>
      </c>
      <c r="AE52" s="12">
        <f>VLOOKUP(A:A,[1]TDSheet!$A:$AE,31,0)</f>
        <v>20.515999999999998</v>
      </c>
      <c r="AF52" s="12">
        <f>VLOOKUP(A:A,[1]TDSheet!$A:$AF,32,0)</f>
        <v>24.718799999999998</v>
      </c>
      <c r="AG52" s="12">
        <f>VLOOKUP(A:A,[1]TDSheet!$A:$AG,33,0)</f>
        <v>18.2926</v>
      </c>
      <c r="AH52" s="12">
        <f>VLOOKUP(A:A,[3]TDSheet!$A:$D,4,0)</f>
        <v>18.579999999999998</v>
      </c>
      <c r="AI52" s="12" t="str">
        <f>VLOOKUP(A:A,[1]TDSheet!$A:$AI,35,0)</f>
        <v>увел</v>
      </c>
      <c r="AJ52" s="12">
        <f t="shared" si="16"/>
        <v>40</v>
      </c>
      <c r="AK52" s="12"/>
      <c r="AL52" s="12"/>
      <c r="AM52" s="12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101.35899999999999</v>
      </c>
      <c r="D53" s="8">
        <v>1344.1379999999999</v>
      </c>
      <c r="E53" s="8">
        <v>465.185</v>
      </c>
      <c r="F53" s="8">
        <v>36.079000000000001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494.09699999999998</v>
      </c>
      <c r="K53" s="12">
        <f t="shared" si="12"/>
        <v>-28.911999999999978</v>
      </c>
      <c r="L53" s="12">
        <f>VLOOKUP(A:A,[1]TDSheet!$A:$L,12,0)</f>
        <v>60</v>
      </c>
      <c r="M53" s="12">
        <f>VLOOKUP(A:A,[1]TDSheet!$A:$M,13,0)</f>
        <v>0</v>
      </c>
      <c r="N53" s="12">
        <f>VLOOKUP(A:A,[1]TDSheet!$A:$X,24,0)</f>
        <v>200</v>
      </c>
      <c r="O53" s="12"/>
      <c r="P53" s="12"/>
      <c r="Q53" s="12"/>
      <c r="R53" s="12"/>
      <c r="S53" s="12"/>
      <c r="T53" s="12"/>
      <c r="U53" s="12"/>
      <c r="V53" s="12"/>
      <c r="W53" s="12">
        <f t="shared" si="13"/>
        <v>75.088400000000007</v>
      </c>
      <c r="X53" s="14">
        <v>110</v>
      </c>
      <c r="Y53" s="15">
        <f t="shared" si="14"/>
        <v>5.4080124226911206</v>
      </c>
      <c r="Z53" s="12">
        <f t="shared" si="15"/>
        <v>0.48048699932346406</v>
      </c>
      <c r="AA53" s="12"/>
      <c r="AB53" s="12"/>
      <c r="AC53" s="12">
        <f>VLOOKUP(A:A,[1]TDSheet!$A:$AC,29,0)</f>
        <v>89.742999999999995</v>
      </c>
      <c r="AD53" s="12">
        <f>VLOOKUP(A:A,[1]TDSheet!$A:$AD,30,0)</f>
        <v>0</v>
      </c>
      <c r="AE53" s="12">
        <f>VLOOKUP(A:A,[1]TDSheet!$A:$AE,31,0)</f>
        <v>70.803799999999995</v>
      </c>
      <c r="AF53" s="12">
        <f>VLOOKUP(A:A,[1]TDSheet!$A:$AF,32,0)</f>
        <v>62.196399999999997</v>
      </c>
      <c r="AG53" s="12">
        <f>VLOOKUP(A:A,[1]TDSheet!$A:$AG,33,0)</f>
        <v>54.763200000000005</v>
      </c>
      <c r="AH53" s="12">
        <f>VLOOKUP(A:A,[3]TDSheet!$A:$D,4,0)</f>
        <v>47.895000000000003</v>
      </c>
      <c r="AI53" s="12">
        <f>VLOOKUP(A:A,[1]TDSheet!$A:$AI,35,0)</f>
        <v>0</v>
      </c>
      <c r="AJ53" s="12">
        <f t="shared" si="16"/>
        <v>110</v>
      </c>
      <c r="AK53" s="12"/>
      <c r="AL53" s="12"/>
      <c r="AM53" s="12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165.273</v>
      </c>
      <c r="D54" s="8">
        <v>1426.81</v>
      </c>
      <c r="E54" s="8">
        <v>289.14999999999998</v>
      </c>
      <c r="F54" s="8">
        <v>-0.79800000000000004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493.24900000000002</v>
      </c>
      <c r="K54" s="12">
        <f t="shared" si="12"/>
        <v>-204.09900000000005</v>
      </c>
      <c r="L54" s="12">
        <f>VLOOKUP(A:A,[1]TDSheet!$A:$L,12,0)</f>
        <v>30</v>
      </c>
      <c r="M54" s="12">
        <f>VLOOKUP(A:A,[1]TDSheet!$A:$M,13,0)</f>
        <v>0</v>
      </c>
      <c r="N54" s="12">
        <f>VLOOKUP(A:A,[1]TDSheet!$A:$X,24,0)</f>
        <v>150</v>
      </c>
      <c r="O54" s="12"/>
      <c r="P54" s="12"/>
      <c r="Q54" s="12"/>
      <c r="R54" s="12"/>
      <c r="S54" s="12"/>
      <c r="T54" s="12"/>
      <c r="U54" s="12"/>
      <c r="V54" s="12"/>
      <c r="W54" s="12">
        <f t="shared" si="13"/>
        <v>32.719599999999993</v>
      </c>
      <c r="X54" s="14">
        <v>100</v>
      </c>
      <c r="Y54" s="15">
        <f t="shared" si="14"/>
        <v>8.5331727771733163</v>
      </c>
      <c r="Z54" s="12">
        <f t="shared" si="15"/>
        <v>-2.4389051210895005E-2</v>
      </c>
      <c r="AA54" s="12"/>
      <c r="AB54" s="12"/>
      <c r="AC54" s="12">
        <f>VLOOKUP(A:A,[1]TDSheet!$A:$AC,29,0)</f>
        <v>125.55200000000001</v>
      </c>
      <c r="AD54" s="12">
        <f>VLOOKUP(A:A,[1]TDSheet!$A:$AD,30,0)</f>
        <v>0</v>
      </c>
      <c r="AE54" s="12">
        <f>VLOOKUP(A:A,[1]TDSheet!$A:$AE,31,0)</f>
        <v>59.709000000000003</v>
      </c>
      <c r="AF54" s="12">
        <f>VLOOKUP(A:A,[1]TDSheet!$A:$AF,32,0)</f>
        <v>54.587799999999994</v>
      </c>
      <c r="AG54" s="12">
        <f>VLOOKUP(A:A,[1]TDSheet!$A:$AG,33,0)</f>
        <v>37.847200000000001</v>
      </c>
      <c r="AH54" s="12">
        <f>VLOOKUP(A:A,[3]TDSheet!$A:$D,4,0)</f>
        <v>2.8</v>
      </c>
      <c r="AI54" s="12">
        <f>VLOOKUP(A:A,[1]TDSheet!$A:$AI,35,0)</f>
        <v>0</v>
      </c>
      <c r="AJ54" s="12">
        <f t="shared" si="16"/>
        <v>100</v>
      </c>
      <c r="AK54" s="12"/>
      <c r="AL54" s="12"/>
      <c r="AM54" s="12"/>
    </row>
    <row r="55" spans="1:39" s="1" customFormat="1" ht="21.95" customHeight="1" outlineLevel="1" x14ac:dyDescent="0.2">
      <c r="A55" s="7" t="s">
        <v>58</v>
      </c>
      <c r="B55" s="7" t="s">
        <v>8</v>
      </c>
      <c r="C55" s="8">
        <v>181.68799999999999</v>
      </c>
      <c r="D55" s="8">
        <v>1413.7170000000001</v>
      </c>
      <c r="E55" s="8">
        <v>273.42500000000001</v>
      </c>
      <c r="F55" s="8">
        <v>4.0000000000000001E-3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2">
        <f>VLOOKUP(A:A,[2]TDSheet!$A:$F,6,0)</f>
        <v>383.71100000000001</v>
      </c>
      <c r="K55" s="12">
        <f t="shared" si="12"/>
        <v>-110.286</v>
      </c>
      <c r="L55" s="12">
        <f>VLOOKUP(A:A,[1]TDSheet!$A:$L,12,0)</f>
        <v>50</v>
      </c>
      <c r="M55" s="12">
        <f>VLOOKUP(A:A,[1]TDSheet!$A:$M,13,0)</f>
        <v>0</v>
      </c>
      <c r="N55" s="12">
        <f>VLOOKUP(A:A,[1]TDSheet!$A:$X,24,0)</f>
        <v>150</v>
      </c>
      <c r="O55" s="12"/>
      <c r="P55" s="12"/>
      <c r="Q55" s="12"/>
      <c r="R55" s="12"/>
      <c r="S55" s="12"/>
      <c r="T55" s="12"/>
      <c r="U55" s="12"/>
      <c r="V55" s="12"/>
      <c r="W55" s="12">
        <f t="shared" si="13"/>
        <v>47.68</v>
      </c>
      <c r="X55" s="14">
        <v>100</v>
      </c>
      <c r="Y55" s="15">
        <f t="shared" si="14"/>
        <v>6.292030201342282</v>
      </c>
      <c r="Z55" s="12">
        <f t="shared" si="15"/>
        <v>8.3892617449664425E-5</v>
      </c>
      <c r="AA55" s="12"/>
      <c r="AB55" s="12"/>
      <c r="AC55" s="12">
        <f>VLOOKUP(A:A,[1]TDSheet!$A:$AC,29,0)</f>
        <v>35.024999999999999</v>
      </c>
      <c r="AD55" s="12">
        <f>VLOOKUP(A:A,[1]TDSheet!$A:$AD,30,0)</f>
        <v>0</v>
      </c>
      <c r="AE55" s="12">
        <f>VLOOKUP(A:A,[1]TDSheet!$A:$AE,31,0)</f>
        <v>51.242000000000004</v>
      </c>
      <c r="AF55" s="12">
        <f>VLOOKUP(A:A,[1]TDSheet!$A:$AF,32,0)</f>
        <v>54.9908</v>
      </c>
      <c r="AG55" s="12">
        <f>VLOOKUP(A:A,[1]TDSheet!$A:$AG,33,0)</f>
        <v>46.249400000000001</v>
      </c>
      <c r="AH55" s="12">
        <f>VLOOKUP(A:A,[3]TDSheet!$A:$D,4,0)</f>
        <v>23.864000000000001</v>
      </c>
      <c r="AI55" s="12">
        <f>VLOOKUP(A:A,[1]TDSheet!$A:$AI,35,0)</f>
        <v>0</v>
      </c>
      <c r="AJ55" s="12">
        <f t="shared" si="16"/>
        <v>100</v>
      </c>
      <c r="AK55" s="12"/>
      <c r="AL55" s="12"/>
      <c r="AM55" s="12"/>
    </row>
    <row r="56" spans="1:39" s="1" customFormat="1" ht="11.1" customHeight="1" outlineLevel="1" x14ac:dyDescent="0.2">
      <c r="A56" s="7" t="s">
        <v>59</v>
      </c>
      <c r="B56" s="7" t="s">
        <v>15</v>
      </c>
      <c r="C56" s="8">
        <v>1726</v>
      </c>
      <c r="D56" s="8">
        <v>7512</v>
      </c>
      <c r="E56" s="16">
        <v>3059</v>
      </c>
      <c r="F56" s="17">
        <v>918</v>
      </c>
      <c r="G56" s="1" t="str">
        <f>VLOOKUP(A:A,[1]TDSheet!$A:$G,7,0)</f>
        <v>акк</v>
      </c>
      <c r="H56" s="1">
        <f>VLOOKUP(A:A,[1]TDSheet!$A:$H,8,0)</f>
        <v>0.35</v>
      </c>
      <c r="I56" s="1">
        <f>VLOOKUP(A:A,[1]TDSheet!$A:$I,9,0)</f>
        <v>40</v>
      </c>
      <c r="J56" s="12">
        <f>VLOOKUP(A:A,[2]TDSheet!$A:$F,6,0)</f>
        <v>2725</v>
      </c>
      <c r="K56" s="12">
        <f t="shared" si="12"/>
        <v>334</v>
      </c>
      <c r="L56" s="12">
        <f>VLOOKUP(A:A,[1]TDSheet!$A:$L,12,0)</f>
        <v>800</v>
      </c>
      <c r="M56" s="12">
        <f>VLOOKUP(A:A,[1]TDSheet!$A:$M,13,0)</f>
        <v>500</v>
      </c>
      <c r="N56" s="12">
        <f>VLOOKUP(A:A,[1]TDSheet!$A:$X,24,0)</f>
        <v>500</v>
      </c>
      <c r="O56" s="12"/>
      <c r="P56" s="12"/>
      <c r="Q56" s="12"/>
      <c r="R56" s="12"/>
      <c r="S56" s="12"/>
      <c r="T56" s="12"/>
      <c r="U56" s="12"/>
      <c r="V56" s="12"/>
      <c r="W56" s="12">
        <f t="shared" si="13"/>
        <v>511</v>
      </c>
      <c r="X56" s="14">
        <v>600</v>
      </c>
      <c r="Y56" s="15">
        <f t="shared" si="14"/>
        <v>6.493150684931507</v>
      </c>
      <c r="Z56" s="12">
        <f t="shared" si="15"/>
        <v>1.7964774951076321</v>
      </c>
      <c r="AA56" s="12"/>
      <c r="AB56" s="12"/>
      <c r="AC56" s="12">
        <f>VLOOKUP(A:A,[1]TDSheet!$A:$AC,29,0)</f>
        <v>504</v>
      </c>
      <c r="AD56" s="12">
        <f>VLOOKUP(A:A,[1]TDSheet!$A:$AD,30,0)</f>
        <v>0</v>
      </c>
      <c r="AE56" s="12">
        <f>VLOOKUP(A:A,[1]TDSheet!$A:$AE,31,0)</f>
        <v>394.6</v>
      </c>
      <c r="AF56" s="12">
        <f>VLOOKUP(A:A,[1]TDSheet!$A:$AF,32,0)</f>
        <v>493.6</v>
      </c>
      <c r="AG56" s="12">
        <f>VLOOKUP(A:A,[1]TDSheet!$A:$AG,33,0)</f>
        <v>428</v>
      </c>
      <c r="AH56" s="12">
        <f>VLOOKUP(A:A,[3]TDSheet!$A:$D,4,0)</f>
        <v>293</v>
      </c>
      <c r="AI56" s="19" t="s">
        <v>146</v>
      </c>
      <c r="AJ56" s="12">
        <f t="shared" si="16"/>
        <v>210</v>
      </c>
      <c r="AK56" s="12"/>
      <c r="AL56" s="12"/>
      <c r="AM56" s="12"/>
    </row>
    <row r="57" spans="1:39" s="1" customFormat="1" ht="11.1" customHeight="1" outlineLevel="1" x14ac:dyDescent="0.2">
      <c r="A57" s="7" t="s">
        <v>60</v>
      </c>
      <c r="B57" s="7" t="s">
        <v>15</v>
      </c>
      <c r="C57" s="8">
        <v>4171</v>
      </c>
      <c r="D57" s="8">
        <v>14195</v>
      </c>
      <c r="E57" s="16">
        <v>5254</v>
      </c>
      <c r="F57" s="17">
        <v>2709</v>
      </c>
      <c r="G57" s="1" t="str">
        <f>VLOOKUP(A:A,[1]TDSheet!$A:$G,7,0)</f>
        <v>акк</v>
      </c>
      <c r="H57" s="1">
        <f>VLOOKUP(A:A,[1]TDSheet!$A:$H,8,0)</f>
        <v>0.4</v>
      </c>
      <c r="I57" s="1">
        <f>VLOOKUP(A:A,[1]TDSheet!$A:$I,9,0)</f>
        <v>40</v>
      </c>
      <c r="J57" s="12">
        <f>VLOOKUP(A:A,[2]TDSheet!$A:$F,6,0)</f>
        <v>4347</v>
      </c>
      <c r="K57" s="12">
        <f t="shared" si="12"/>
        <v>907</v>
      </c>
      <c r="L57" s="12">
        <f>VLOOKUP(A:A,[1]TDSheet!$A:$L,12,0)</f>
        <v>1400</v>
      </c>
      <c r="M57" s="12">
        <f>VLOOKUP(A:A,[1]TDSheet!$A:$M,13,0)</f>
        <v>1000</v>
      </c>
      <c r="N57" s="12">
        <f>VLOOKUP(A:A,[1]TDSheet!$A:$X,24,0)</f>
        <v>0</v>
      </c>
      <c r="O57" s="12"/>
      <c r="P57" s="12"/>
      <c r="Q57" s="12"/>
      <c r="R57" s="12"/>
      <c r="S57" s="12"/>
      <c r="T57" s="12"/>
      <c r="U57" s="12"/>
      <c r="V57" s="12"/>
      <c r="W57" s="12">
        <f t="shared" si="13"/>
        <v>904.4</v>
      </c>
      <c r="X57" s="14">
        <v>600</v>
      </c>
      <c r="Y57" s="15">
        <f t="shared" si="14"/>
        <v>6.3124723573639985</v>
      </c>
      <c r="Z57" s="12">
        <f t="shared" si="15"/>
        <v>2.9953560371517027</v>
      </c>
      <c r="AA57" s="12"/>
      <c r="AB57" s="12"/>
      <c r="AC57" s="12">
        <f>VLOOKUP(A:A,[1]TDSheet!$A:$AC,29,0)</f>
        <v>462</v>
      </c>
      <c r="AD57" s="12">
        <f>VLOOKUP(A:A,[1]TDSheet!$A:$AD,30,0)</f>
        <v>270</v>
      </c>
      <c r="AE57" s="12">
        <f>VLOOKUP(A:A,[1]TDSheet!$A:$AE,31,0)</f>
        <v>778.2</v>
      </c>
      <c r="AF57" s="12">
        <f>VLOOKUP(A:A,[1]TDSheet!$A:$AF,32,0)</f>
        <v>903.4</v>
      </c>
      <c r="AG57" s="12">
        <f>VLOOKUP(A:A,[1]TDSheet!$A:$AG,33,0)</f>
        <v>1025.2</v>
      </c>
      <c r="AH57" s="12">
        <f>VLOOKUP(A:A,[3]TDSheet!$A:$D,4,0)</f>
        <v>627</v>
      </c>
      <c r="AI57" s="19" t="s">
        <v>145</v>
      </c>
      <c r="AJ57" s="12">
        <f t="shared" si="16"/>
        <v>240</v>
      </c>
      <c r="AK57" s="12"/>
      <c r="AL57" s="12"/>
      <c r="AM57" s="12"/>
    </row>
    <row r="58" spans="1:39" s="1" customFormat="1" ht="11.1" customHeight="1" outlineLevel="1" x14ac:dyDescent="0.2">
      <c r="A58" s="7" t="s">
        <v>61</v>
      </c>
      <c r="B58" s="7" t="s">
        <v>15</v>
      </c>
      <c r="C58" s="8">
        <v>2073</v>
      </c>
      <c r="D58" s="8">
        <v>23791</v>
      </c>
      <c r="E58" s="8">
        <v>4601</v>
      </c>
      <c r="F58" s="8">
        <v>1418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45</v>
      </c>
      <c r="J58" s="12">
        <f>VLOOKUP(A:A,[2]TDSheet!$A:$F,6,0)</f>
        <v>4600</v>
      </c>
      <c r="K58" s="12">
        <f t="shared" si="12"/>
        <v>1</v>
      </c>
      <c r="L58" s="12">
        <f>VLOOKUP(A:A,[1]TDSheet!$A:$L,12,0)</f>
        <v>800</v>
      </c>
      <c r="M58" s="12">
        <f>VLOOKUP(A:A,[1]TDSheet!$A:$M,13,0)</f>
        <v>500</v>
      </c>
      <c r="N58" s="12">
        <f>VLOOKUP(A:A,[1]TDSheet!$A:$X,24,0)</f>
        <v>1200</v>
      </c>
      <c r="O58" s="12"/>
      <c r="P58" s="12"/>
      <c r="Q58" s="12"/>
      <c r="R58" s="12"/>
      <c r="S58" s="12"/>
      <c r="T58" s="12"/>
      <c r="U58" s="12"/>
      <c r="V58" s="12"/>
      <c r="W58" s="12">
        <f t="shared" si="13"/>
        <v>804.2</v>
      </c>
      <c r="X58" s="14">
        <v>900</v>
      </c>
      <c r="Y58" s="15">
        <f t="shared" si="14"/>
        <v>5.9910470032330263</v>
      </c>
      <c r="Z58" s="12">
        <f t="shared" si="15"/>
        <v>1.7632429743844813</v>
      </c>
      <c r="AA58" s="12"/>
      <c r="AB58" s="12"/>
      <c r="AC58" s="12">
        <f>VLOOKUP(A:A,[1]TDSheet!$A:$AC,29,0)</f>
        <v>290</v>
      </c>
      <c r="AD58" s="12">
        <f>VLOOKUP(A:A,[1]TDSheet!$A:$AD,30,0)</f>
        <v>290</v>
      </c>
      <c r="AE58" s="12">
        <f>VLOOKUP(A:A,[1]TDSheet!$A:$AE,31,0)</f>
        <v>754.4</v>
      </c>
      <c r="AF58" s="12">
        <f>VLOOKUP(A:A,[1]TDSheet!$A:$AF,32,0)</f>
        <v>857.8</v>
      </c>
      <c r="AG58" s="12">
        <f>VLOOKUP(A:A,[1]TDSheet!$A:$AG,33,0)</f>
        <v>721.4</v>
      </c>
      <c r="AH58" s="12">
        <f>VLOOKUP(A:A,[3]TDSheet!$A:$D,4,0)</f>
        <v>334</v>
      </c>
      <c r="AI58" s="12" t="str">
        <f>VLOOKUP(A:A,[1]TDSheet!$A:$AI,35,0)</f>
        <v>продянв</v>
      </c>
      <c r="AJ58" s="12">
        <f t="shared" si="16"/>
        <v>405</v>
      </c>
      <c r="AK58" s="12"/>
      <c r="AL58" s="12"/>
      <c r="AM58" s="12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1891.105</v>
      </c>
      <c r="D59" s="8">
        <v>2090.9499999999998</v>
      </c>
      <c r="E59" s="16">
        <v>1251</v>
      </c>
      <c r="F59" s="17">
        <v>510</v>
      </c>
      <c r="G59" s="1" t="str">
        <f>VLOOKUP(A:A,[1]TDSheet!$A:$G,7,0)</f>
        <v>акк</v>
      </c>
      <c r="H59" s="1">
        <f>VLOOKUP(A:A,[1]TDSheet!$A:$H,8,0)</f>
        <v>1</v>
      </c>
      <c r="I59" s="1">
        <f>VLOOKUP(A:A,[1]TDSheet!$A:$I,9,0)</f>
        <v>40</v>
      </c>
      <c r="J59" s="12">
        <f>VLOOKUP(A:A,[2]TDSheet!$A:$F,6,0)</f>
        <v>733.23099999999999</v>
      </c>
      <c r="K59" s="12">
        <f t="shared" si="12"/>
        <v>517.76900000000001</v>
      </c>
      <c r="L59" s="12">
        <f>VLOOKUP(A:A,[1]TDSheet!$A:$L,12,0)</f>
        <v>250</v>
      </c>
      <c r="M59" s="12">
        <f>VLOOKUP(A:A,[1]TDSheet!$A:$M,13,0)</f>
        <v>0</v>
      </c>
      <c r="N59" s="12">
        <f>VLOOKUP(A:A,[1]TDSheet!$A:$X,24,0)</f>
        <v>250</v>
      </c>
      <c r="O59" s="12"/>
      <c r="P59" s="12"/>
      <c r="Q59" s="12"/>
      <c r="R59" s="12"/>
      <c r="S59" s="12"/>
      <c r="T59" s="12"/>
      <c r="U59" s="12"/>
      <c r="V59" s="12"/>
      <c r="W59" s="12">
        <f t="shared" si="13"/>
        <v>215.66300000000001</v>
      </c>
      <c r="X59" s="14">
        <v>280</v>
      </c>
      <c r="Y59" s="15">
        <f t="shared" si="14"/>
        <v>5.9815545550233464</v>
      </c>
      <c r="Z59" s="12">
        <f t="shared" si="15"/>
        <v>2.3648006380324857</v>
      </c>
      <c r="AA59" s="12"/>
      <c r="AB59" s="12"/>
      <c r="AC59" s="12">
        <f>VLOOKUP(A:A,[1]TDSheet!$A:$AC,29,0)</f>
        <v>172.685</v>
      </c>
      <c r="AD59" s="12">
        <f>VLOOKUP(A:A,[1]TDSheet!$A:$AD,30,0)</f>
        <v>0</v>
      </c>
      <c r="AE59" s="12">
        <f>VLOOKUP(A:A,[1]TDSheet!$A:$AE,31,0)</f>
        <v>154.86199999999999</v>
      </c>
      <c r="AF59" s="12">
        <f>VLOOKUP(A:A,[1]TDSheet!$A:$AF,32,0)</f>
        <v>210.03620000000001</v>
      </c>
      <c r="AG59" s="12">
        <f>VLOOKUP(A:A,[1]TDSheet!$A:$AG,33,0)</f>
        <v>203.56620000000001</v>
      </c>
      <c r="AH59" s="12">
        <f>VLOOKUP(A:A,[3]TDSheet!$A:$D,4,0)</f>
        <v>72.941000000000003</v>
      </c>
      <c r="AI59" s="12">
        <f>VLOOKUP(A:A,[1]TDSheet!$A:$AI,35,0)</f>
        <v>0</v>
      </c>
      <c r="AJ59" s="12">
        <f t="shared" si="16"/>
        <v>280</v>
      </c>
      <c r="AK59" s="12"/>
      <c r="AL59" s="12"/>
      <c r="AM59" s="12"/>
    </row>
    <row r="60" spans="1:39" s="1" customFormat="1" ht="11.1" customHeight="1" outlineLevel="1" x14ac:dyDescent="0.2">
      <c r="A60" s="7" t="s">
        <v>63</v>
      </c>
      <c r="B60" s="7" t="s">
        <v>15</v>
      </c>
      <c r="C60" s="8">
        <v>555</v>
      </c>
      <c r="D60" s="8">
        <v>1605</v>
      </c>
      <c r="E60" s="8">
        <v>507</v>
      </c>
      <c r="F60" s="8">
        <v>440</v>
      </c>
      <c r="G60" s="1">
        <f>VLOOKUP(A:A,[1]TDSheet!$A:$G,7,0)</f>
        <v>0</v>
      </c>
      <c r="H60" s="1">
        <f>VLOOKUP(A:A,[1]TDSheet!$A:$H,8,0)</f>
        <v>0.1</v>
      </c>
      <c r="I60" s="1">
        <f>VLOOKUP(A:A,[1]TDSheet!$A:$I,9,0)</f>
        <v>730</v>
      </c>
      <c r="J60" s="12">
        <f>VLOOKUP(A:A,[2]TDSheet!$A:$F,6,0)</f>
        <v>512</v>
      </c>
      <c r="K60" s="12">
        <f t="shared" si="12"/>
        <v>-5</v>
      </c>
      <c r="L60" s="12">
        <f>VLOOKUP(A:A,[1]TDSheet!$A:$L,12,0)</f>
        <v>0</v>
      </c>
      <c r="M60" s="12">
        <f>VLOOKUP(A:A,[1]TDSheet!$A:$M,13,0)</f>
        <v>0</v>
      </c>
      <c r="N60" s="12">
        <f>VLOOKUP(A:A,[1]TDSheet!$A:$X,24,0)</f>
        <v>500</v>
      </c>
      <c r="O60" s="12"/>
      <c r="P60" s="12"/>
      <c r="Q60" s="12"/>
      <c r="R60" s="12"/>
      <c r="S60" s="12"/>
      <c r="T60" s="12"/>
      <c r="U60" s="12"/>
      <c r="V60" s="12"/>
      <c r="W60" s="12">
        <f t="shared" si="13"/>
        <v>101.4</v>
      </c>
      <c r="X60" s="14"/>
      <c r="Y60" s="15">
        <f t="shared" si="14"/>
        <v>9.2702169625246551</v>
      </c>
      <c r="Z60" s="12">
        <f t="shared" si="15"/>
        <v>4.3392504930966469</v>
      </c>
      <c r="AA60" s="12"/>
      <c r="AB60" s="12"/>
      <c r="AC60" s="12">
        <f>VLOOKUP(A:A,[1]TDSheet!$A:$AC,29,0)</f>
        <v>0</v>
      </c>
      <c r="AD60" s="12">
        <f>VLOOKUP(A:A,[1]TDSheet!$A:$AD,30,0)</f>
        <v>0</v>
      </c>
      <c r="AE60" s="12">
        <f>VLOOKUP(A:A,[1]TDSheet!$A:$AE,31,0)</f>
        <v>87.4</v>
      </c>
      <c r="AF60" s="12">
        <f>VLOOKUP(A:A,[1]TDSheet!$A:$AF,32,0)</f>
        <v>0</v>
      </c>
      <c r="AG60" s="12">
        <f>VLOOKUP(A:A,[1]TDSheet!$A:$AG,33,0)</f>
        <v>69.400000000000006</v>
      </c>
      <c r="AH60" s="12">
        <f>VLOOKUP(A:A,[3]TDSheet!$A:$D,4,0)</f>
        <v>82</v>
      </c>
      <c r="AI60" s="12" t="str">
        <f>VLOOKUP(A:A,[1]TDSheet!$A:$AI,35,0)</f>
        <v>склад</v>
      </c>
      <c r="AJ60" s="12">
        <f t="shared" si="16"/>
        <v>0</v>
      </c>
      <c r="AK60" s="12"/>
      <c r="AL60" s="12"/>
      <c r="AM60" s="12"/>
    </row>
    <row r="61" spans="1:39" s="1" customFormat="1" ht="11.1" customHeight="1" outlineLevel="1" x14ac:dyDescent="0.2">
      <c r="A61" s="7" t="s">
        <v>116</v>
      </c>
      <c r="B61" s="7" t="s">
        <v>15</v>
      </c>
      <c r="C61" s="8">
        <v>74</v>
      </c>
      <c r="D61" s="8">
        <v>54</v>
      </c>
      <c r="E61" s="8">
        <v>119</v>
      </c>
      <c r="F61" s="8">
        <v>-9</v>
      </c>
      <c r="G61" s="1" t="str">
        <f>VLOOKUP(A:A,[1]TDSheet!$A:$G,7,0)</f>
        <v>нов</v>
      </c>
      <c r="H61" s="1">
        <f>VLOOKUP(A:A,[1]TDSheet!$A:$H,8,0)</f>
        <v>0.4</v>
      </c>
      <c r="I61" s="1" t="e">
        <f>VLOOKUP(A:A,[1]TDSheet!$A:$I,9,0)</f>
        <v>#N/A</v>
      </c>
      <c r="J61" s="12">
        <f>VLOOKUP(A:A,[2]TDSheet!$A:$F,6,0)</f>
        <v>149</v>
      </c>
      <c r="K61" s="12">
        <f t="shared" si="12"/>
        <v>-30</v>
      </c>
      <c r="L61" s="12">
        <f>VLOOKUP(A:A,[1]TDSheet!$A:$L,12,0)</f>
        <v>20</v>
      </c>
      <c r="M61" s="12">
        <f>VLOOKUP(A:A,[1]TDSheet!$A:$M,13,0)</f>
        <v>0</v>
      </c>
      <c r="N61" s="12">
        <f>VLOOKUP(A:A,[1]TDSheet!$A:$X,24,0)</f>
        <v>80</v>
      </c>
      <c r="O61" s="12"/>
      <c r="P61" s="12"/>
      <c r="Q61" s="12"/>
      <c r="R61" s="12"/>
      <c r="S61" s="12"/>
      <c r="T61" s="12"/>
      <c r="U61" s="12"/>
      <c r="V61" s="12"/>
      <c r="W61" s="12">
        <f t="shared" si="13"/>
        <v>23.8</v>
      </c>
      <c r="X61" s="14">
        <v>50</v>
      </c>
      <c r="Y61" s="15">
        <f t="shared" si="14"/>
        <v>5.924369747899159</v>
      </c>
      <c r="Z61" s="12">
        <f t="shared" si="15"/>
        <v>-0.37815126050420167</v>
      </c>
      <c r="AA61" s="12"/>
      <c r="AB61" s="12"/>
      <c r="AC61" s="12">
        <f>VLOOKUP(A:A,[1]TDSheet!$A:$AC,29,0)</f>
        <v>0</v>
      </c>
      <c r="AD61" s="12">
        <f>VLOOKUP(A:A,[1]TDSheet!$A:$AD,30,0)</f>
        <v>0</v>
      </c>
      <c r="AE61" s="12">
        <f>VLOOKUP(A:A,[1]TDSheet!$A:$AE,31,0)</f>
        <v>0</v>
      </c>
      <c r="AF61" s="12">
        <f>VLOOKUP(A:A,[1]TDSheet!$A:$AF,32,0)</f>
        <v>0</v>
      </c>
      <c r="AG61" s="12">
        <f>VLOOKUP(A:A,[1]TDSheet!$A:$AG,33,0)</f>
        <v>18</v>
      </c>
      <c r="AH61" s="12">
        <f>VLOOKUP(A:A,[3]TDSheet!$A:$D,4,0)</f>
        <v>26</v>
      </c>
      <c r="AI61" s="12" t="e">
        <f>VLOOKUP(A:A,[1]TDSheet!$A:$AI,35,0)</f>
        <v>#N/A</v>
      </c>
      <c r="AJ61" s="12">
        <f t="shared" si="16"/>
        <v>20</v>
      </c>
      <c r="AK61" s="12"/>
      <c r="AL61" s="12"/>
      <c r="AM61" s="12"/>
    </row>
    <row r="62" spans="1:39" s="1" customFormat="1" ht="21.95" customHeight="1" outlineLevel="1" x14ac:dyDescent="0.2">
      <c r="A62" s="7" t="s">
        <v>64</v>
      </c>
      <c r="B62" s="7" t="s">
        <v>15</v>
      </c>
      <c r="C62" s="8">
        <v>562</v>
      </c>
      <c r="D62" s="8">
        <v>10053</v>
      </c>
      <c r="E62" s="8">
        <v>1463</v>
      </c>
      <c r="F62" s="8">
        <v>31</v>
      </c>
      <c r="G62" s="1">
        <f>VLOOKUP(A:A,[1]TDSheet!$A:$G,7,0)</f>
        <v>0</v>
      </c>
      <c r="H62" s="1">
        <f>VLOOKUP(A:A,[1]TDSheet!$A:$H,8,0)</f>
        <v>0.35</v>
      </c>
      <c r="I62" s="1">
        <f>VLOOKUP(A:A,[1]TDSheet!$A:$I,9,0)</f>
        <v>40</v>
      </c>
      <c r="J62" s="12">
        <f>VLOOKUP(A:A,[2]TDSheet!$A:$F,6,0)</f>
        <v>1689</v>
      </c>
      <c r="K62" s="12">
        <f t="shared" si="12"/>
        <v>-226</v>
      </c>
      <c r="L62" s="12">
        <f>VLOOKUP(A:A,[1]TDSheet!$A:$L,12,0)</f>
        <v>300</v>
      </c>
      <c r="M62" s="12">
        <f>VLOOKUP(A:A,[1]TDSheet!$A:$M,13,0)</f>
        <v>0</v>
      </c>
      <c r="N62" s="12">
        <f>VLOOKUP(A:A,[1]TDSheet!$A:$X,24,0)</f>
        <v>600</v>
      </c>
      <c r="O62" s="12"/>
      <c r="P62" s="12"/>
      <c r="Q62" s="12"/>
      <c r="R62" s="12"/>
      <c r="S62" s="12"/>
      <c r="T62" s="12"/>
      <c r="U62" s="12"/>
      <c r="V62" s="12"/>
      <c r="W62" s="12">
        <f t="shared" si="13"/>
        <v>237.4</v>
      </c>
      <c r="X62" s="14">
        <v>500</v>
      </c>
      <c r="Y62" s="15">
        <f t="shared" si="14"/>
        <v>6.0278011794439763</v>
      </c>
      <c r="Z62" s="12">
        <f t="shared" si="15"/>
        <v>0.13058129738837404</v>
      </c>
      <c r="AA62" s="12"/>
      <c r="AB62" s="12"/>
      <c r="AC62" s="12">
        <f>VLOOKUP(A:A,[1]TDSheet!$A:$AC,29,0)</f>
        <v>276</v>
      </c>
      <c r="AD62" s="12">
        <f>VLOOKUP(A:A,[1]TDSheet!$A:$AD,30,0)</f>
        <v>0</v>
      </c>
      <c r="AE62" s="12">
        <f>VLOOKUP(A:A,[1]TDSheet!$A:$AE,31,0)</f>
        <v>228.2</v>
      </c>
      <c r="AF62" s="12">
        <f>VLOOKUP(A:A,[1]TDSheet!$A:$AF,32,0)</f>
        <v>244.2</v>
      </c>
      <c r="AG62" s="12">
        <f>VLOOKUP(A:A,[1]TDSheet!$A:$AG,33,0)</f>
        <v>202.2</v>
      </c>
      <c r="AH62" s="12">
        <f>VLOOKUP(A:A,[3]TDSheet!$A:$D,4,0)</f>
        <v>195</v>
      </c>
      <c r="AI62" s="12">
        <f>VLOOKUP(A:A,[1]TDSheet!$A:$AI,35,0)</f>
        <v>0</v>
      </c>
      <c r="AJ62" s="12">
        <f t="shared" si="16"/>
        <v>175</v>
      </c>
      <c r="AK62" s="12"/>
      <c r="AL62" s="12"/>
      <c r="AM62" s="12"/>
    </row>
    <row r="63" spans="1:39" s="1" customFormat="1" ht="11.1" customHeight="1" outlineLevel="1" x14ac:dyDescent="0.2">
      <c r="A63" s="7" t="s">
        <v>65</v>
      </c>
      <c r="B63" s="7" t="s">
        <v>8</v>
      </c>
      <c r="C63" s="8">
        <v>153.768</v>
      </c>
      <c r="D63" s="8">
        <v>568.10400000000004</v>
      </c>
      <c r="E63" s="8">
        <v>239.00399999999999</v>
      </c>
      <c r="F63" s="8">
        <v>84.844999999999999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2">
        <f>VLOOKUP(A:A,[2]TDSheet!$A:$F,6,0)</f>
        <v>236.572</v>
      </c>
      <c r="K63" s="12">
        <f t="shared" si="12"/>
        <v>2.4319999999999879</v>
      </c>
      <c r="L63" s="12">
        <f>VLOOKUP(A:A,[1]TDSheet!$A:$L,12,0)</f>
        <v>50</v>
      </c>
      <c r="M63" s="12">
        <f>VLOOKUP(A:A,[1]TDSheet!$A:$M,13,0)</f>
        <v>0</v>
      </c>
      <c r="N63" s="12">
        <f>VLOOKUP(A:A,[1]TDSheet!$A:$X,24,0)</f>
        <v>120</v>
      </c>
      <c r="O63" s="12"/>
      <c r="P63" s="12"/>
      <c r="Q63" s="12"/>
      <c r="R63" s="12"/>
      <c r="S63" s="12"/>
      <c r="T63" s="12"/>
      <c r="U63" s="12"/>
      <c r="V63" s="12"/>
      <c r="W63" s="12">
        <f t="shared" si="13"/>
        <v>47.800799999999995</v>
      </c>
      <c r="X63" s="14">
        <v>30</v>
      </c>
      <c r="Y63" s="15">
        <f t="shared" si="14"/>
        <v>5.9590006861809854</v>
      </c>
      <c r="Z63" s="12">
        <f t="shared" si="15"/>
        <v>1.7749702933842113</v>
      </c>
      <c r="AA63" s="12"/>
      <c r="AB63" s="12"/>
      <c r="AC63" s="12">
        <f>VLOOKUP(A:A,[1]TDSheet!$A:$AC,29,0)</f>
        <v>0</v>
      </c>
      <c r="AD63" s="12">
        <f>VLOOKUP(A:A,[1]TDSheet!$A:$AD,30,0)</f>
        <v>0</v>
      </c>
      <c r="AE63" s="12">
        <f>VLOOKUP(A:A,[1]TDSheet!$A:$AE,31,0)</f>
        <v>34.430399999999999</v>
      </c>
      <c r="AF63" s="12">
        <f>VLOOKUP(A:A,[1]TDSheet!$A:$AF,32,0)</f>
        <v>45.446800000000003</v>
      </c>
      <c r="AG63" s="12">
        <f>VLOOKUP(A:A,[1]TDSheet!$A:$AG,33,0)</f>
        <v>42.323399999999999</v>
      </c>
      <c r="AH63" s="12">
        <f>VLOOKUP(A:A,[3]TDSheet!$A:$D,4,0)</f>
        <v>21.009</v>
      </c>
      <c r="AI63" s="12">
        <f>VLOOKUP(A:A,[1]TDSheet!$A:$AI,35,0)</f>
        <v>0</v>
      </c>
      <c r="AJ63" s="12">
        <f t="shared" si="16"/>
        <v>30</v>
      </c>
      <c r="AK63" s="12"/>
      <c r="AL63" s="12"/>
      <c r="AM63" s="12"/>
    </row>
    <row r="64" spans="1:39" s="1" customFormat="1" ht="11.1" customHeight="1" outlineLevel="1" x14ac:dyDescent="0.2">
      <c r="A64" s="7" t="s">
        <v>66</v>
      </c>
      <c r="B64" s="7" t="s">
        <v>15</v>
      </c>
      <c r="C64" s="8">
        <v>1299</v>
      </c>
      <c r="D64" s="8">
        <v>39376</v>
      </c>
      <c r="E64" s="8">
        <v>3578</v>
      </c>
      <c r="F64" s="8">
        <v>1033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2">
        <f>VLOOKUP(A:A,[2]TDSheet!$A:$F,6,0)</f>
        <v>3676</v>
      </c>
      <c r="K64" s="12">
        <f t="shared" si="12"/>
        <v>-98</v>
      </c>
      <c r="L64" s="12">
        <f>VLOOKUP(A:A,[1]TDSheet!$A:$L,12,0)</f>
        <v>800</v>
      </c>
      <c r="M64" s="12">
        <f>VLOOKUP(A:A,[1]TDSheet!$A:$M,13,0)</f>
        <v>300</v>
      </c>
      <c r="N64" s="12">
        <f>VLOOKUP(A:A,[1]TDSheet!$A:$X,24,0)</f>
        <v>900</v>
      </c>
      <c r="O64" s="12"/>
      <c r="P64" s="12"/>
      <c r="Q64" s="12"/>
      <c r="R64" s="12"/>
      <c r="S64" s="12"/>
      <c r="T64" s="12"/>
      <c r="U64" s="12"/>
      <c r="V64" s="12"/>
      <c r="W64" s="12">
        <f t="shared" si="13"/>
        <v>664</v>
      </c>
      <c r="X64" s="14">
        <v>900</v>
      </c>
      <c r="Y64" s="15">
        <f t="shared" si="14"/>
        <v>5.9231927710843371</v>
      </c>
      <c r="Z64" s="12">
        <f t="shared" si="15"/>
        <v>1.5557228915662651</v>
      </c>
      <c r="AA64" s="12"/>
      <c r="AB64" s="12"/>
      <c r="AC64" s="12">
        <f>VLOOKUP(A:A,[1]TDSheet!$A:$AC,29,0)</f>
        <v>258</v>
      </c>
      <c r="AD64" s="12">
        <f>VLOOKUP(A:A,[1]TDSheet!$A:$AD,30,0)</f>
        <v>0</v>
      </c>
      <c r="AE64" s="12">
        <f>VLOOKUP(A:A,[1]TDSheet!$A:$AE,31,0)</f>
        <v>462.8</v>
      </c>
      <c r="AF64" s="12">
        <f>VLOOKUP(A:A,[1]TDSheet!$A:$AF,32,0)</f>
        <v>619.6</v>
      </c>
      <c r="AG64" s="12">
        <f>VLOOKUP(A:A,[1]TDSheet!$A:$AG,33,0)</f>
        <v>602.4</v>
      </c>
      <c r="AH64" s="12">
        <f>VLOOKUP(A:A,[3]TDSheet!$A:$D,4,0)</f>
        <v>557</v>
      </c>
      <c r="AI64" s="12" t="e">
        <f>VLOOKUP(A:A,[1]TDSheet!$A:$AI,35,0)</f>
        <v>#N/A</v>
      </c>
      <c r="AJ64" s="12">
        <f t="shared" si="16"/>
        <v>360</v>
      </c>
      <c r="AK64" s="12"/>
      <c r="AL64" s="12"/>
      <c r="AM64" s="12"/>
    </row>
    <row r="65" spans="1:39" s="1" customFormat="1" ht="11.1" customHeight="1" outlineLevel="1" x14ac:dyDescent="0.2">
      <c r="A65" s="7" t="s">
        <v>67</v>
      </c>
      <c r="B65" s="7" t="s">
        <v>15</v>
      </c>
      <c r="C65" s="8">
        <v>1905</v>
      </c>
      <c r="D65" s="8">
        <v>15771</v>
      </c>
      <c r="E65" s="8">
        <v>4197</v>
      </c>
      <c r="F65" s="8">
        <v>1919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2">
        <f>VLOOKUP(A:A,[2]TDSheet!$A:$F,6,0)</f>
        <v>4277</v>
      </c>
      <c r="K65" s="12">
        <f t="shared" si="12"/>
        <v>-80</v>
      </c>
      <c r="L65" s="12">
        <f>VLOOKUP(A:A,[1]TDSheet!$A:$L,12,0)</f>
        <v>800</v>
      </c>
      <c r="M65" s="12">
        <f>VLOOKUP(A:A,[1]TDSheet!$A:$M,13,0)</f>
        <v>300</v>
      </c>
      <c r="N65" s="12">
        <f>VLOOKUP(A:A,[1]TDSheet!$A:$X,24,0)</f>
        <v>600</v>
      </c>
      <c r="O65" s="12"/>
      <c r="P65" s="12"/>
      <c r="Q65" s="12"/>
      <c r="R65" s="12"/>
      <c r="S65" s="12"/>
      <c r="T65" s="12"/>
      <c r="U65" s="12"/>
      <c r="V65" s="12"/>
      <c r="W65" s="12">
        <f t="shared" si="13"/>
        <v>718.2</v>
      </c>
      <c r="X65" s="14">
        <v>650</v>
      </c>
      <c r="Y65" s="15">
        <f t="shared" si="14"/>
        <v>5.9440267335004178</v>
      </c>
      <c r="Z65" s="12">
        <f t="shared" si="15"/>
        <v>2.6719576719576716</v>
      </c>
      <c r="AA65" s="12"/>
      <c r="AB65" s="12"/>
      <c r="AC65" s="12">
        <f>VLOOKUP(A:A,[1]TDSheet!$A:$AC,29,0)</f>
        <v>606</v>
      </c>
      <c r="AD65" s="12">
        <f>VLOOKUP(A:A,[1]TDSheet!$A:$AD,30,0)</f>
        <v>0</v>
      </c>
      <c r="AE65" s="12">
        <f>VLOOKUP(A:A,[1]TDSheet!$A:$AE,31,0)</f>
        <v>631.20000000000005</v>
      </c>
      <c r="AF65" s="12">
        <f>VLOOKUP(A:A,[1]TDSheet!$A:$AF,32,0)</f>
        <v>836</v>
      </c>
      <c r="AG65" s="12">
        <f>VLOOKUP(A:A,[1]TDSheet!$A:$AG,33,0)</f>
        <v>734.8</v>
      </c>
      <c r="AH65" s="12">
        <f>VLOOKUP(A:A,[3]TDSheet!$A:$D,4,0)</f>
        <v>555</v>
      </c>
      <c r="AI65" s="12" t="e">
        <f>VLOOKUP(A:A,[1]TDSheet!$A:$AI,35,0)</f>
        <v>#N/A</v>
      </c>
      <c r="AJ65" s="12">
        <f t="shared" si="16"/>
        <v>260</v>
      </c>
      <c r="AK65" s="12"/>
      <c r="AL65" s="12"/>
      <c r="AM65" s="12"/>
    </row>
    <row r="66" spans="1:39" s="1" customFormat="1" ht="21.95" customHeight="1" outlineLevel="1" x14ac:dyDescent="0.2">
      <c r="A66" s="7" t="s">
        <v>68</v>
      </c>
      <c r="B66" s="7" t="s">
        <v>8</v>
      </c>
      <c r="C66" s="8">
        <v>21.65</v>
      </c>
      <c r="D66" s="8">
        <v>139.10499999999999</v>
      </c>
      <c r="E66" s="8">
        <v>62.491999999999997</v>
      </c>
      <c r="F66" s="8">
        <v>39.843000000000004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2">
        <f>VLOOKUP(A:A,[2]TDSheet!$A:$F,6,0)</f>
        <v>64.882000000000005</v>
      </c>
      <c r="K66" s="12">
        <f t="shared" si="12"/>
        <v>-2.3900000000000077</v>
      </c>
      <c r="L66" s="12">
        <f>VLOOKUP(A:A,[1]TDSheet!$A:$L,12,0)</f>
        <v>10</v>
      </c>
      <c r="M66" s="12">
        <f>VLOOKUP(A:A,[1]TDSheet!$A:$M,13,0)</f>
        <v>0</v>
      </c>
      <c r="N66" s="12">
        <f>VLOOKUP(A:A,[1]TDSheet!$A:$X,24,0)</f>
        <v>0</v>
      </c>
      <c r="O66" s="12"/>
      <c r="P66" s="12"/>
      <c r="Q66" s="12"/>
      <c r="R66" s="12"/>
      <c r="S66" s="12"/>
      <c r="T66" s="12"/>
      <c r="U66" s="12"/>
      <c r="V66" s="12"/>
      <c r="W66" s="12">
        <f t="shared" si="13"/>
        <v>12.4984</v>
      </c>
      <c r="X66" s="14">
        <v>30</v>
      </c>
      <c r="Y66" s="15">
        <f t="shared" si="14"/>
        <v>6.3882576969852147</v>
      </c>
      <c r="Z66" s="12">
        <f t="shared" si="15"/>
        <v>3.1878480445497024</v>
      </c>
      <c r="AA66" s="12"/>
      <c r="AB66" s="12"/>
      <c r="AC66" s="12">
        <f>VLOOKUP(A:A,[1]TDSheet!$A:$AC,29,0)</f>
        <v>0</v>
      </c>
      <c r="AD66" s="12">
        <f>VLOOKUP(A:A,[1]TDSheet!$A:$AD,30,0)</f>
        <v>0</v>
      </c>
      <c r="AE66" s="12">
        <f>VLOOKUP(A:A,[1]TDSheet!$A:$AE,31,0)</f>
        <v>7.5329999999999995</v>
      </c>
      <c r="AF66" s="12">
        <f>VLOOKUP(A:A,[1]TDSheet!$A:$AF,32,0)</f>
        <v>9.774799999999999</v>
      </c>
      <c r="AG66" s="12">
        <f>VLOOKUP(A:A,[1]TDSheet!$A:$AG,33,0)</f>
        <v>9.8154000000000003</v>
      </c>
      <c r="AH66" s="12">
        <f>VLOOKUP(A:A,[3]TDSheet!$A:$D,4,0)</f>
        <v>17.239000000000001</v>
      </c>
      <c r="AI66" s="12" t="str">
        <f>VLOOKUP(A:A,[1]TDSheet!$A:$AI,35,0)</f>
        <v>увел</v>
      </c>
      <c r="AJ66" s="12">
        <f t="shared" si="16"/>
        <v>30</v>
      </c>
      <c r="AK66" s="12"/>
      <c r="AL66" s="12"/>
      <c r="AM66" s="12"/>
    </row>
    <row r="67" spans="1:39" s="1" customFormat="1" ht="21.95" customHeight="1" outlineLevel="1" x14ac:dyDescent="0.2">
      <c r="A67" s="7" t="s">
        <v>69</v>
      </c>
      <c r="B67" s="7" t="s">
        <v>8</v>
      </c>
      <c r="C67" s="8">
        <v>759.99699999999996</v>
      </c>
      <c r="D67" s="8">
        <v>599.28399999999999</v>
      </c>
      <c r="E67" s="16">
        <v>459</v>
      </c>
      <c r="F67" s="17">
        <v>159</v>
      </c>
      <c r="G67" s="1" t="str">
        <f>VLOOKUP(A:A,[1]TDSheet!$A:$G,7,0)</f>
        <v>акк</v>
      </c>
      <c r="H67" s="1">
        <f>VLOOKUP(A:A,[1]TDSheet!$A:$H,8,0)</f>
        <v>1</v>
      </c>
      <c r="I67" s="1">
        <f>VLOOKUP(A:A,[1]TDSheet!$A:$I,9,0)</f>
        <v>40</v>
      </c>
      <c r="J67" s="12">
        <f>VLOOKUP(A:A,[2]TDSheet!$A:$F,6,0)</f>
        <v>158.965</v>
      </c>
      <c r="K67" s="12">
        <f t="shared" si="12"/>
        <v>300.03499999999997</v>
      </c>
      <c r="L67" s="12">
        <f>VLOOKUP(A:A,[1]TDSheet!$A:$L,12,0)</f>
        <v>50</v>
      </c>
      <c r="M67" s="12">
        <f>VLOOKUP(A:A,[1]TDSheet!$A:$M,13,0)</f>
        <v>0</v>
      </c>
      <c r="N67" s="12">
        <f>VLOOKUP(A:A,[1]TDSheet!$A:$X,24,0)</f>
        <v>100</v>
      </c>
      <c r="O67" s="12"/>
      <c r="P67" s="12"/>
      <c r="Q67" s="12"/>
      <c r="R67" s="12"/>
      <c r="S67" s="12"/>
      <c r="T67" s="12"/>
      <c r="U67" s="12"/>
      <c r="V67" s="12"/>
      <c r="W67" s="12">
        <f t="shared" si="13"/>
        <v>91.8</v>
      </c>
      <c r="X67" s="14">
        <v>180</v>
      </c>
      <c r="Y67" s="15">
        <f t="shared" si="14"/>
        <v>5.3267973856209148</v>
      </c>
      <c r="Z67" s="12">
        <f t="shared" si="15"/>
        <v>1.7320261437908497</v>
      </c>
      <c r="AA67" s="12"/>
      <c r="AB67" s="12"/>
      <c r="AC67" s="12">
        <f>VLOOKUP(A:A,[1]TDSheet!$A:$AC,29,0)</f>
        <v>0</v>
      </c>
      <c r="AD67" s="12">
        <f>VLOOKUP(A:A,[1]TDSheet!$A:$AD,30,0)</f>
        <v>0</v>
      </c>
      <c r="AE67" s="12">
        <f>VLOOKUP(A:A,[1]TDSheet!$A:$AE,31,0)</f>
        <v>61.6</v>
      </c>
      <c r="AF67" s="12">
        <f>VLOOKUP(A:A,[1]TDSheet!$A:$AF,32,0)</f>
        <v>64.89739999999999</v>
      </c>
      <c r="AG67" s="12">
        <f>VLOOKUP(A:A,[1]TDSheet!$A:$AG,33,0)</f>
        <v>68.599999999999994</v>
      </c>
      <c r="AH67" s="12">
        <f>VLOOKUP(A:A,[3]TDSheet!$A:$D,4,0)</f>
        <v>38.234999999999999</v>
      </c>
      <c r="AI67" s="12">
        <f>VLOOKUP(A:A,[1]TDSheet!$A:$AI,35,0)</f>
        <v>0</v>
      </c>
      <c r="AJ67" s="12">
        <f t="shared" si="16"/>
        <v>180</v>
      </c>
      <c r="AK67" s="12"/>
      <c r="AL67" s="12"/>
      <c r="AM67" s="12"/>
    </row>
    <row r="68" spans="1:39" s="1" customFormat="1" ht="21.95" customHeight="1" outlineLevel="1" x14ac:dyDescent="0.2">
      <c r="A68" s="7" t="s">
        <v>70</v>
      </c>
      <c r="B68" s="7" t="s">
        <v>15</v>
      </c>
      <c r="C68" s="8">
        <v>511</v>
      </c>
      <c r="D68" s="8">
        <v>3681</v>
      </c>
      <c r="E68" s="8">
        <v>1496</v>
      </c>
      <c r="F68" s="8">
        <v>89</v>
      </c>
      <c r="G68" s="1">
        <f>VLOOKUP(A:A,[1]TDSheet!$A:$G,7,0)</f>
        <v>0</v>
      </c>
      <c r="H68" s="1">
        <f>VLOOKUP(A:A,[1]TDSheet!$A:$H,8,0)</f>
        <v>0.35</v>
      </c>
      <c r="I68" s="1">
        <f>VLOOKUP(A:A,[1]TDSheet!$A:$I,9,0)</f>
        <v>40</v>
      </c>
      <c r="J68" s="12">
        <f>VLOOKUP(A:A,[2]TDSheet!$A:$F,6,0)</f>
        <v>1555</v>
      </c>
      <c r="K68" s="12">
        <f t="shared" si="12"/>
        <v>-59</v>
      </c>
      <c r="L68" s="12">
        <f>VLOOKUP(A:A,[1]TDSheet!$A:$L,12,0)</f>
        <v>200</v>
      </c>
      <c r="M68" s="12">
        <f>VLOOKUP(A:A,[1]TDSheet!$A:$M,13,0)</f>
        <v>0</v>
      </c>
      <c r="N68" s="12">
        <f>VLOOKUP(A:A,[1]TDSheet!$A:$X,24,0)</f>
        <v>500</v>
      </c>
      <c r="O68" s="12"/>
      <c r="P68" s="12"/>
      <c r="Q68" s="12"/>
      <c r="R68" s="12"/>
      <c r="S68" s="12"/>
      <c r="T68" s="12"/>
      <c r="U68" s="12"/>
      <c r="V68" s="12"/>
      <c r="W68" s="12">
        <f t="shared" si="13"/>
        <v>230.8</v>
      </c>
      <c r="X68" s="14">
        <v>500</v>
      </c>
      <c r="Y68" s="15">
        <f t="shared" si="14"/>
        <v>5.5849220103986132</v>
      </c>
      <c r="Z68" s="12">
        <f t="shared" si="15"/>
        <v>0.38561525129982666</v>
      </c>
      <c r="AA68" s="12"/>
      <c r="AB68" s="12"/>
      <c r="AC68" s="12">
        <f>VLOOKUP(A:A,[1]TDSheet!$A:$AC,29,0)</f>
        <v>342</v>
      </c>
      <c r="AD68" s="12">
        <f>VLOOKUP(A:A,[1]TDSheet!$A:$AD,30,0)</f>
        <v>0</v>
      </c>
      <c r="AE68" s="12">
        <f>VLOOKUP(A:A,[1]TDSheet!$A:$AE,31,0)</f>
        <v>184.2</v>
      </c>
      <c r="AF68" s="12">
        <f>VLOOKUP(A:A,[1]TDSheet!$A:$AF,32,0)</f>
        <v>217.8</v>
      </c>
      <c r="AG68" s="12">
        <f>VLOOKUP(A:A,[1]TDSheet!$A:$AG,33,0)</f>
        <v>185.4</v>
      </c>
      <c r="AH68" s="12">
        <f>VLOOKUP(A:A,[3]TDSheet!$A:$D,4,0)</f>
        <v>248</v>
      </c>
      <c r="AI68" s="12">
        <f>VLOOKUP(A:A,[1]TDSheet!$A:$AI,35,0)</f>
        <v>0</v>
      </c>
      <c r="AJ68" s="12">
        <f t="shared" si="16"/>
        <v>175</v>
      </c>
      <c r="AK68" s="12"/>
      <c r="AL68" s="12"/>
      <c r="AM68" s="12"/>
    </row>
    <row r="69" spans="1:39" s="1" customFormat="1" ht="21.95" customHeight="1" outlineLevel="1" x14ac:dyDescent="0.2">
      <c r="A69" s="7" t="s">
        <v>71</v>
      </c>
      <c r="B69" s="7" t="s">
        <v>15</v>
      </c>
      <c r="C69" s="8">
        <v>668</v>
      </c>
      <c r="D69" s="8">
        <v>6299</v>
      </c>
      <c r="E69" s="8">
        <v>2108</v>
      </c>
      <c r="F69" s="8">
        <v>75</v>
      </c>
      <c r="G69" s="1" t="str">
        <f>VLOOKUP(A:A,[1]TDSheet!$A:$G,7,0)</f>
        <v>неакк</v>
      </c>
      <c r="H69" s="1">
        <f>VLOOKUP(A:A,[1]TDSheet!$A:$H,8,0)</f>
        <v>0.35</v>
      </c>
      <c r="I69" s="1">
        <f>VLOOKUP(A:A,[1]TDSheet!$A:$I,9,0)</f>
        <v>40</v>
      </c>
      <c r="J69" s="12">
        <f>VLOOKUP(A:A,[2]TDSheet!$A:$F,6,0)</f>
        <v>2221</v>
      </c>
      <c r="K69" s="12">
        <f t="shared" si="12"/>
        <v>-113</v>
      </c>
      <c r="L69" s="12">
        <f>VLOOKUP(A:A,[1]TDSheet!$A:$L,12,0)</f>
        <v>350</v>
      </c>
      <c r="M69" s="12">
        <f>VLOOKUP(A:A,[1]TDSheet!$A:$M,13,0)</f>
        <v>0</v>
      </c>
      <c r="N69" s="12">
        <f>VLOOKUP(A:A,[1]TDSheet!$A:$X,24,0)</f>
        <v>600</v>
      </c>
      <c r="O69" s="12"/>
      <c r="P69" s="12"/>
      <c r="Q69" s="12"/>
      <c r="R69" s="12"/>
      <c r="S69" s="12"/>
      <c r="T69" s="12"/>
      <c r="U69" s="12"/>
      <c r="V69" s="12"/>
      <c r="W69" s="12">
        <f t="shared" si="13"/>
        <v>367.6</v>
      </c>
      <c r="X69" s="14">
        <v>900</v>
      </c>
      <c r="Y69" s="15">
        <f t="shared" si="14"/>
        <v>5.236670293797606</v>
      </c>
      <c r="Z69" s="12">
        <f t="shared" si="15"/>
        <v>0.20402611534276385</v>
      </c>
      <c r="AA69" s="12"/>
      <c r="AB69" s="12"/>
      <c r="AC69" s="12">
        <f>VLOOKUP(A:A,[1]TDSheet!$A:$AC,29,0)</f>
        <v>270</v>
      </c>
      <c r="AD69" s="12">
        <f>VLOOKUP(A:A,[1]TDSheet!$A:$AD,30,0)</f>
        <v>0</v>
      </c>
      <c r="AE69" s="12">
        <f>VLOOKUP(A:A,[1]TDSheet!$A:$AE,31,0)</f>
        <v>285.60000000000002</v>
      </c>
      <c r="AF69" s="12">
        <f>VLOOKUP(A:A,[1]TDSheet!$A:$AF,32,0)</f>
        <v>332.2</v>
      </c>
      <c r="AG69" s="12">
        <f>VLOOKUP(A:A,[1]TDSheet!$A:$AG,33,0)</f>
        <v>289</v>
      </c>
      <c r="AH69" s="12">
        <f>VLOOKUP(A:A,[3]TDSheet!$A:$D,4,0)</f>
        <v>345</v>
      </c>
      <c r="AI69" s="12">
        <f>VLOOKUP(A:A,[1]TDSheet!$A:$AI,35,0)</f>
        <v>0</v>
      </c>
      <c r="AJ69" s="12">
        <f t="shared" si="16"/>
        <v>315</v>
      </c>
      <c r="AK69" s="12"/>
      <c r="AL69" s="12"/>
      <c r="AM69" s="12"/>
    </row>
    <row r="70" spans="1:39" s="1" customFormat="1" ht="11.1" customHeight="1" outlineLevel="1" x14ac:dyDescent="0.2">
      <c r="A70" s="7" t="s">
        <v>72</v>
      </c>
      <c r="B70" s="7" t="s">
        <v>15</v>
      </c>
      <c r="C70" s="8">
        <v>103</v>
      </c>
      <c r="D70" s="8">
        <v>2771</v>
      </c>
      <c r="E70" s="8">
        <v>1165</v>
      </c>
      <c r="F70" s="8">
        <v>611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35</v>
      </c>
      <c r="J70" s="12">
        <f>VLOOKUP(A:A,[2]TDSheet!$A:$F,6,0)</f>
        <v>1231</v>
      </c>
      <c r="K70" s="12">
        <f t="shared" si="12"/>
        <v>-66</v>
      </c>
      <c r="L70" s="12">
        <f>VLOOKUP(A:A,[1]TDSheet!$A:$L,12,0)</f>
        <v>180</v>
      </c>
      <c r="M70" s="12">
        <f>VLOOKUP(A:A,[1]TDSheet!$A:$M,13,0)</f>
        <v>0</v>
      </c>
      <c r="N70" s="12">
        <f>VLOOKUP(A:A,[1]TDSheet!$A:$X,24,0)</f>
        <v>170</v>
      </c>
      <c r="O70" s="12"/>
      <c r="P70" s="12"/>
      <c r="Q70" s="12"/>
      <c r="R70" s="12"/>
      <c r="S70" s="12"/>
      <c r="T70" s="12"/>
      <c r="U70" s="12"/>
      <c r="V70" s="12"/>
      <c r="W70" s="12">
        <f t="shared" si="13"/>
        <v>198.2</v>
      </c>
      <c r="X70" s="14">
        <v>250</v>
      </c>
      <c r="Y70" s="15">
        <f t="shared" si="14"/>
        <v>6.1099899091826444</v>
      </c>
      <c r="Z70" s="12">
        <f t="shared" si="15"/>
        <v>3.082744702320888</v>
      </c>
      <c r="AA70" s="12"/>
      <c r="AB70" s="12"/>
      <c r="AC70" s="12">
        <f>VLOOKUP(A:A,[1]TDSheet!$A:$AC,29,0)</f>
        <v>174</v>
      </c>
      <c r="AD70" s="12">
        <f>VLOOKUP(A:A,[1]TDSheet!$A:$AD,30,0)</f>
        <v>0</v>
      </c>
      <c r="AE70" s="12">
        <f>VLOOKUP(A:A,[1]TDSheet!$A:$AE,31,0)</f>
        <v>151.6</v>
      </c>
      <c r="AF70" s="12">
        <f>VLOOKUP(A:A,[1]TDSheet!$A:$AF,32,0)</f>
        <v>195.2</v>
      </c>
      <c r="AG70" s="12">
        <f>VLOOKUP(A:A,[1]TDSheet!$A:$AG,33,0)</f>
        <v>193.2</v>
      </c>
      <c r="AH70" s="12">
        <f>VLOOKUP(A:A,[3]TDSheet!$A:$D,4,0)</f>
        <v>213</v>
      </c>
      <c r="AI70" s="12">
        <f>VLOOKUP(A:A,[1]TDSheet!$A:$AI,35,0)</f>
        <v>0</v>
      </c>
      <c r="AJ70" s="12">
        <f t="shared" si="16"/>
        <v>100</v>
      </c>
      <c r="AK70" s="12"/>
      <c r="AL70" s="12"/>
      <c r="AM70" s="12"/>
    </row>
    <row r="71" spans="1:39" s="1" customFormat="1" ht="11.1" customHeight="1" outlineLevel="1" x14ac:dyDescent="0.2">
      <c r="A71" s="7" t="s">
        <v>73</v>
      </c>
      <c r="B71" s="7" t="s">
        <v>8</v>
      </c>
      <c r="C71" s="8">
        <v>50.276000000000003</v>
      </c>
      <c r="D71" s="8">
        <v>676.99900000000002</v>
      </c>
      <c r="E71" s="8">
        <v>269.56099999999998</v>
      </c>
      <c r="F71" s="8">
        <v>195.874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286.06400000000002</v>
      </c>
      <c r="K71" s="12">
        <f t="shared" si="12"/>
        <v>-16.503000000000043</v>
      </c>
      <c r="L71" s="12">
        <f>VLOOKUP(A:A,[1]TDSheet!$A:$L,12,0)</f>
        <v>40</v>
      </c>
      <c r="M71" s="12">
        <f>VLOOKUP(A:A,[1]TDSheet!$A:$M,13,0)</f>
        <v>0</v>
      </c>
      <c r="N71" s="12">
        <f>VLOOKUP(A:A,[1]TDSheet!$A:$X,24,0)</f>
        <v>0</v>
      </c>
      <c r="O71" s="12"/>
      <c r="P71" s="12"/>
      <c r="Q71" s="12"/>
      <c r="R71" s="12"/>
      <c r="S71" s="12"/>
      <c r="T71" s="12"/>
      <c r="U71" s="12"/>
      <c r="V71" s="12"/>
      <c r="W71" s="12">
        <f t="shared" si="13"/>
        <v>36.620399999999997</v>
      </c>
      <c r="X71" s="14">
        <v>30</v>
      </c>
      <c r="Y71" s="15">
        <f t="shared" si="14"/>
        <v>7.2602702318926076</v>
      </c>
      <c r="Z71" s="12">
        <f t="shared" si="15"/>
        <v>5.3487673537154157</v>
      </c>
      <c r="AA71" s="12"/>
      <c r="AB71" s="12"/>
      <c r="AC71" s="12">
        <f>VLOOKUP(A:A,[1]TDSheet!$A:$AC,29,0)</f>
        <v>86.459000000000003</v>
      </c>
      <c r="AD71" s="12">
        <f>VLOOKUP(A:A,[1]TDSheet!$A:$AD,30,0)</f>
        <v>0</v>
      </c>
      <c r="AE71" s="12">
        <f>VLOOKUP(A:A,[1]TDSheet!$A:$AE,31,0)</f>
        <v>41.236200000000004</v>
      </c>
      <c r="AF71" s="12">
        <f>VLOOKUP(A:A,[1]TDSheet!$A:$AF,32,0)</f>
        <v>41.746799999999993</v>
      </c>
      <c r="AG71" s="12">
        <f>VLOOKUP(A:A,[1]TDSheet!$A:$AG,33,0)</f>
        <v>40.038400000000003</v>
      </c>
      <c r="AH71" s="12">
        <f>VLOOKUP(A:A,[3]TDSheet!$A:$D,4,0)</f>
        <v>41.618000000000002</v>
      </c>
      <c r="AI71" s="12" t="e">
        <f>VLOOKUP(A:A,[1]TDSheet!$A:$AI,35,0)</f>
        <v>#N/A</v>
      </c>
      <c r="AJ71" s="12">
        <f t="shared" si="16"/>
        <v>30</v>
      </c>
      <c r="AK71" s="12"/>
      <c r="AL71" s="12"/>
      <c r="AM71" s="12"/>
    </row>
    <row r="72" spans="1:39" s="1" customFormat="1" ht="11.1" customHeight="1" outlineLevel="1" x14ac:dyDescent="0.2">
      <c r="A72" s="7" t="s">
        <v>74</v>
      </c>
      <c r="B72" s="7" t="s">
        <v>8</v>
      </c>
      <c r="C72" s="8">
        <v>885.11099999999999</v>
      </c>
      <c r="D72" s="8">
        <v>6985.8639999999996</v>
      </c>
      <c r="E72" s="8">
        <v>869.096</v>
      </c>
      <c r="F72" s="8">
        <v>714.01599999999996</v>
      </c>
      <c r="G72" s="1" t="str">
        <f>VLOOKUP(A:A,[1]TDSheet!$A:$G,7,0)</f>
        <v>н</v>
      </c>
      <c r="H72" s="1">
        <f>VLOOKUP(A:A,[1]TDSheet!$A:$H,8,0)</f>
        <v>1</v>
      </c>
      <c r="I72" s="1">
        <f>VLOOKUP(A:A,[1]TDSheet!$A:$I,9,0)</f>
        <v>50</v>
      </c>
      <c r="J72" s="12">
        <f>VLOOKUP(A:A,[2]TDSheet!$A:$F,6,0)</f>
        <v>848.11199999999997</v>
      </c>
      <c r="K72" s="12">
        <f t="shared" ref="K72:K118" si="17">E72-J72</f>
        <v>20.984000000000037</v>
      </c>
      <c r="L72" s="12">
        <f>VLOOKUP(A:A,[1]TDSheet!$A:$L,12,0)</f>
        <v>220</v>
      </c>
      <c r="M72" s="12">
        <f>VLOOKUP(A:A,[1]TDSheet!$A:$M,13,0)</f>
        <v>100</v>
      </c>
      <c r="N72" s="12">
        <f>VLOOKUP(A:A,[1]TDSheet!$A:$X,24,0)</f>
        <v>0</v>
      </c>
      <c r="O72" s="12"/>
      <c r="P72" s="12"/>
      <c r="Q72" s="12"/>
      <c r="R72" s="12"/>
      <c r="S72" s="12"/>
      <c r="T72" s="12"/>
      <c r="U72" s="12"/>
      <c r="V72" s="12"/>
      <c r="W72" s="12">
        <f t="shared" ref="W72:W118" si="18">(E72-AC72-AD72)/5</f>
        <v>139.49859999999998</v>
      </c>
      <c r="X72" s="14"/>
      <c r="Y72" s="15">
        <f t="shared" ref="Y72:Y118" si="19">(F72+L72+M72+N72+X72)/W72</f>
        <v>7.4123754647000055</v>
      </c>
      <c r="Z72" s="12">
        <f t="shared" ref="Z72:Z118" si="20">F72/W72</f>
        <v>5.1184456331461394</v>
      </c>
      <c r="AA72" s="12"/>
      <c r="AB72" s="12"/>
      <c r="AC72" s="12">
        <f>VLOOKUP(A:A,[1]TDSheet!$A:$AC,29,0)</f>
        <v>171.60300000000001</v>
      </c>
      <c r="AD72" s="12">
        <f>VLOOKUP(A:A,[1]TDSheet!$A:$AD,30,0)</f>
        <v>0</v>
      </c>
      <c r="AE72" s="12">
        <f>VLOOKUP(A:A,[1]TDSheet!$A:$AE,31,0)</f>
        <v>152.2124</v>
      </c>
      <c r="AF72" s="12">
        <f>VLOOKUP(A:A,[1]TDSheet!$A:$AF,32,0)</f>
        <v>250.24500000000003</v>
      </c>
      <c r="AG72" s="12">
        <f>VLOOKUP(A:A,[1]TDSheet!$A:$AG,33,0)</f>
        <v>211.53180000000003</v>
      </c>
      <c r="AH72" s="12">
        <f>VLOOKUP(A:A,[3]TDSheet!$A:$D,4,0)</f>
        <v>88.462999999999994</v>
      </c>
      <c r="AI72" s="12" t="str">
        <f>VLOOKUP(A:A,[1]TDSheet!$A:$AI,35,0)</f>
        <v>оконч</v>
      </c>
      <c r="AJ72" s="12">
        <f t="shared" ref="AJ72:AJ118" si="21">X72*H72</f>
        <v>0</v>
      </c>
      <c r="AK72" s="12"/>
      <c r="AL72" s="12"/>
      <c r="AM72" s="12"/>
    </row>
    <row r="73" spans="1:39" s="1" customFormat="1" ht="11.1" customHeight="1" outlineLevel="1" x14ac:dyDescent="0.2">
      <c r="A73" s="7" t="s">
        <v>75</v>
      </c>
      <c r="B73" s="7" t="s">
        <v>8</v>
      </c>
      <c r="C73" s="8">
        <v>101.23399999999999</v>
      </c>
      <c r="D73" s="8">
        <v>581.89200000000005</v>
      </c>
      <c r="E73" s="8">
        <v>162.48500000000001</v>
      </c>
      <c r="F73" s="8">
        <v>134.58000000000001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50</v>
      </c>
      <c r="J73" s="12">
        <f>VLOOKUP(A:A,[2]TDSheet!$A:$F,6,0)</f>
        <v>165.22200000000001</v>
      </c>
      <c r="K73" s="12">
        <f t="shared" si="17"/>
        <v>-2.7369999999999948</v>
      </c>
      <c r="L73" s="12">
        <f>VLOOKUP(A:A,[1]TDSheet!$A:$L,12,0)</f>
        <v>20</v>
      </c>
      <c r="M73" s="12">
        <f>VLOOKUP(A:A,[1]TDSheet!$A:$M,13,0)</f>
        <v>0</v>
      </c>
      <c r="N73" s="12">
        <f>VLOOKUP(A:A,[1]TDSheet!$A:$X,24,0)</f>
        <v>0</v>
      </c>
      <c r="O73" s="12"/>
      <c r="P73" s="12"/>
      <c r="Q73" s="12"/>
      <c r="R73" s="12"/>
      <c r="S73" s="12"/>
      <c r="T73" s="12"/>
      <c r="U73" s="12"/>
      <c r="V73" s="12"/>
      <c r="W73" s="12">
        <f t="shared" si="18"/>
        <v>22.854000000000003</v>
      </c>
      <c r="X73" s="14"/>
      <c r="Y73" s="15">
        <f t="shared" si="19"/>
        <v>6.7638050231906881</v>
      </c>
      <c r="Z73" s="12">
        <f t="shared" si="20"/>
        <v>5.8886846941454447</v>
      </c>
      <c r="AA73" s="12"/>
      <c r="AB73" s="12"/>
      <c r="AC73" s="12">
        <f>VLOOKUP(A:A,[1]TDSheet!$A:$AC,29,0)</f>
        <v>48.215000000000003</v>
      </c>
      <c r="AD73" s="12">
        <f>VLOOKUP(A:A,[1]TDSheet!$A:$AD,30,0)</f>
        <v>0</v>
      </c>
      <c r="AE73" s="12">
        <f>VLOOKUP(A:A,[1]TDSheet!$A:$AE,31,0)</f>
        <v>20.092799999999997</v>
      </c>
      <c r="AF73" s="12">
        <f>VLOOKUP(A:A,[1]TDSheet!$A:$AF,32,0)</f>
        <v>24.184000000000001</v>
      </c>
      <c r="AG73" s="12">
        <f>VLOOKUP(A:A,[1]TDSheet!$A:$AG,33,0)</f>
        <v>22.858000000000001</v>
      </c>
      <c r="AH73" s="12">
        <f>VLOOKUP(A:A,[3]TDSheet!$A:$D,4,0)</f>
        <v>44.898000000000003</v>
      </c>
      <c r="AI73" s="12">
        <f>VLOOKUP(A:A,[1]TDSheet!$A:$AI,35,0)</f>
        <v>0</v>
      </c>
      <c r="AJ73" s="12">
        <f t="shared" si="21"/>
        <v>0</v>
      </c>
      <c r="AK73" s="12"/>
      <c r="AL73" s="12"/>
      <c r="AM73" s="12"/>
    </row>
    <row r="74" spans="1:39" s="1" customFormat="1" ht="11.1" customHeight="1" outlineLevel="1" x14ac:dyDescent="0.2">
      <c r="A74" s="7" t="s">
        <v>76</v>
      </c>
      <c r="B74" s="7" t="s">
        <v>8</v>
      </c>
      <c r="C74" s="8">
        <v>1041.4690000000001</v>
      </c>
      <c r="D74" s="8">
        <v>6027.6559999999999</v>
      </c>
      <c r="E74" s="8">
        <v>3199.415</v>
      </c>
      <c r="F74" s="8">
        <v>921.98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40</v>
      </c>
      <c r="J74" s="12">
        <f>VLOOKUP(A:A,[2]TDSheet!$A:$F,6,0)</f>
        <v>3122.1849999999999</v>
      </c>
      <c r="K74" s="12">
        <f t="shared" si="17"/>
        <v>77.230000000000018</v>
      </c>
      <c r="L74" s="12">
        <f>VLOOKUP(A:A,[1]TDSheet!$A:$L,12,0)</f>
        <v>400</v>
      </c>
      <c r="M74" s="12">
        <f>VLOOKUP(A:A,[1]TDSheet!$A:$M,13,0)</f>
        <v>200</v>
      </c>
      <c r="N74" s="12">
        <f>VLOOKUP(A:A,[1]TDSheet!$A:$X,24,0)</f>
        <v>700</v>
      </c>
      <c r="O74" s="12"/>
      <c r="P74" s="12"/>
      <c r="Q74" s="12"/>
      <c r="R74" s="12"/>
      <c r="S74" s="12"/>
      <c r="T74" s="12"/>
      <c r="U74" s="12"/>
      <c r="V74" s="12"/>
      <c r="W74" s="12">
        <f t="shared" si="18"/>
        <v>458.82659999999998</v>
      </c>
      <c r="X74" s="14">
        <v>600</v>
      </c>
      <c r="Y74" s="15">
        <f t="shared" si="19"/>
        <v>6.1504280702121461</v>
      </c>
      <c r="Z74" s="12">
        <f t="shared" si="20"/>
        <v>2.0094301420187932</v>
      </c>
      <c r="AA74" s="12"/>
      <c r="AB74" s="12"/>
      <c r="AC74" s="12">
        <f>VLOOKUP(A:A,[1]TDSheet!$A:$AC,29,0)</f>
        <v>905.28200000000004</v>
      </c>
      <c r="AD74" s="12">
        <f>VLOOKUP(A:A,[1]TDSheet!$A:$AD,30,0)</f>
        <v>0</v>
      </c>
      <c r="AE74" s="12">
        <f>VLOOKUP(A:A,[1]TDSheet!$A:$AE,31,0)</f>
        <v>290.0052</v>
      </c>
      <c r="AF74" s="12">
        <f>VLOOKUP(A:A,[1]TDSheet!$A:$AF,32,0)</f>
        <v>388.71300000000002</v>
      </c>
      <c r="AG74" s="12">
        <f>VLOOKUP(A:A,[1]TDSheet!$A:$AG,33,0)</f>
        <v>386.35579999999999</v>
      </c>
      <c r="AH74" s="12">
        <f>VLOOKUP(A:A,[3]TDSheet!$A:$D,4,0)</f>
        <v>209.24</v>
      </c>
      <c r="AI74" s="12" t="str">
        <f>VLOOKUP(A:A,[1]TDSheet!$A:$AI,35,0)</f>
        <v>янвак</v>
      </c>
      <c r="AJ74" s="12">
        <f t="shared" si="21"/>
        <v>600</v>
      </c>
      <c r="AK74" s="12"/>
      <c r="AL74" s="12"/>
      <c r="AM74" s="12"/>
    </row>
    <row r="75" spans="1:39" s="1" customFormat="1" ht="11.1" customHeight="1" outlineLevel="1" x14ac:dyDescent="0.2">
      <c r="A75" s="7" t="s">
        <v>77</v>
      </c>
      <c r="B75" s="7" t="s">
        <v>15</v>
      </c>
      <c r="C75" s="8">
        <v>1728</v>
      </c>
      <c r="D75" s="8">
        <v>67990</v>
      </c>
      <c r="E75" s="8">
        <v>4711</v>
      </c>
      <c r="F75" s="8">
        <v>1031</v>
      </c>
      <c r="G75" s="1">
        <f>VLOOKUP(A:A,[1]TDSheet!$A:$G,7,0)</f>
        <v>0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4767</v>
      </c>
      <c r="K75" s="12">
        <f t="shared" si="17"/>
        <v>-56</v>
      </c>
      <c r="L75" s="12">
        <f>VLOOKUP(A:A,[1]TDSheet!$A:$L,12,0)</f>
        <v>700</v>
      </c>
      <c r="M75" s="12">
        <f>VLOOKUP(A:A,[1]TDSheet!$A:$M,13,0)</f>
        <v>0</v>
      </c>
      <c r="N75" s="12">
        <f>VLOOKUP(A:A,[1]TDSheet!$A:$X,24,0)</f>
        <v>1100</v>
      </c>
      <c r="O75" s="12"/>
      <c r="P75" s="12"/>
      <c r="Q75" s="12"/>
      <c r="R75" s="12"/>
      <c r="S75" s="12"/>
      <c r="T75" s="12"/>
      <c r="U75" s="12"/>
      <c r="V75" s="12"/>
      <c r="W75" s="12">
        <f t="shared" si="18"/>
        <v>638.20000000000005</v>
      </c>
      <c r="X75" s="14">
        <v>1000</v>
      </c>
      <c r="Y75" s="15">
        <f t="shared" si="19"/>
        <v>6.0028204324663115</v>
      </c>
      <c r="Z75" s="12">
        <f t="shared" si="20"/>
        <v>1.6154810404261986</v>
      </c>
      <c r="AA75" s="12"/>
      <c r="AB75" s="12"/>
      <c r="AC75" s="12">
        <f>VLOOKUP(A:A,[1]TDSheet!$A:$AC,29,0)</f>
        <v>790</v>
      </c>
      <c r="AD75" s="12">
        <f>VLOOKUP(A:A,[1]TDSheet!$A:$AD,30,0)</f>
        <v>730</v>
      </c>
      <c r="AE75" s="12">
        <f>VLOOKUP(A:A,[1]TDSheet!$A:$AE,31,0)</f>
        <v>607.20000000000005</v>
      </c>
      <c r="AF75" s="12">
        <f>VLOOKUP(A:A,[1]TDSheet!$A:$AF,32,0)</f>
        <v>661.4</v>
      </c>
      <c r="AG75" s="12">
        <f>VLOOKUP(A:A,[1]TDSheet!$A:$AG,33,0)</f>
        <v>608.4</v>
      </c>
      <c r="AH75" s="12">
        <f>VLOOKUP(A:A,[3]TDSheet!$A:$D,4,0)</f>
        <v>486</v>
      </c>
      <c r="AI75" s="12">
        <f>VLOOKUP(A:A,[1]TDSheet!$A:$AI,35,0)</f>
        <v>0</v>
      </c>
      <c r="AJ75" s="12">
        <f t="shared" si="21"/>
        <v>450</v>
      </c>
      <c r="AK75" s="12"/>
      <c r="AL75" s="12"/>
      <c r="AM75" s="12"/>
    </row>
    <row r="76" spans="1:39" s="1" customFormat="1" ht="11.1" customHeight="1" outlineLevel="1" x14ac:dyDescent="0.2">
      <c r="A76" s="7" t="s">
        <v>78</v>
      </c>
      <c r="B76" s="7" t="s">
        <v>15</v>
      </c>
      <c r="C76" s="8">
        <v>2221</v>
      </c>
      <c r="D76" s="8">
        <v>69465</v>
      </c>
      <c r="E76" s="8">
        <v>3900</v>
      </c>
      <c r="F76" s="8">
        <v>664</v>
      </c>
      <c r="G76" s="1" t="str">
        <f>VLOOKUP(A:A,[1]TDSheet!$A:$G,7,0)</f>
        <v>акяб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3939</v>
      </c>
      <c r="K76" s="12">
        <f t="shared" si="17"/>
        <v>-39</v>
      </c>
      <c r="L76" s="12">
        <f>VLOOKUP(A:A,[1]TDSheet!$A:$L,12,0)</f>
        <v>400</v>
      </c>
      <c r="M76" s="12">
        <f>VLOOKUP(A:A,[1]TDSheet!$A:$M,13,0)</f>
        <v>0</v>
      </c>
      <c r="N76" s="12">
        <f>VLOOKUP(A:A,[1]TDSheet!$A:$X,24,0)</f>
        <v>1200</v>
      </c>
      <c r="O76" s="12"/>
      <c r="P76" s="12"/>
      <c r="Q76" s="12"/>
      <c r="R76" s="12"/>
      <c r="S76" s="12"/>
      <c r="T76" s="12"/>
      <c r="U76" s="12"/>
      <c r="V76" s="12"/>
      <c r="W76" s="12">
        <f t="shared" si="18"/>
        <v>628</v>
      </c>
      <c r="X76" s="14">
        <v>1500</v>
      </c>
      <c r="Y76" s="15">
        <f t="shared" si="19"/>
        <v>5.9936305732484074</v>
      </c>
      <c r="Z76" s="12">
        <f t="shared" si="20"/>
        <v>1.0573248407643312</v>
      </c>
      <c r="AA76" s="12"/>
      <c r="AB76" s="12"/>
      <c r="AC76" s="12">
        <f>VLOOKUP(A:A,[1]TDSheet!$A:$AC,29,0)</f>
        <v>410</v>
      </c>
      <c r="AD76" s="12">
        <f>VLOOKUP(A:A,[1]TDSheet!$A:$AD,30,0)</f>
        <v>350</v>
      </c>
      <c r="AE76" s="12">
        <f>VLOOKUP(A:A,[1]TDSheet!$A:$AE,31,0)</f>
        <v>660.8</v>
      </c>
      <c r="AF76" s="12">
        <f>VLOOKUP(A:A,[1]TDSheet!$A:$AF,32,0)</f>
        <v>697.8</v>
      </c>
      <c r="AG76" s="12">
        <f>VLOOKUP(A:A,[1]TDSheet!$A:$AG,33,0)</f>
        <v>482</v>
      </c>
      <c r="AH76" s="12">
        <f>VLOOKUP(A:A,[3]TDSheet!$A:$D,4,0)</f>
        <v>715</v>
      </c>
      <c r="AI76" s="12">
        <f>VLOOKUP(A:A,[1]TDSheet!$A:$AI,35,0)</f>
        <v>0</v>
      </c>
      <c r="AJ76" s="12">
        <f t="shared" si="21"/>
        <v>675</v>
      </c>
      <c r="AK76" s="12"/>
      <c r="AL76" s="12"/>
      <c r="AM76" s="12"/>
    </row>
    <row r="77" spans="1:39" s="1" customFormat="1" ht="11.1" customHeight="1" outlineLevel="1" x14ac:dyDescent="0.2">
      <c r="A77" s="7" t="s">
        <v>79</v>
      </c>
      <c r="B77" s="7" t="s">
        <v>15</v>
      </c>
      <c r="C77" s="8">
        <v>850</v>
      </c>
      <c r="D77" s="8">
        <v>4160</v>
      </c>
      <c r="E77" s="8">
        <v>1325</v>
      </c>
      <c r="F77" s="8">
        <v>320</v>
      </c>
      <c r="G77" s="1">
        <f>VLOOKUP(A:A,[1]TDSheet!$A:$G,7,0)</f>
        <v>0</v>
      </c>
      <c r="H77" s="1">
        <f>VLOOKUP(A:A,[1]TDSheet!$A:$H,8,0)</f>
        <v>0.45</v>
      </c>
      <c r="I77" s="1">
        <f>VLOOKUP(A:A,[1]TDSheet!$A:$I,9,0)</f>
        <v>50</v>
      </c>
      <c r="J77" s="12">
        <f>VLOOKUP(A:A,[2]TDSheet!$A:$F,6,0)</f>
        <v>1343</v>
      </c>
      <c r="K77" s="12">
        <f t="shared" si="17"/>
        <v>-18</v>
      </c>
      <c r="L77" s="12">
        <f>VLOOKUP(A:A,[1]TDSheet!$A:$L,12,0)</f>
        <v>250</v>
      </c>
      <c r="M77" s="12">
        <f>VLOOKUP(A:A,[1]TDSheet!$A:$M,13,0)</f>
        <v>0</v>
      </c>
      <c r="N77" s="12">
        <f>VLOOKUP(A:A,[1]TDSheet!$A:$X,24,0)</f>
        <v>450</v>
      </c>
      <c r="O77" s="12"/>
      <c r="P77" s="12"/>
      <c r="Q77" s="12"/>
      <c r="R77" s="12"/>
      <c r="S77" s="12"/>
      <c r="T77" s="12"/>
      <c r="U77" s="12"/>
      <c r="V77" s="12"/>
      <c r="W77" s="12">
        <f t="shared" si="18"/>
        <v>251.8</v>
      </c>
      <c r="X77" s="14">
        <v>500</v>
      </c>
      <c r="Y77" s="15">
        <f t="shared" si="19"/>
        <v>6.036536934074662</v>
      </c>
      <c r="Z77" s="12">
        <f t="shared" si="20"/>
        <v>1.2708498808578237</v>
      </c>
      <c r="AA77" s="12"/>
      <c r="AB77" s="12"/>
      <c r="AC77" s="12">
        <f>VLOOKUP(A:A,[1]TDSheet!$A:$AC,29,0)</f>
        <v>66</v>
      </c>
      <c r="AD77" s="12">
        <f>VLOOKUP(A:A,[1]TDSheet!$A:$AD,30,0)</f>
        <v>0</v>
      </c>
      <c r="AE77" s="12">
        <f>VLOOKUP(A:A,[1]TDSheet!$A:$AE,31,0)</f>
        <v>255.6</v>
      </c>
      <c r="AF77" s="12">
        <f>VLOOKUP(A:A,[1]TDSheet!$A:$AF,32,0)</f>
        <v>277.2</v>
      </c>
      <c r="AG77" s="12">
        <f>VLOOKUP(A:A,[1]TDSheet!$A:$AG,33,0)</f>
        <v>238</v>
      </c>
      <c r="AH77" s="12">
        <f>VLOOKUP(A:A,[3]TDSheet!$A:$D,4,0)</f>
        <v>153</v>
      </c>
      <c r="AI77" s="12" t="str">
        <f>VLOOKUP(A:A,[1]TDSheet!$A:$AI,35,0)</f>
        <v>продянв</v>
      </c>
      <c r="AJ77" s="12">
        <f t="shared" si="21"/>
        <v>225</v>
      </c>
      <c r="AK77" s="12"/>
      <c r="AL77" s="12"/>
      <c r="AM77" s="12"/>
    </row>
    <row r="78" spans="1:39" s="1" customFormat="1" ht="11.1" customHeight="1" outlineLevel="1" x14ac:dyDescent="0.2">
      <c r="A78" s="7" t="s">
        <v>80</v>
      </c>
      <c r="B78" s="7" t="s">
        <v>15</v>
      </c>
      <c r="C78" s="8">
        <v>170</v>
      </c>
      <c r="D78" s="8">
        <v>896</v>
      </c>
      <c r="E78" s="8">
        <v>535</v>
      </c>
      <c r="F78" s="8">
        <v>143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2">
        <f>VLOOKUP(A:A,[2]TDSheet!$A:$F,6,0)</f>
        <v>548</v>
      </c>
      <c r="K78" s="12">
        <f t="shared" si="17"/>
        <v>-13</v>
      </c>
      <c r="L78" s="12">
        <f>VLOOKUP(A:A,[1]TDSheet!$A:$L,12,0)</f>
        <v>70</v>
      </c>
      <c r="M78" s="12">
        <f>VLOOKUP(A:A,[1]TDSheet!$A:$M,13,0)</f>
        <v>0</v>
      </c>
      <c r="N78" s="12">
        <f>VLOOKUP(A:A,[1]TDSheet!$A:$X,24,0)</f>
        <v>150</v>
      </c>
      <c r="O78" s="12"/>
      <c r="P78" s="12"/>
      <c r="Q78" s="12"/>
      <c r="R78" s="12"/>
      <c r="S78" s="12"/>
      <c r="T78" s="12"/>
      <c r="U78" s="12"/>
      <c r="V78" s="12"/>
      <c r="W78" s="12">
        <f t="shared" si="18"/>
        <v>81.8</v>
      </c>
      <c r="X78" s="14">
        <v>130</v>
      </c>
      <c r="Y78" s="15">
        <f t="shared" si="19"/>
        <v>6.0268948655256729</v>
      </c>
      <c r="Z78" s="12">
        <f t="shared" si="20"/>
        <v>1.7481662591687042</v>
      </c>
      <c r="AA78" s="12"/>
      <c r="AB78" s="12"/>
      <c r="AC78" s="12">
        <f>VLOOKUP(A:A,[1]TDSheet!$A:$AC,29,0)</f>
        <v>126</v>
      </c>
      <c r="AD78" s="12">
        <f>VLOOKUP(A:A,[1]TDSheet!$A:$AD,30,0)</f>
        <v>0</v>
      </c>
      <c r="AE78" s="12">
        <f>VLOOKUP(A:A,[1]TDSheet!$A:$AE,31,0)</f>
        <v>45.8</v>
      </c>
      <c r="AF78" s="12">
        <f>VLOOKUP(A:A,[1]TDSheet!$A:$AF,32,0)</f>
        <v>65.8</v>
      </c>
      <c r="AG78" s="12">
        <f>VLOOKUP(A:A,[1]TDSheet!$A:$AG,33,0)</f>
        <v>72.2</v>
      </c>
      <c r="AH78" s="12">
        <f>VLOOKUP(A:A,[3]TDSheet!$A:$D,4,0)</f>
        <v>86</v>
      </c>
      <c r="AI78" s="12" t="e">
        <f>VLOOKUP(A:A,[1]TDSheet!$A:$AI,35,0)</f>
        <v>#N/A</v>
      </c>
      <c r="AJ78" s="12">
        <f t="shared" si="21"/>
        <v>52</v>
      </c>
      <c r="AK78" s="12"/>
      <c r="AL78" s="12"/>
      <c r="AM78" s="12"/>
    </row>
    <row r="79" spans="1:39" s="1" customFormat="1" ht="11.1" customHeight="1" outlineLevel="1" x14ac:dyDescent="0.2">
      <c r="A79" s="7" t="s">
        <v>81</v>
      </c>
      <c r="B79" s="7" t="s">
        <v>15</v>
      </c>
      <c r="C79" s="8">
        <v>296</v>
      </c>
      <c r="D79" s="8">
        <v>753</v>
      </c>
      <c r="E79" s="8">
        <v>501</v>
      </c>
      <c r="F79" s="8">
        <v>-9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2">
        <f>VLOOKUP(A:A,[2]TDSheet!$A:$F,6,0)</f>
        <v>528</v>
      </c>
      <c r="K79" s="12">
        <f t="shared" si="17"/>
        <v>-27</v>
      </c>
      <c r="L79" s="12">
        <f>VLOOKUP(A:A,[1]TDSheet!$A:$L,12,0)</f>
        <v>60</v>
      </c>
      <c r="M79" s="12">
        <f>VLOOKUP(A:A,[1]TDSheet!$A:$M,13,0)</f>
        <v>0</v>
      </c>
      <c r="N79" s="12">
        <f>VLOOKUP(A:A,[1]TDSheet!$A:$X,24,0)</f>
        <v>200</v>
      </c>
      <c r="O79" s="12"/>
      <c r="P79" s="12"/>
      <c r="Q79" s="12"/>
      <c r="R79" s="12"/>
      <c r="S79" s="12"/>
      <c r="T79" s="12"/>
      <c r="U79" s="12"/>
      <c r="V79" s="12"/>
      <c r="W79" s="12">
        <f t="shared" si="18"/>
        <v>77.400000000000006</v>
      </c>
      <c r="X79" s="14">
        <v>200</v>
      </c>
      <c r="Y79" s="15">
        <f t="shared" si="19"/>
        <v>5.8268733850129193</v>
      </c>
      <c r="Z79" s="12">
        <f t="shared" si="20"/>
        <v>-0.11627906976744186</v>
      </c>
      <c r="AA79" s="12"/>
      <c r="AB79" s="12"/>
      <c r="AC79" s="12">
        <f>VLOOKUP(A:A,[1]TDSheet!$A:$AC,29,0)</f>
        <v>114</v>
      </c>
      <c r="AD79" s="12">
        <f>VLOOKUP(A:A,[1]TDSheet!$A:$AD,30,0)</f>
        <v>0</v>
      </c>
      <c r="AE79" s="12">
        <f>VLOOKUP(A:A,[1]TDSheet!$A:$AE,31,0)</f>
        <v>56</v>
      </c>
      <c r="AF79" s="12">
        <f>VLOOKUP(A:A,[1]TDSheet!$A:$AF,32,0)</f>
        <v>63.2</v>
      </c>
      <c r="AG79" s="12">
        <f>VLOOKUP(A:A,[1]TDSheet!$A:$AG,33,0)</f>
        <v>67.8</v>
      </c>
      <c r="AH79" s="12">
        <f>VLOOKUP(A:A,[3]TDSheet!$A:$D,4,0)</f>
        <v>94</v>
      </c>
      <c r="AI79" s="12" t="e">
        <f>VLOOKUP(A:A,[1]TDSheet!$A:$AI,35,0)</f>
        <v>#N/A</v>
      </c>
      <c r="AJ79" s="12">
        <f t="shared" si="21"/>
        <v>80</v>
      </c>
      <c r="AK79" s="12"/>
      <c r="AL79" s="12"/>
      <c r="AM79" s="12"/>
    </row>
    <row r="80" spans="1:39" s="1" customFormat="1" ht="11.1" customHeight="1" outlineLevel="1" x14ac:dyDescent="0.2">
      <c r="A80" s="7" t="s">
        <v>82</v>
      </c>
      <c r="B80" s="7" t="s">
        <v>8</v>
      </c>
      <c r="C80" s="8">
        <v>685.12</v>
      </c>
      <c r="D80" s="8">
        <v>2967.5810000000001</v>
      </c>
      <c r="E80" s="8">
        <v>1409.5519999999999</v>
      </c>
      <c r="F80" s="8">
        <v>144.54300000000001</v>
      </c>
      <c r="G80" s="1" t="str">
        <f>VLOOKUP(A:A,[1]TDSheet!$A:$G,7,0)</f>
        <v>н</v>
      </c>
      <c r="H80" s="1">
        <f>VLOOKUP(A:A,[1]TDSheet!$A:$H,8,0)</f>
        <v>1</v>
      </c>
      <c r="I80" s="1">
        <f>VLOOKUP(A:A,[1]TDSheet!$A:$I,9,0)</f>
        <v>50</v>
      </c>
      <c r="J80" s="12">
        <f>VLOOKUP(A:A,[2]TDSheet!$A:$F,6,0)</f>
        <v>1362.173</v>
      </c>
      <c r="K80" s="12">
        <f t="shared" si="17"/>
        <v>47.378999999999905</v>
      </c>
      <c r="L80" s="12">
        <f>VLOOKUP(A:A,[1]TDSheet!$A:$L,12,0)</f>
        <v>0</v>
      </c>
      <c r="M80" s="12">
        <f>VLOOKUP(A:A,[1]TDSheet!$A:$M,13,0)</f>
        <v>0</v>
      </c>
      <c r="N80" s="12">
        <f>VLOOKUP(A:A,[1]TDSheet!$A:$X,24,0)</f>
        <v>700</v>
      </c>
      <c r="O80" s="12"/>
      <c r="P80" s="12"/>
      <c r="Q80" s="12"/>
      <c r="R80" s="12"/>
      <c r="S80" s="12"/>
      <c r="T80" s="12"/>
      <c r="U80" s="12"/>
      <c r="V80" s="12"/>
      <c r="W80" s="12">
        <f t="shared" si="18"/>
        <v>219.77439999999996</v>
      </c>
      <c r="X80" s="14">
        <v>500</v>
      </c>
      <c r="Y80" s="15">
        <f t="shared" si="19"/>
        <v>6.1178326502085794</v>
      </c>
      <c r="Z80" s="12">
        <f t="shared" si="20"/>
        <v>0.65768806557997672</v>
      </c>
      <c r="AA80" s="12"/>
      <c r="AB80" s="12"/>
      <c r="AC80" s="12">
        <f>VLOOKUP(A:A,[1]TDSheet!$A:$AC,29,0)</f>
        <v>310.68</v>
      </c>
      <c r="AD80" s="12">
        <f>VLOOKUP(A:A,[1]TDSheet!$A:$AD,30,0)</f>
        <v>0</v>
      </c>
      <c r="AE80" s="12">
        <f>VLOOKUP(A:A,[1]TDSheet!$A:$AE,31,0)</f>
        <v>175.12479999999999</v>
      </c>
      <c r="AF80" s="12">
        <f>VLOOKUP(A:A,[1]TDSheet!$A:$AF,32,0)</f>
        <v>190.05899999999997</v>
      </c>
      <c r="AG80" s="12">
        <f>VLOOKUP(A:A,[1]TDSheet!$A:$AG,33,0)</f>
        <v>164.56900000000002</v>
      </c>
      <c r="AH80" s="12">
        <f>VLOOKUP(A:A,[3]TDSheet!$A:$D,4,0)</f>
        <v>112.44499999999999</v>
      </c>
      <c r="AI80" s="12" t="str">
        <f>VLOOKUP(A:A,[1]TDSheet!$A:$AI,35,0)</f>
        <v>янвак</v>
      </c>
      <c r="AJ80" s="12">
        <f t="shared" si="21"/>
        <v>500</v>
      </c>
      <c r="AK80" s="12"/>
      <c r="AL80" s="12"/>
      <c r="AM80" s="12"/>
    </row>
    <row r="81" spans="1:39" s="1" customFormat="1" ht="11.1" customHeight="1" outlineLevel="1" x14ac:dyDescent="0.2">
      <c r="A81" s="7" t="s">
        <v>83</v>
      </c>
      <c r="B81" s="7" t="s">
        <v>8</v>
      </c>
      <c r="C81" s="8">
        <v>10.449</v>
      </c>
      <c r="D81" s="8">
        <v>25.887</v>
      </c>
      <c r="E81" s="8">
        <v>6.9779999999999998</v>
      </c>
      <c r="F81" s="8">
        <v>-0.97799999999999998</v>
      </c>
      <c r="G81" s="1" t="str">
        <f>VLOOKUP(A:A,[1]TDSheet!$A:$G,7,0)</f>
        <v>выв</v>
      </c>
      <c r="H81" s="1">
        <f>VLOOKUP(A:A,[1]TDSheet!$A:$H,8,0)</f>
        <v>0</v>
      </c>
      <c r="I81" s="1">
        <f>VLOOKUP(A:A,[1]TDSheet!$A:$I,9,0)</f>
        <v>40</v>
      </c>
      <c r="J81" s="12">
        <f>VLOOKUP(A:A,[2]TDSheet!$A:$F,6,0)</f>
        <v>8.6509999999999998</v>
      </c>
      <c r="K81" s="12">
        <f t="shared" si="17"/>
        <v>-1.673</v>
      </c>
      <c r="L81" s="12">
        <f>VLOOKUP(A:A,[1]TDSheet!$A:$L,12,0)</f>
        <v>0</v>
      </c>
      <c r="M81" s="12">
        <f>VLOOKUP(A:A,[1]TDSheet!$A:$M,13,0)</f>
        <v>0</v>
      </c>
      <c r="N81" s="12">
        <f>VLOOKUP(A:A,[1]TDSheet!$A:$X,24,0)</f>
        <v>0</v>
      </c>
      <c r="O81" s="12"/>
      <c r="P81" s="12"/>
      <c r="Q81" s="12"/>
      <c r="R81" s="12"/>
      <c r="S81" s="12"/>
      <c r="T81" s="12"/>
      <c r="U81" s="12"/>
      <c r="V81" s="12"/>
      <c r="W81" s="12">
        <f t="shared" si="18"/>
        <v>1.3956</v>
      </c>
      <c r="X81" s="14"/>
      <c r="Y81" s="15">
        <f t="shared" si="19"/>
        <v>-0.70077386070507308</v>
      </c>
      <c r="Z81" s="12">
        <f t="shared" si="20"/>
        <v>-0.70077386070507308</v>
      </c>
      <c r="AA81" s="12"/>
      <c r="AB81" s="12"/>
      <c r="AC81" s="12">
        <f>VLOOKUP(A:A,[1]TDSheet!$A:$AC,29,0)</f>
        <v>0</v>
      </c>
      <c r="AD81" s="12">
        <f>VLOOKUP(A:A,[1]TDSheet!$A:$AD,30,0)</f>
        <v>0</v>
      </c>
      <c r="AE81" s="12">
        <f>VLOOKUP(A:A,[1]TDSheet!$A:$AE,31,0)</f>
        <v>0.98919999999999997</v>
      </c>
      <c r="AF81" s="12">
        <f>VLOOKUP(A:A,[1]TDSheet!$A:$AF,32,0)</f>
        <v>0.98480000000000012</v>
      </c>
      <c r="AG81" s="12">
        <f>VLOOKUP(A:A,[1]TDSheet!$A:$AG,33,0)</f>
        <v>1.0076000000000001</v>
      </c>
      <c r="AH81" s="12">
        <v>0</v>
      </c>
      <c r="AI81" s="12" t="str">
        <f>VLOOKUP(A:A,[1]TDSheet!$A:$AI,35,0)</f>
        <v>вывод</v>
      </c>
      <c r="AJ81" s="12">
        <f t="shared" si="21"/>
        <v>0</v>
      </c>
      <c r="AK81" s="12"/>
      <c r="AL81" s="12"/>
      <c r="AM81" s="12"/>
    </row>
    <row r="82" spans="1:39" s="1" customFormat="1" ht="11.1" customHeight="1" outlineLevel="1" x14ac:dyDescent="0.2">
      <c r="A82" s="7" t="s">
        <v>84</v>
      </c>
      <c r="B82" s="7" t="s">
        <v>15</v>
      </c>
      <c r="C82" s="8">
        <v>67</v>
      </c>
      <c r="D82" s="8">
        <v>652</v>
      </c>
      <c r="E82" s="8">
        <v>381</v>
      </c>
      <c r="F82" s="8">
        <v>192</v>
      </c>
      <c r="G82" s="1">
        <f>VLOOKUP(A:A,[1]TDSheet!$A:$G,7,0)</f>
        <v>0</v>
      </c>
      <c r="H82" s="1">
        <f>VLOOKUP(A:A,[1]TDSheet!$A:$H,8,0)</f>
        <v>0.1</v>
      </c>
      <c r="I82" s="1">
        <f>VLOOKUP(A:A,[1]TDSheet!$A:$I,9,0)</f>
        <v>730</v>
      </c>
      <c r="J82" s="12">
        <f>VLOOKUP(A:A,[2]TDSheet!$A:$F,6,0)</f>
        <v>395</v>
      </c>
      <c r="K82" s="12">
        <f t="shared" si="17"/>
        <v>-14</v>
      </c>
      <c r="L82" s="12">
        <f>VLOOKUP(A:A,[1]TDSheet!$A:$L,12,0)</f>
        <v>500</v>
      </c>
      <c r="M82" s="12">
        <f>VLOOKUP(A:A,[1]TDSheet!$A:$M,13,0)</f>
        <v>0</v>
      </c>
      <c r="N82" s="12">
        <f>VLOOKUP(A:A,[1]TDSheet!$A:$X,24,0)</f>
        <v>0</v>
      </c>
      <c r="O82" s="12"/>
      <c r="P82" s="12"/>
      <c r="Q82" s="12"/>
      <c r="R82" s="12"/>
      <c r="S82" s="12"/>
      <c r="T82" s="12"/>
      <c r="U82" s="12"/>
      <c r="V82" s="12"/>
      <c r="W82" s="12">
        <f t="shared" si="18"/>
        <v>76.2</v>
      </c>
      <c r="X82" s="14"/>
      <c r="Y82" s="15">
        <f t="shared" si="19"/>
        <v>9.0813648293963247</v>
      </c>
      <c r="Z82" s="12">
        <f t="shared" si="20"/>
        <v>2.5196850393700787</v>
      </c>
      <c r="AA82" s="12"/>
      <c r="AB82" s="12"/>
      <c r="AC82" s="12">
        <f>VLOOKUP(A:A,[1]TDSheet!$A:$AC,29,0)</f>
        <v>0</v>
      </c>
      <c r="AD82" s="12">
        <f>VLOOKUP(A:A,[1]TDSheet!$A:$AD,30,0)</f>
        <v>0</v>
      </c>
      <c r="AE82" s="12">
        <f>VLOOKUP(A:A,[1]TDSheet!$A:$AE,31,0)</f>
        <v>66.2</v>
      </c>
      <c r="AF82" s="12">
        <f>VLOOKUP(A:A,[1]TDSheet!$A:$AF,32,0)</f>
        <v>65</v>
      </c>
      <c r="AG82" s="12">
        <f>VLOOKUP(A:A,[1]TDSheet!$A:$AG,33,0)</f>
        <v>67.400000000000006</v>
      </c>
      <c r="AH82" s="12">
        <f>VLOOKUP(A:A,[3]TDSheet!$A:$D,4,0)</f>
        <v>73</v>
      </c>
      <c r="AI82" s="12" t="e">
        <f>VLOOKUP(A:A,[1]TDSheet!$A:$AI,35,0)</f>
        <v>#N/A</v>
      </c>
      <c r="AJ82" s="12">
        <f t="shared" si="21"/>
        <v>0</v>
      </c>
      <c r="AK82" s="12"/>
      <c r="AL82" s="12"/>
      <c r="AM82" s="12"/>
    </row>
    <row r="83" spans="1:39" s="1" customFormat="1" ht="11.1" customHeight="1" outlineLevel="1" x14ac:dyDescent="0.2">
      <c r="A83" s="7" t="s">
        <v>85</v>
      </c>
      <c r="B83" s="7" t="s">
        <v>8</v>
      </c>
      <c r="C83" s="8">
        <v>86.518000000000001</v>
      </c>
      <c r="D83" s="8">
        <v>549.84299999999996</v>
      </c>
      <c r="E83" s="8">
        <v>262.75299999999999</v>
      </c>
      <c r="F83" s="8">
        <v>42.616999999999997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50</v>
      </c>
      <c r="J83" s="12">
        <f>VLOOKUP(A:A,[2]TDSheet!$A:$F,6,0)</f>
        <v>253.77600000000001</v>
      </c>
      <c r="K83" s="12">
        <f t="shared" si="17"/>
        <v>8.9769999999999754</v>
      </c>
      <c r="L83" s="12">
        <f>VLOOKUP(A:A,[1]TDSheet!$A:$L,12,0)</f>
        <v>30</v>
      </c>
      <c r="M83" s="12">
        <f>VLOOKUP(A:A,[1]TDSheet!$A:$M,13,0)</f>
        <v>0</v>
      </c>
      <c r="N83" s="12">
        <f>VLOOKUP(A:A,[1]TDSheet!$A:$X,24,0)</f>
        <v>80</v>
      </c>
      <c r="O83" s="12"/>
      <c r="P83" s="12"/>
      <c r="Q83" s="12"/>
      <c r="R83" s="12"/>
      <c r="S83" s="12"/>
      <c r="T83" s="12"/>
      <c r="U83" s="12"/>
      <c r="V83" s="12"/>
      <c r="W83" s="12">
        <f t="shared" si="18"/>
        <v>37.335799999999992</v>
      </c>
      <c r="X83" s="14">
        <v>70</v>
      </c>
      <c r="Y83" s="15">
        <f t="shared" si="19"/>
        <v>5.9625614021930708</v>
      </c>
      <c r="Z83" s="12">
        <f t="shared" si="20"/>
        <v>1.1414513683917313</v>
      </c>
      <c r="AA83" s="12"/>
      <c r="AB83" s="12"/>
      <c r="AC83" s="12">
        <f>VLOOKUP(A:A,[1]TDSheet!$A:$AC,29,0)</f>
        <v>76.073999999999998</v>
      </c>
      <c r="AD83" s="12">
        <f>VLOOKUP(A:A,[1]TDSheet!$A:$AD,30,0)</f>
        <v>0</v>
      </c>
      <c r="AE83" s="12">
        <f>VLOOKUP(A:A,[1]TDSheet!$A:$AE,31,0)</f>
        <v>19.609400000000001</v>
      </c>
      <c r="AF83" s="12">
        <f>VLOOKUP(A:A,[1]TDSheet!$A:$AF,32,0)</f>
        <v>28.969799999999999</v>
      </c>
      <c r="AG83" s="12">
        <f>VLOOKUP(A:A,[1]TDSheet!$A:$AG,33,0)</f>
        <v>26.183199999999999</v>
      </c>
      <c r="AH83" s="12">
        <f>VLOOKUP(A:A,[3]TDSheet!$A:$D,4,0)</f>
        <v>35.710999999999999</v>
      </c>
      <c r="AI83" s="12" t="e">
        <f>VLOOKUP(A:A,[1]TDSheet!$A:$AI,35,0)</f>
        <v>#N/A</v>
      </c>
      <c r="AJ83" s="12">
        <f t="shared" si="21"/>
        <v>70</v>
      </c>
      <c r="AK83" s="12"/>
      <c r="AL83" s="12"/>
      <c r="AM83" s="12"/>
    </row>
    <row r="84" spans="1:39" s="1" customFormat="1" ht="11.1" customHeight="1" outlineLevel="1" x14ac:dyDescent="0.2">
      <c r="A84" s="7" t="s">
        <v>86</v>
      </c>
      <c r="B84" s="7" t="s">
        <v>15</v>
      </c>
      <c r="C84" s="8">
        <v>682</v>
      </c>
      <c r="D84" s="8">
        <v>20260</v>
      </c>
      <c r="E84" s="8">
        <v>4046</v>
      </c>
      <c r="F84" s="8">
        <v>1617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2">
        <f>VLOOKUP(A:A,[2]TDSheet!$A:$F,6,0)</f>
        <v>4034</v>
      </c>
      <c r="K84" s="12">
        <f t="shared" si="17"/>
        <v>12</v>
      </c>
      <c r="L84" s="12">
        <f>VLOOKUP(A:A,[1]TDSheet!$A:$L,12,0)</f>
        <v>700</v>
      </c>
      <c r="M84" s="12">
        <f>VLOOKUP(A:A,[1]TDSheet!$A:$M,13,0)</f>
        <v>0</v>
      </c>
      <c r="N84" s="12">
        <f>VLOOKUP(A:A,[1]TDSheet!$A:$X,24,0)</f>
        <v>1000</v>
      </c>
      <c r="O84" s="12"/>
      <c r="P84" s="12"/>
      <c r="Q84" s="12"/>
      <c r="R84" s="12"/>
      <c r="S84" s="12"/>
      <c r="T84" s="12"/>
      <c r="U84" s="12"/>
      <c r="V84" s="12"/>
      <c r="W84" s="12">
        <f t="shared" si="18"/>
        <v>635.20000000000005</v>
      </c>
      <c r="X84" s="14">
        <v>500</v>
      </c>
      <c r="Y84" s="15">
        <f t="shared" si="19"/>
        <v>6.0091309823677577</v>
      </c>
      <c r="Z84" s="12">
        <f t="shared" si="20"/>
        <v>2.5456549118387906</v>
      </c>
      <c r="AA84" s="12"/>
      <c r="AB84" s="12"/>
      <c r="AC84" s="12">
        <f>VLOOKUP(A:A,[1]TDSheet!$A:$AC,29,0)</f>
        <v>552</v>
      </c>
      <c r="AD84" s="12">
        <f>VLOOKUP(A:A,[1]TDSheet!$A:$AD,30,0)</f>
        <v>318</v>
      </c>
      <c r="AE84" s="12">
        <f>VLOOKUP(A:A,[1]TDSheet!$A:$AE,31,0)</f>
        <v>492.6</v>
      </c>
      <c r="AF84" s="12">
        <f>VLOOKUP(A:A,[1]TDSheet!$A:$AF,32,0)</f>
        <v>579.4</v>
      </c>
      <c r="AG84" s="12">
        <f>VLOOKUP(A:A,[1]TDSheet!$A:$AG,33,0)</f>
        <v>585.6</v>
      </c>
      <c r="AH84" s="12">
        <f>VLOOKUP(A:A,[3]TDSheet!$A:$D,4,0)</f>
        <v>366</v>
      </c>
      <c r="AI84" s="12" t="str">
        <f>VLOOKUP(A:A,[1]TDSheet!$A:$AI,35,0)</f>
        <v>склад</v>
      </c>
      <c r="AJ84" s="12">
        <f t="shared" si="21"/>
        <v>200</v>
      </c>
      <c r="AK84" s="12"/>
      <c r="AL84" s="12"/>
      <c r="AM84" s="12"/>
    </row>
    <row r="85" spans="1:39" s="1" customFormat="1" ht="11.1" customHeight="1" outlineLevel="1" x14ac:dyDescent="0.2">
      <c r="A85" s="7" t="s">
        <v>87</v>
      </c>
      <c r="B85" s="7" t="s">
        <v>15</v>
      </c>
      <c r="C85" s="8">
        <v>243</v>
      </c>
      <c r="D85" s="8">
        <v>13128</v>
      </c>
      <c r="E85" s="8">
        <v>2513</v>
      </c>
      <c r="F85" s="8">
        <v>1333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2">
        <f>VLOOKUP(A:A,[2]TDSheet!$A:$F,6,0)</f>
        <v>2695</v>
      </c>
      <c r="K85" s="12">
        <f t="shared" si="17"/>
        <v>-182</v>
      </c>
      <c r="L85" s="12">
        <f>VLOOKUP(A:A,[1]TDSheet!$A:$L,12,0)</f>
        <v>450</v>
      </c>
      <c r="M85" s="12">
        <f>VLOOKUP(A:A,[1]TDSheet!$A:$M,13,0)</f>
        <v>0</v>
      </c>
      <c r="N85" s="12">
        <f>VLOOKUP(A:A,[1]TDSheet!$A:$X,24,0)</f>
        <v>400</v>
      </c>
      <c r="O85" s="12"/>
      <c r="P85" s="12"/>
      <c r="Q85" s="12"/>
      <c r="R85" s="12"/>
      <c r="S85" s="12"/>
      <c r="T85" s="12"/>
      <c r="U85" s="12"/>
      <c r="V85" s="12"/>
      <c r="W85" s="12">
        <f t="shared" si="18"/>
        <v>392.2</v>
      </c>
      <c r="X85" s="14">
        <v>400</v>
      </c>
      <c r="Y85" s="15">
        <f t="shared" si="19"/>
        <v>6.5859255481896994</v>
      </c>
      <c r="Z85" s="12">
        <f t="shared" si="20"/>
        <v>3.3987761346251912</v>
      </c>
      <c r="AA85" s="12"/>
      <c r="AB85" s="12"/>
      <c r="AC85" s="12">
        <f>VLOOKUP(A:A,[1]TDSheet!$A:$AC,29,0)</f>
        <v>552</v>
      </c>
      <c r="AD85" s="12">
        <f>VLOOKUP(A:A,[1]TDSheet!$A:$AD,30,0)</f>
        <v>0</v>
      </c>
      <c r="AE85" s="12">
        <f>VLOOKUP(A:A,[1]TDSheet!$A:$AE,31,0)</f>
        <v>346.6</v>
      </c>
      <c r="AF85" s="12">
        <f>VLOOKUP(A:A,[1]TDSheet!$A:$AF,32,0)</f>
        <v>425.4</v>
      </c>
      <c r="AG85" s="12">
        <f>VLOOKUP(A:A,[1]TDSheet!$A:$AG,33,0)</f>
        <v>429.2</v>
      </c>
      <c r="AH85" s="12">
        <f>VLOOKUP(A:A,[3]TDSheet!$A:$D,4,0)</f>
        <v>298</v>
      </c>
      <c r="AI85" s="12" t="str">
        <f>VLOOKUP(A:A,[1]TDSheet!$A:$AI,35,0)</f>
        <v>склад</v>
      </c>
      <c r="AJ85" s="12">
        <f t="shared" si="21"/>
        <v>160</v>
      </c>
      <c r="AK85" s="12"/>
      <c r="AL85" s="12"/>
      <c r="AM85" s="12"/>
    </row>
    <row r="86" spans="1:39" s="1" customFormat="1" ht="21.95" customHeight="1" outlineLevel="1" x14ac:dyDescent="0.2">
      <c r="A86" s="7" t="s">
        <v>88</v>
      </c>
      <c r="B86" s="7" t="s">
        <v>8</v>
      </c>
      <c r="C86" s="8">
        <v>79.132000000000005</v>
      </c>
      <c r="D86" s="8">
        <v>3121.11</v>
      </c>
      <c r="E86" s="8">
        <v>656.66399999999999</v>
      </c>
      <c r="F86" s="8">
        <v>275.28399999999999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666.54399999999998</v>
      </c>
      <c r="K86" s="12">
        <f t="shared" si="17"/>
        <v>-9.8799999999999955</v>
      </c>
      <c r="L86" s="12">
        <f>VLOOKUP(A:A,[1]TDSheet!$A:$L,12,0)</f>
        <v>100</v>
      </c>
      <c r="M86" s="12">
        <f>VLOOKUP(A:A,[1]TDSheet!$A:$M,13,0)</f>
        <v>0</v>
      </c>
      <c r="N86" s="12">
        <f>VLOOKUP(A:A,[1]TDSheet!$A:$X,24,0)</f>
        <v>50</v>
      </c>
      <c r="O86" s="12"/>
      <c r="P86" s="12"/>
      <c r="Q86" s="12"/>
      <c r="R86" s="12"/>
      <c r="S86" s="12"/>
      <c r="T86" s="12"/>
      <c r="U86" s="12"/>
      <c r="V86" s="12"/>
      <c r="W86" s="12">
        <f t="shared" si="18"/>
        <v>91.747600000000006</v>
      </c>
      <c r="X86" s="14">
        <v>120</v>
      </c>
      <c r="Y86" s="15">
        <f t="shared" si="19"/>
        <v>5.9433053289677327</v>
      </c>
      <c r="Z86" s="12">
        <f t="shared" si="20"/>
        <v>3.0004490580680039</v>
      </c>
      <c r="AA86" s="12"/>
      <c r="AB86" s="12"/>
      <c r="AC86" s="12">
        <f>VLOOKUP(A:A,[1]TDSheet!$A:$AC,29,0)</f>
        <v>197.92599999999999</v>
      </c>
      <c r="AD86" s="12">
        <f>VLOOKUP(A:A,[1]TDSheet!$A:$AD,30,0)</f>
        <v>0</v>
      </c>
      <c r="AE86" s="12">
        <f>VLOOKUP(A:A,[1]TDSheet!$A:$AE,31,0)</f>
        <v>64.378000000000014</v>
      </c>
      <c r="AF86" s="12">
        <f>VLOOKUP(A:A,[1]TDSheet!$A:$AF,32,0)</f>
        <v>78.205199999999977</v>
      </c>
      <c r="AG86" s="12">
        <f>VLOOKUP(A:A,[1]TDSheet!$A:$AG,33,0)</f>
        <v>87.406599999999997</v>
      </c>
      <c r="AH86" s="12">
        <f>VLOOKUP(A:A,[3]TDSheet!$A:$D,4,0)</f>
        <v>85.444999999999993</v>
      </c>
      <c r="AI86" s="12" t="e">
        <f>VLOOKUP(A:A,[1]TDSheet!$A:$AI,35,0)</f>
        <v>#N/A</v>
      </c>
      <c r="AJ86" s="12">
        <f t="shared" si="21"/>
        <v>120</v>
      </c>
      <c r="AK86" s="12"/>
      <c r="AL86" s="12"/>
      <c r="AM86" s="12"/>
    </row>
    <row r="87" spans="1:39" s="1" customFormat="1" ht="11.1" customHeight="1" outlineLevel="1" x14ac:dyDescent="0.2">
      <c r="A87" s="7" t="s">
        <v>89</v>
      </c>
      <c r="B87" s="7" t="s">
        <v>8</v>
      </c>
      <c r="C87" s="8">
        <v>181.238</v>
      </c>
      <c r="D87" s="8">
        <v>2008.586</v>
      </c>
      <c r="E87" s="8">
        <v>546.37900000000002</v>
      </c>
      <c r="F87" s="8">
        <v>52.267000000000003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554.70299999999997</v>
      </c>
      <c r="K87" s="12">
        <f t="shared" si="17"/>
        <v>-8.3239999999999554</v>
      </c>
      <c r="L87" s="12">
        <f>VLOOKUP(A:A,[1]TDSheet!$A:$L,12,0)</f>
        <v>70</v>
      </c>
      <c r="M87" s="12">
        <f>VLOOKUP(A:A,[1]TDSheet!$A:$M,13,0)</f>
        <v>0</v>
      </c>
      <c r="N87" s="12">
        <f>VLOOKUP(A:A,[1]TDSheet!$A:$X,24,0)</f>
        <v>150</v>
      </c>
      <c r="O87" s="12"/>
      <c r="P87" s="12"/>
      <c r="Q87" s="12"/>
      <c r="R87" s="12"/>
      <c r="S87" s="12"/>
      <c r="T87" s="12"/>
      <c r="U87" s="12"/>
      <c r="V87" s="12"/>
      <c r="W87" s="12">
        <f t="shared" si="18"/>
        <v>75.653400000000005</v>
      </c>
      <c r="X87" s="14">
        <v>180</v>
      </c>
      <c r="Y87" s="15">
        <f t="shared" si="19"/>
        <v>5.9781450668443181</v>
      </c>
      <c r="Z87" s="12">
        <f t="shared" si="20"/>
        <v>0.69087443525340564</v>
      </c>
      <c r="AA87" s="12"/>
      <c r="AB87" s="12"/>
      <c r="AC87" s="12">
        <f>VLOOKUP(A:A,[1]TDSheet!$A:$AC,29,0)</f>
        <v>168.11199999999999</v>
      </c>
      <c r="AD87" s="12">
        <f>VLOOKUP(A:A,[1]TDSheet!$A:$AD,30,0)</f>
        <v>0</v>
      </c>
      <c r="AE87" s="12">
        <f>VLOOKUP(A:A,[1]TDSheet!$A:$AE,31,0)</f>
        <v>55.884</v>
      </c>
      <c r="AF87" s="12">
        <f>VLOOKUP(A:A,[1]TDSheet!$A:$AF,32,0)</f>
        <v>72.712999999999994</v>
      </c>
      <c r="AG87" s="12">
        <f>VLOOKUP(A:A,[1]TDSheet!$A:$AG,33,0)</f>
        <v>66.987799999999993</v>
      </c>
      <c r="AH87" s="12">
        <f>VLOOKUP(A:A,[3]TDSheet!$A:$D,4,0)</f>
        <v>78.239000000000004</v>
      </c>
      <c r="AI87" s="12" t="e">
        <f>VLOOKUP(A:A,[1]TDSheet!$A:$AI,35,0)</f>
        <v>#N/A</v>
      </c>
      <c r="AJ87" s="12">
        <f t="shared" si="21"/>
        <v>180</v>
      </c>
      <c r="AK87" s="12"/>
      <c r="AL87" s="12"/>
      <c r="AM87" s="12"/>
    </row>
    <row r="88" spans="1:39" s="1" customFormat="1" ht="11.1" customHeight="1" outlineLevel="1" x14ac:dyDescent="0.2">
      <c r="A88" s="7" t="s">
        <v>90</v>
      </c>
      <c r="B88" s="7" t="s">
        <v>8</v>
      </c>
      <c r="C88" s="8">
        <v>142.43199999999999</v>
      </c>
      <c r="D88" s="8">
        <v>4359.0290000000005</v>
      </c>
      <c r="E88" s="8">
        <v>930.66099999999994</v>
      </c>
      <c r="F88" s="8">
        <v>296.08100000000002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2">
        <f>VLOOKUP(A:A,[2]TDSheet!$A:$F,6,0)</f>
        <v>949.56600000000003</v>
      </c>
      <c r="K88" s="12">
        <f t="shared" si="17"/>
        <v>-18.905000000000086</v>
      </c>
      <c r="L88" s="12">
        <f>VLOOKUP(A:A,[1]TDSheet!$A:$L,12,0)</f>
        <v>130</v>
      </c>
      <c r="M88" s="12">
        <f>VLOOKUP(A:A,[1]TDSheet!$A:$M,13,0)</f>
        <v>0</v>
      </c>
      <c r="N88" s="12">
        <f>VLOOKUP(A:A,[1]TDSheet!$A:$X,24,0)</f>
        <v>200</v>
      </c>
      <c r="O88" s="12"/>
      <c r="P88" s="12"/>
      <c r="Q88" s="12"/>
      <c r="R88" s="12"/>
      <c r="S88" s="12"/>
      <c r="T88" s="12"/>
      <c r="U88" s="12"/>
      <c r="V88" s="12"/>
      <c r="W88" s="12">
        <f t="shared" si="18"/>
        <v>140.51439999999997</v>
      </c>
      <c r="X88" s="14">
        <v>200</v>
      </c>
      <c r="Y88" s="15">
        <f t="shared" si="19"/>
        <v>5.8789775282818004</v>
      </c>
      <c r="Z88" s="12">
        <f t="shared" si="20"/>
        <v>2.1071221170214591</v>
      </c>
      <c r="AA88" s="12"/>
      <c r="AB88" s="12"/>
      <c r="AC88" s="12">
        <f>VLOOKUP(A:A,[1]TDSheet!$A:$AC,29,0)</f>
        <v>228.089</v>
      </c>
      <c r="AD88" s="12">
        <f>VLOOKUP(A:A,[1]TDSheet!$A:$AD,30,0)</f>
        <v>0</v>
      </c>
      <c r="AE88" s="12">
        <f>VLOOKUP(A:A,[1]TDSheet!$A:$AE,31,0)</f>
        <v>112.3578</v>
      </c>
      <c r="AF88" s="12">
        <f>VLOOKUP(A:A,[1]TDSheet!$A:$AF,32,0)</f>
        <v>122.56219999999999</v>
      </c>
      <c r="AG88" s="12">
        <f>VLOOKUP(A:A,[1]TDSheet!$A:$AG,33,0)</f>
        <v>124.6378</v>
      </c>
      <c r="AH88" s="12">
        <f>VLOOKUP(A:A,[3]TDSheet!$A:$D,4,0)</f>
        <v>143.72</v>
      </c>
      <c r="AI88" s="12" t="e">
        <f>VLOOKUP(A:A,[1]TDSheet!$A:$AI,35,0)</f>
        <v>#N/A</v>
      </c>
      <c r="AJ88" s="12">
        <f t="shared" si="21"/>
        <v>200</v>
      </c>
      <c r="AK88" s="12"/>
      <c r="AL88" s="12"/>
      <c r="AM88" s="12"/>
    </row>
    <row r="89" spans="1:39" s="1" customFormat="1" ht="11.1" customHeight="1" outlineLevel="1" x14ac:dyDescent="0.2">
      <c r="A89" s="7" t="s">
        <v>91</v>
      </c>
      <c r="B89" s="7" t="s">
        <v>8</v>
      </c>
      <c r="C89" s="8">
        <v>155.351</v>
      </c>
      <c r="D89" s="8">
        <v>3207.567</v>
      </c>
      <c r="E89" s="8">
        <v>681.74</v>
      </c>
      <c r="F89" s="8">
        <v>85.424000000000007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2">
        <f>VLOOKUP(A:A,[2]TDSheet!$A:$F,6,0)</f>
        <v>711.12900000000002</v>
      </c>
      <c r="K89" s="12">
        <f t="shared" si="17"/>
        <v>-29.38900000000001</v>
      </c>
      <c r="L89" s="12">
        <f>VLOOKUP(A:A,[1]TDSheet!$A:$L,12,0)</f>
        <v>100</v>
      </c>
      <c r="M89" s="12">
        <f>VLOOKUP(A:A,[1]TDSheet!$A:$M,13,0)</f>
        <v>0</v>
      </c>
      <c r="N89" s="12">
        <f>VLOOKUP(A:A,[1]TDSheet!$A:$X,24,0)</f>
        <v>200</v>
      </c>
      <c r="O89" s="12"/>
      <c r="P89" s="12"/>
      <c r="Q89" s="12"/>
      <c r="R89" s="12"/>
      <c r="S89" s="12"/>
      <c r="T89" s="12"/>
      <c r="U89" s="12"/>
      <c r="V89" s="12"/>
      <c r="W89" s="12">
        <f t="shared" si="18"/>
        <v>112.29659999999998</v>
      </c>
      <c r="X89" s="14">
        <v>250</v>
      </c>
      <c r="Y89" s="15">
        <f t="shared" si="19"/>
        <v>5.6584437997232335</v>
      </c>
      <c r="Z89" s="12">
        <f t="shared" si="20"/>
        <v>0.76069978966415741</v>
      </c>
      <c r="AA89" s="12"/>
      <c r="AB89" s="12"/>
      <c r="AC89" s="12">
        <f>VLOOKUP(A:A,[1]TDSheet!$A:$AC,29,0)</f>
        <v>120.25700000000001</v>
      </c>
      <c r="AD89" s="12">
        <f>VLOOKUP(A:A,[1]TDSheet!$A:$AD,30,0)</f>
        <v>0</v>
      </c>
      <c r="AE89" s="12">
        <f>VLOOKUP(A:A,[1]TDSheet!$A:$AE,31,0)</f>
        <v>80.512200000000007</v>
      </c>
      <c r="AF89" s="12">
        <f>VLOOKUP(A:A,[1]TDSheet!$A:$AF,32,0)</f>
        <v>95.809000000000012</v>
      </c>
      <c r="AG89" s="12">
        <f>VLOOKUP(A:A,[1]TDSheet!$A:$AG,33,0)</f>
        <v>92.33420000000001</v>
      </c>
      <c r="AH89" s="12">
        <f>VLOOKUP(A:A,[3]TDSheet!$A:$D,4,0)</f>
        <v>139.93799999999999</v>
      </c>
      <c r="AI89" s="12" t="e">
        <f>VLOOKUP(A:A,[1]TDSheet!$A:$AI,35,0)</f>
        <v>#N/A</v>
      </c>
      <c r="AJ89" s="12">
        <f t="shared" si="21"/>
        <v>250</v>
      </c>
      <c r="AK89" s="12"/>
      <c r="AL89" s="12"/>
      <c r="AM89" s="12"/>
    </row>
    <row r="90" spans="1:39" s="1" customFormat="1" ht="11.1" customHeight="1" outlineLevel="1" x14ac:dyDescent="0.2">
      <c r="A90" s="7" t="s">
        <v>92</v>
      </c>
      <c r="B90" s="7" t="s">
        <v>15</v>
      </c>
      <c r="C90" s="8">
        <v>30</v>
      </c>
      <c r="D90" s="8">
        <v>110</v>
      </c>
      <c r="E90" s="8">
        <v>66</v>
      </c>
      <c r="F90" s="8">
        <v>-4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2">
        <f>VLOOKUP(A:A,[2]TDSheet!$A:$F,6,0)</f>
        <v>73</v>
      </c>
      <c r="K90" s="12">
        <f t="shared" si="17"/>
        <v>-7</v>
      </c>
      <c r="L90" s="12">
        <f>VLOOKUP(A:A,[1]TDSheet!$A:$L,12,0)</f>
        <v>0</v>
      </c>
      <c r="M90" s="12">
        <f>VLOOKUP(A:A,[1]TDSheet!$A:$M,13,0)</f>
        <v>0</v>
      </c>
      <c r="N90" s="12">
        <f>VLOOKUP(A:A,[1]TDSheet!$A:$X,24,0)</f>
        <v>40</v>
      </c>
      <c r="O90" s="12"/>
      <c r="P90" s="12"/>
      <c r="Q90" s="12"/>
      <c r="R90" s="12"/>
      <c r="S90" s="12"/>
      <c r="T90" s="12"/>
      <c r="U90" s="12"/>
      <c r="V90" s="12"/>
      <c r="W90" s="12">
        <f t="shared" si="18"/>
        <v>8.4</v>
      </c>
      <c r="X90" s="14">
        <v>20</v>
      </c>
      <c r="Y90" s="15">
        <f t="shared" si="19"/>
        <v>6.6666666666666661</v>
      </c>
      <c r="Z90" s="12">
        <f t="shared" si="20"/>
        <v>-0.47619047619047616</v>
      </c>
      <c r="AA90" s="12"/>
      <c r="AB90" s="12"/>
      <c r="AC90" s="12">
        <f>VLOOKUP(A:A,[1]TDSheet!$A:$AC,29,0)</f>
        <v>24</v>
      </c>
      <c r="AD90" s="12">
        <f>VLOOKUP(A:A,[1]TDSheet!$A:$AD,30,0)</f>
        <v>0</v>
      </c>
      <c r="AE90" s="12">
        <f>VLOOKUP(A:A,[1]TDSheet!$A:$AE,31,0)</f>
        <v>6.4</v>
      </c>
      <c r="AF90" s="12">
        <f>VLOOKUP(A:A,[1]TDSheet!$A:$AF,32,0)</f>
        <v>9.1999999999999993</v>
      </c>
      <c r="AG90" s="12">
        <f>VLOOKUP(A:A,[1]TDSheet!$A:$AG,33,0)</f>
        <v>7.4</v>
      </c>
      <c r="AH90" s="12">
        <f>VLOOKUP(A:A,[3]TDSheet!$A:$D,4,0)</f>
        <v>4</v>
      </c>
      <c r="AI90" s="12" t="str">
        <f>VLOOKUP(A:A,[1]TDSheet!$A:$AI,35,0)</f>
        <v>ф</v>
      </c>
      <c r="AJ90" s="12">
        <f t="shared" si="21"/>
        <v>12</v>
      </c>
      <c r="AK90" s="12"/>
      <c r="AL90" s="12"/>
      <c r="AM90" s="12"/>
    </row>
    <row r="91" spans="1:39" s="1" customFormat="1" ht="11.1" customHeight="1" outlineLevel="1" x14ac:dyDescent="0.2">
      <c r="A91" s="7" t="s">
        <v>93</v>
      </c>
      <c r="B91" s="7" t="s">
        <v>15</v>
      </c>
      <c r="C91" s="8">
        <v>14</v>
      </c>
      <c r="D91" s="8">
        <v>89</v>
      </c>
      <c r="E91" s="8">
        <v>57</v>
      </c>
      <c r="F91" s="8">
        <v>5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2">
        <f>VLOOKUP(A:A,[2]TDSheet!$A:$F,6,0)</f>
        <v>66</v>
      </c>
      <c r="K91" s="12">
        <f t="shared" si="17"/>
        <v>-9</v>
      </c>
      <c r="L91" s="12">
        <f>VLOOKUP(A:A,[1]TDSheet!$A:$L,12,0)</f>
        <v>10</v>
      </c>
      <c r="M91" s="12">
        <f>VLOOKUP(A:A,[1]TDSheet!$A:$M,13,0)</f>
        <v>0</v>
      </c>
      <c r="N91" s="12">
        <f>VLOOKUP(A:A,[1]TDSheet!$A:$X,24,0)</f>
        <v>20</v>
      </c>
      <c r="O91" s="12"/>
      <c r="P91" s="12"/>
      <c r="Q91" s="12"/>
      <c r="R91" s="12"/>
      <c r="S91" s="12"/>
      <c r="T91" s="12"/>
      <c r="U91" s="12"/>
      <c r="V91" s="12"/>
      <c r="W91" s="12">
        <f t="shared" si="18"/>
        <v>6.6</v>
      </c>
      <c r="X91" s="14">
        <v>10</v>
      </c>
      <c r="Y91" s="15">
        <f t="shared" si="19"/>
        <v>6.8181818181818183</v>
      </c>
      <c r="Z91" s="12">
        <f t="shared" si="20"/>
        <v>0.75757575757575757</v>
      </c>
      <c r="AA91" s="12"/>
      <c r="AB91" s="12"/>
      <c r="AC91" s="12">
        <f>VLOOKUP(A:A,[1]TDSheet!$A:$AC,29,0)</f>
        <v>24</v>
      </c>
      <c r="AD91" s="12">
        <f>VLOOKUP(A:A,[1]TDSheet!$A:$AD,30,0)</f>
        <v>0</v>
      </c>
      <c r="AE91" s="12">
        <f>VLOOKUP(A:A,[1]TDSheet!$A:$AE,31,0)</f>
        <v>4</v>
      </c>
      <c r="AF91" s="12">
        <f>VLOOKUP(A:A,[1]TDSheet!$A:$AF,32,0)</f>
        <v>6</v>
      </c>
      <c r="AG91" s="12">
        <f>VLOOKUP(A:A,[1]TDSheet!$A:$AG,33,0)</f>
        <v>6.4</v>
      </c>
      <c r="AH91" s="12">
        <f>VLOOKUP(A:A,[3]TDSheet!$A:$D,4,0)</f>
        <v>9</v>
      </c>
      <c r="AI91" s="12" t="str">
        <f>VLOOKUP(A:A,[1]TDSheet!$A:$AI,35,0)</f>
        <v>ф</v>
      </c>
      <c r="AJ91" s="12">
        <f t="shared" si="21"/>
        <v>6</v>
      </c>
      <c r="AK91" s="12"/>
      <c r="AL91" s="12"/>
      <c r="AM91" s="12"/>
    </row>
    <row r="92" spans="1:39" s="1" customFormat="1" ht="11.1" customHeight="1" outlineLevel="1" x14ac:dyDescent="0.2">
      <c r="A92" s="7" t="s">
        <v>94</v>
      </c>
      <c r="B92" s="7" t="s">
        <v>15</v>
      </c>
      <c r="C92" s="8">
        <v>3</v>
      </c>
      <c r="D92" s="8">
        <v>152</v>
      </c>
      <c r="E92" s="8">
        <v>90</v>
      </c>
      <c r="F92" s="8">
        <v>11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2">
        <f>VLOOKUP(A:A,[2]TDSheet!$A:$F,6,0)</f>
        <v>109</v>
      </c>
      <c r="K92" s="12">
        <f t="shared" si="17"/>
        <v>-19</v>
      </c>
      <c r="L92" s="12">
        <f>VLOOKUP(A:A,[1]TDSheet!$A:$L,12,0)</f>
        <v>10</v>
      </c>
      <c r="M92" s="12">
        <f>VLOOKUP(A:A,[1]TDSheet!$A:$M,13,0)</f>
        <v>0</v>
      </c>
      <c r="N92" s="12">
        <f>VLOOKUP(A:A,[1]TDSheet!$A:$X,24,0)</f>
        <v>20</v>
      </c>
      <c r="O92" s="12"/>
      <c r="P92" s="12"/>
      <c r="Q92" s="12"/>
      <c r="R92" s="12"/>
      <c r="S92" s="12"/>
      <c r="T92" s="12"/>
      <c r="U92" s="12"/>
      <c r="V92" s="12"/>
      <c r="W92" s="12">
        <f t="shared" si="18"/>
        <v>13.2</v>
      </c>
      <c r="X92" s="14">
        <v>40</v>
      </c>
      <c r="Y92" s="15">
        <f t="shared" si="19"/>
        <v>6.1363636363636367</v>
      </c>
      <c r="Z92" s="12">
        <f t="shared" si="20"/>
        <v>0.83333333333333337</v>
      </c>
      <c r="AA92" s="12"/>
      <c r="AB92" s="12"/>
      <c r="AC92" s="12">
        <f>VLOOKUP(A:A,[1]TDSheet!$A:$AC,29,0)</f>
        <v>24</v>
      </c>
      <c r="AD92" s="12">
        <f>VLOOKUP(A:A,[1]TDSheet!$A:$AD,30,0)</f>
        <v>0</v>
      </c>
      <c r="AE92" s="12">
        <f>VLOOKUP(A:A,[1]TDSheet!$A:$AE,31,0)</f>
        <v>8.8000000000000007</v>
      </c>
      <c r="AF92" s="12">
        <f>VLOOKUP(A:A,[1]TDSheet!$A:$AF,32,0)</f>
        <v>10</v>
      </c>
      <c r="AG92" s="12">
        <f>VLOOKUP(A:A,[1]TDSheet!$A:$AG,33,0)</f>
        <v>9.4</v>
      </c>
      <c r="AH92" s="12">
        <f>VLOOKUP(A:A,[3]TDSheet!$A:$D,4,0)</f>
        <v>23</v>
      </c>
      <c r="AI92" s="12" t="str">
        <f>VLOOKUP(A:A,[1]TDSheet!$A:$AI,35,0)</f>
        <v>ф</v>
      </c>
      <c r="AJ92" s="12">
        <f t="shared" si="21"/>
        <v>24</v>
      </c>
      <c r="AK92" s="12"/>
      <c r="AL92" s="12"/>
      <c r="AM92" s="12"/>
    </row>
    <row r="93" spans="1:39" s="1" customFormat="1" ht="11.1" customHeight="1" outlineLevel="1" x14ac:dyDescent="0.2">
      <c r="A93" s="7" t="s">
        <v>95</v>
      </c>
      <c r="B93" s="7" t="s">
        <v>8</v>
      </c>
      <c r="C93" s="8">
        <v>169.12700000000001</v>
      </c>
      <c r="D93" s="8">
        <v>858.08900000000006</v>
      </c>
      <c r="E93" s="8">
        <v>455.12099999999998</v>
      </c>
      <c r="F93" s="8">
        <v>66.278999999999996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30</v>
      </c>
      <c r="J93" s="12">
        <f>VLOOKUP(A:A,[2]TDSheet!$A:$F,6,0)</f>
        <v>457.875</v>
      </c>
      <c r="K93" s="12">
        <f t="shared" si="17"/>
        <v>-2.7540000000000191</v>
      </c>
      <c r="L93" s="12">
        <f>VLOOKUP(A:A,[1]TDSheet!$A:$L,12,0)</f>
        <v>50</v>
      </c>
      <c r="M93" s="12">
        <f>VLOOKUP(A:A,[1]TDSheet!$A:$M,13,0)</f>
        <v>0</v>
      </c>
      <c r="N93" s="12">
        <f>VLOOKUP(A:A,[1]TDSheet!$A:$X,24,0)</f>
        <v>80</v>
      </c>
      <c r="O93" s="12"/>
      <c r="P93" s="12"/>
      <c r="Q93" s="12"/>
      <c r="R93" s="12"/>
      <c r="S93" s="12"/>
      <c r="T93" s="12"/>
      <c r="U93" s="12"/>
      <c r="V93" s="12"/>
      <c r="W93" s="12">
        <f t="shared" si="18"/>
        <v>49.734799999999993</v>
      </c>
      <c r="X93" s="14">
        <v>70</v>
      </c>
      <c r="Y93" s="15">
        <f t="shared" si="19"/>
        <v>5.3539774966421909</v>
      </c>
      <c r="Z93" s="12">
        <f t="shared" si="20"/>
        <v>1.3326483669382405</v>
      </c>
      <c r="AA93" s="12"/>
      <c r="AB93" s="12"/>
      <c r="AC93" s="12">
        <f>VLOOKUP(A:A,[1]TDSheet!$A:$AC,29,0)</f>
        <v>206.447</v>
      </c>
      <c r="AD93" s="12">
        <f>VLOOKUP(A:A,[1]TDSheet!$A:$AD,30,0)</f>
        <v>0</v>
      </c>
      <c r="AE93" s="12">
        <f>VLOOKUP(A:A,[1]TDSheet!$A:$AE,31,0)</f>
        <v>37.811399999999999</v>
      </c>
      <c r="AF93" s="12">
        <f>VLOOKUP(A:A,[1]TDSheet!$A:$AF,32,0)</f>
        <v>49.967399999999998</v>
      </c>
      <c r="AG93" s="12">
        <f>VLOOKUP(A:A,[1]TDSheet!$A:$AG,33,0)</f>
        <v>47.6922</v>
      </c>
      <c r="AH93" s="12">
        <f>VLOOKUP(A:A,[3]TDSheet!$A:$D,4,0)</f>
        <v>52.945</v>
      </c>
      <c r="AI93" s="12" t="e">
        <f>VLOOKUP(A:A,[1]TDSheet!$A:$AI,35,0)</f>
        <v>#N/A</v>
      </c>
      <c r="AJ93" s="12">
        <f t="shared" si="21"/>
        <v>70</v>
      </c>
      <c r="AK93" s="12"/>
      <c r="AL93" s="12"/>
      <c r="AM93" s="12"/>
    </row>
    <row r="94" spans="1:39" s="1" customFormat="1" ht="11.1" customHeight="1" outlineLevel="1" x14ac:dyDescent="0.2">
      <c r="A94" s="7" t="s">
        <v>96</v>
      </c>
      <c r="B94" s="7" t="s">
        <v>8</v>
      </c>
      <c r="C94" s="8">
        <v>-11.031000000000001</v>
      </c>
      <c r="D94" s="8">
        <v>37.213999999999999</v>
      </c>
      <c r="E94" s="8">
        <v>9.4480000000000004</v>
      </c>
      <c r="F94" s="8">
        <v>9.6000000000000002E-2</v>
      </c>
      <c r="G94" s="1" t="str">
        <f>VLOOKUP(A:A,[1]TDSheet!$A:$G,7,0)</f>
        <v>выв</v>
      </c>
      <c r="H94" s="1">
        <f>VLOOKUP(A:A,[1]TDSheet!$A:$H,8,0)</f>
        <v>0</v>
      </c>
      <c r="I94" s="1">
        <f>VLOOKUP(A:A,[1]TDSheet!$A:$I,9,0)</f>
        <v>50</v>
      </c>
      <c r="J94" s="12">
        <f>VLOOKUP(A:A,[2]TDSheet!$A:$F,6,0)</f>
        <v>18.152999999999999</v>
      </c>
      <c r="K94" s="12">
        <f t="shared" si="17"/>
        <v>-8.7049999999999983</v>
      </c>
      <c r="L94" s="12">
        <f>VLOOKUP(A:A,[1]TDSheet!$A:$L,12,0)</f>
        <v>0</v>
      </c>
      <c r="M94" s="12">
        <f>VLOOKUP(A:A,[1]TDSheet!$A:$M,13,0)</f>
        <v>0</v>
      </c>
      <c r="N94" s="12">
        <f>VLOOKUP(A:A,[1]TDSheet!$A:$X,24,0)</f>
        <v>0</v>
      </c>
      <c r="O94" s="12"/>
      <c r="P94" s="12"/>
      <c r="Q94" s="12"/>
      <c r="R94" s="12"/>
      <c r="S94" s="12"/>
      <c r="T94" s="12"/>
      <c r="U94" s="12"/>
      <c r="V94" s="12"/>
      <c r="W94" s="12">
        <f t="shared" si="18"/>
        <v>1.8896000000000002</v>
      </c>
      <c r="X94" s="14"/>
      <c r="Y94" s="15">
        <f t="shared" si="19"/>
        <v>5.0804403048264182E-2</v>
      </c>
      <c r="Z94" s="12">
        <f t="shared" si="20"/>
        <v>5.0804403048264182E-2</v>
      </c>
      <c r="AA94" s="12"/>
      <c r="AB94" s="12"/>
      <c r="AC94" s="12">
        <f>VLOOKUP(A:A,[1]TDSheet!$A:$AC,29,0)</f>
        <v>0</v>
      </c>
      <c r="AD94" s="12">
        <f>VLOOKUP(A:A,[1]TDSheet!$A:$AD,30,0)</f>
        <v>0</v>
      </c>
      <c r="AE94" s="12">
        <f>VLOOKUP(A:A,[1]TDSheet!$A:$AE,31,0)</f>
        <v>3.7795999999999998</v>
      </c>
      <c r="AF94" s="12">
        <f>VLOOKUP(A:A,[1]TDSheet!$A:$AF,32,0)</f>
        <v>3.5200000000000005</v>
      </c>
      <c r="AG94" s="12">
        <f>VLOOKUP(A:A,[1]TDSheet!$A:$AG,33,0)</f>
        <v>3.7816000000000001</v>
      </c>
      <c r="AH94" s="12">
        <f>VLOOKUP(A:A,[3]TDSheet!$A:$D,4,0)</f>
        <v>1.3340000000000001</v>
      </c>
      <c r="AI94" s="12" t="str">
        <f>VLOOKUP(A:A,[1]TDSheet!$A:$AI,35,0)</f>
        <v>вывод</v>
      </c>
      <c r="AJ94" s="12">
        <f t="shared" si="21"/>
        <v>0</v>
      </c>
      <c r="AK94" s="12"/>
      <c r="AL94" s="12"/>
      <c r="AM94" s="12"/>
    </row>
    <row r="95" spans="1:39" s="1" customFormat="1" ht="11.1" customHeight="1" outlineLevel="1" x14ac:dyDescent="0.2">
      <c r="A95" s="7" t="s">
        <v>97</v>
      </c>
      <c r="B95" s="7" t="s">
        <v>8</v>
      </c>
      <c r="C95" s="8">
        <v>97.504000000000005</v>
      </c>
      <c r="D95" s="8">
        <v>204.63300000000001</v>
      </c>
      <c r="E95" s="8">
        <v>64.27</v>
      </c>
      <c r="F95" s="8">
        <v>49.712000000000003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50</v>
      </c>
      <c r="J95" s="12">
        <f>VLOOKUP(A:A,[2]TDSheet!$A:$F,6,0)</f>
        <v>68.200999999999993</v>
      </c>
      <c r="K95" s="12">
        <f t="shared" si="17"/>
        <v>-3.9309999999999974</v>
      </c>
      <c r="L95" s="12">
        <f>VLOOKUP(A:A,[1]TDSheet!$A:$L,12,0)</f>
        <v>0</v>
      </c>
      <c r="M95" s="12">
        <f>VLOOKUP(A:A,[1]TDSheet!$A:$M,13,0)</f>
        <v>0</v>
      </c>
      <c r="N95" s="12">
        <f>VLOOKUP(A:A,[1]TDSheet!$A:$X,24,0)</f>
        <v>30</v>
      </c>
      <c r="O95" s="12"/>
      <c r="P95" s="12"/>
      <c r="Q95" s="12"/>
      <c r="R95" s="12"/>
      <c r="S95" s="12"/>
      <c r="T95" s="12"/>
      <c r="U95" s="12"/>
      <c r="V95" s="12"/>
      <c r="W95" s="12">
        <f t="shared" si="18"/>
        <v>12.853999999999999</v>
      </c>
      <c r="X95" s="14"/>
      <c r="Y95" s="15">
        <f t="shared" si="19"/>
        <v>6.2013381048700804</v>
      </c>
      <c r="Z95" s="12">
        <f t="shared" si="20"/>
        <v>3.8674342617084183</v>
      </c>
      <c r="AA95" s="12"/>
      <c r="AB95" s="12"/>
      <c r="AC95" s="12">
        <f>VLOOKUP(A:A,[1]TDSheet!$A:$AC,29,0)</f>
        <v>0</v>
      </c>
      <c r="AD95" s="12">
        <f>VLOOKUP(A:A,[1]TDSheet!$A:$AD,30,0)</f>
        <v>0</v>
      </c>
      <c r="AE95" s="12">
        <f>VLOOKUP(A:A,[1]TDSheet!$A:$AE,31,0)</f>
        <v>17.966799999999999</v>
      </c>
      <c r="AF95" s="12">
        <f>VLOOKUP(A:A,[1]TDSheet!$A:$AF,32,0)</f>
        <v>16.116599999999998</v>
      </c>
      <c r="AG95" s="12">
        <f>VLOOKUP(A:A,[1]TDSheet!$A:$AG,33,0)</f>
        <v>11.768600000000001</v>
      </c>
      <c r="AH95" s="12">
        <f>VLOOKUP(A:A,[3]TDSheet!$A:$D,4,0)</f>
        <v>8.0109999999999992</v>
      </c>
      <c r="AI95" s="12" t="str">
        <f>VLOOKUP(A:A,[1]TDSheet!$A:$AI,35,0)</f>
        <v>увел</v>
      </c>
      <c r="AJ95" s="12">
        <f t="shared" si="21"/>
        <v>0</v>
      </c>
      <c r="AK95" s="12"/>
      <c r="AL95" s="12"/>
      <c r="AM95" s="12"/>
    </row>
    <row r="96" spans="1:39" s="1" customFormat="1" ht="11.1" customHeight="1" outlineLevel="1" x14ac:dyDescent="0.2">
      <c r="A96" s="7" t="s">
        <v>98</v>
      </c>
      <c r="B96" s="7" t="s">
        <v>15</v>
      </c>
      <c r="C96" s="8">
        <v>155.244</v>
      </c>
      <c r="D96" s="8">
        <v>655.75599999999997</v>
      </c>
      <c r="E96" s="8">
        <v>310</v>
      </c>
      <c r="F96" s="8">
        <v>71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322</v>
      </c>
      <c r="K96" s="12">
        <f t="shared" si="17"/>
        <v>-12</v>
      </c>
      <c r="L96" s="12">
        <f>VLOOKUP(A:A,[1]TDSheet!$A:$L,12,0)</f>
        <v>30</v>
      </c>
      <c r="M96" s="12">
        <f>VLOOKUP(A:A,[1]TDSheet!$A:$M,13,0)</f>
        <v>0</v>
      </c>
      <c r="N96" s="12">
        <f>VLOOKUP(A:A,[1]TDSheet!$A:$X,24,0)</f>
        <v>100</v>
      </c>
      <c r="O96" s="12"/>
      <c r="P96" s="12"/>
      <c r="Q96" s="12"/>
      <c r="R96" s="12"/>
      <c r="S96" s="12"/>
      <c r="T96" s="12"/>
      <c r="U96" s="12"/>
      <c r="V96" s="12"/>
      <c r="W96" s="12">
        <f t="shared" si="18"/>
        <v>44</v>
      </c>
      <c r="X96" s="14">
        <v>80</v>
      </c>
      <c r="Y96" s="15">
        <f t="shared" si="19"/>
        <v>6.3863636363636367</v>
      </c>
      <c r="Z96" s="12">
        <f t="shared" si="20"/>
        <v>1.6136363636363635</v>
      </c>
      <c r="AA96" s="12"/>
      <c r="AB96" s="12"/>
      <c r="AC96" s="12">
        <f>VLOOKUP(A:A,[1]TDSheet!$A:$AC,29,0)</f>
        <v>90</v>
      </c>
      <c r="AD96" s="12">
        <f>VLOOKUP(A:A,[1]TDSheet!$A:$AD,30,0)</f>
        <v>0</v>
      </c>
      <c r="AE96" s="12">
        <f>VLOOKUP(A:A,[1]TDSheet!$A:$AE,31,0)</f>
        <v>41.4</v>
      </c>
      <c r="AF96" s="12">
        <f>VLOOKUP(A:A,[1]TDSheet!$A:$AF,32,0)</f>
        <v>50.2</v>
      </c>
      <c r="AG96" s="12">
        <f>VLOOKUP(A:A,[1]TDSheet!$A:$AG,33,0)</f>
        <v>39.6</v>
      </c>
      <c r="AH96" s="12">
        <f>VLOOKUP(A:A,[3]TDSheet!$A:$D,4,0)</f>
        <v>33</v>
      </c>
      <c r="AI96" s="12" t="str">
        <f>VLOOKUP(A:A,[1]TDSheet!$A:$AI,35,0)</f>
        <v>ф</v>
      </c>
      <c r="AJ96" s="12">
        <f t="shared" si="21"/>
        <v>48</v>
      </c>
      <c r="AK96" s="12"/>
      <c r="AL96" s="12"/>
      <c r="AM96" s="12"/>
    </row>
    <row r="97" spans="1:39" s="1" customFormat="1" ht="11.1" customHeight="1" outlineLevel="1" x14ac:dyDescent="0.2">
      <c r="A97" s="7" t="s">
        <v>99</v>
      </c>
      <c r="B97" s="7" t="s">
        <v>15</v>
      </c>
      <c r="C97" s="8">
        <v>155</v>
      </c>
      <c r="D97" s="8">
        <v>573</v>
      </c>
      <c r="E97" s="8">
        <v>329</v>
      </c>
      <c r="F97" s="8">
        <v>46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2">
        <f>VLOOKUP(A:A,[2]TDSheet!$A:$F,6,0)</f>
        <v>337</v>
      </c>
      <c r="K97" s="12">
        <f t="shared" si="17"/>
        <v>-8</v>
      </c>
      <c r="L97" s="12">
        <f>VLOOKUP(A:A,[1]TDSheet!$A:$L,12,0)</f>
        <v>50</v>
      </c>
      <c r="M97" s="12">
        <f>VLOOKUP(A:A,[1]TDSheet!$A:$M,13,0)</f>
        <v>0</v>
      </c>
      <c r="N97" s="12">
        <f>VLOOKUP(A:A,[1]TDSheet!$A:$X,24,0)</f>
        <v>100</v>
      </c>
      <c r="O97" s="12"/>
      <c r="P97" s="12"/>
      <c r="Q97" s="12"/>
      <c r="R97" s="12"/>
      <c r="S97" s="12"/>
      <c r="T97" s="12"/>
      <c r="U97" s="12"/>
      <c r="V97" s="12"/>
      <c r="W97" s="12">
        <f t="shared" si="18"/>
        <v>49</v>
      </c>
      <c r="X97" s="14">
        <v>100</v>
      </c>
      <c r="Y97" s="15">
        <f t="shared" si="19"/>
        <v>6.0408163265306118</v>
      </c>
      <c r="Z97" s="12">
        <f t="shared" si="20"/>
        <v>0.93877551020408168</v>
      </c>
      <c r="AA97" s="12"/>
      <c r="AB97" s="12"/>
      <c r="AC97" s="12">
        <f>VLOOKUP(A:A,[1]TDSheet!$A:$AC,29,0)</f>
        <v>84</v>
      </c>
      <c r="AD97" s="12">
        <f>VLOOKUP(A:A,[1]TDSheet!$A:$AD,30,0)</f>
        <v>0</v>
      </c>
      <c r="AE97" s="12">
        <f>VLOOKUP(A:A,[1]TDSheet!$A:$AE,31,0)</f>
        <v>43</v>
      </c>
      <c r="AF97" s="12">
        <f>VLOOKUP(A:A,[1]TDSheet!$A:$AF,32,0)</f>
        <v>54</v>
      </c>
      <c r="AG97" s="12">
        <f>VLOOKUP(A:A,[1]TDSheet!$A:$AG,33,0)</f>
        <v>47.6</v>
      </c>
      <c r="AH97" s="12">
        <f>VLOOKUP(A:A,[3]TDSheet!$A:$D,4,0)</f>
        <v>49</v>
      </c>
      <c r="AI97" s="12" t="str">
        <f>VLOOKUP(A:A,[1]TDSheet!$A:$AI,35,0)</f>
        <v>ф</v>
      </c>
      <c r="AJ97" s="12">
        <f t="shared" si="21"/>
        <v>60</v>
      </c>
      <c r="AK97" s="12"/>
      <c r="AL97" s="12"/>
      <c r="AM97" s="12"/>
    </row>
    <row r="98" spans="1:39" s="1" customFormat="1" ht="11.1" customHeight="1" outlineLevel="1" x14ac:dyDescent="0.2">
      <c r="A98" s="7" t="s">
        <v>100</v>
      </c>
      <c r="B98" s="7" t="s">
        <v>15</v>
      </c>
      <c r="C98" s="8">
        <v>540</v>
      </c>
      <c r="D98" s="8">
        <v>6028</v>
      </c>
      <c r="E98" s="8">
        <v>2737</v>
      </c>
      <c r="F98" s="8">
        <v>573</v>
      </c>
      <c r="G98" s="1">
        <f>VLOOKUP(A:A,[1]TDSheet!$A:$G,7,0)</f>
        <v>0</v>
      </c>
      <c r="H98" s="1">
        <f>VLOOKUP(A:A,[1]TDSheet!$A:$H,8,0)</f>
        <v>0.28000000000000003</v>
      </c>
      <c r="I98" s="1">
        <f>VLOOKUP(A:A,[1]TDSheet!$A:$I,9,0)</f>
        <v>35</v>
      </c>
      <c r="J98" s="12">
        <f>VLOOKUP(A:A,[2]TDSheet!$A:$F,6,0)</f>
        <v>2794</v>
      </c>
      <c r="K98" s="12">
        <f t="shared" si="17"/>
        <v>-57</v>
      </c>
      <c r="L98" s="12">
        <f>VLOOKUP(A:A,[1]TDSheet!$A:$L,12,0)</f>
        <v>400</v>
      </c>
      <c r="M98" s="12">
        <f>VLOOKUP(A:A,[1]TDSheet!$A:$M,13,0)</f>
        <v>300</v>
      </c>
      <c r="N98" s="12">
        <f>VLOOKUP(A:A,[1]TDSheet!$A:$X,24,0)</f>
        <v>600</v>
      </c>
      <c r="O98" s="12"/>
      <c r="P98" s="12"/>
      <c r="Q98" s="12"/>
      <c r="R98" s="12"/>
      <c r="S98" s="12"/>
      <c r="T98" s="12"/>
      <c r="U98" s="12"/>
      <c r="V98" s="12"/>
      <c r="W98" s="12">
        <f t="shared" si="18"/>
        <v>395</v>
      </c>
      <c r="X98" s="14">
        <v>500</v>
      </c>
      <c r="Y98" s="15">
        <f t="shared" si="19"/>
        <v>6.0075949367088608</v>
      </c>
      <c r="Z98" s="12">
        <f t="shared" si="20"/>
        <v>1.450632911392405</v>
      </c>
      <c r="AA98" s="12"/>
      <c r="AB98" s="12"/>
      <c r="AC98" s="12">
        <f>VLOOKUP(A:A,[1]TDSheet!$A:$AC,29,0)</f>
        <v>762</v>
      </c>
      <c r="AD98" s="12">
        <f>VLOOKUP(A:A,[1]TDSheet!$A:$AD,30,0)</f>
        <v>0</v>
      </c>
      <c r="AE98" s="12">
        <f>VLOOKUP(A:A,[1]TDSheet!$A:$AE,31,0)</f>
        <v>338</v>
      </c>
      <c r="AF98" s="12">
        <f>VLOOKUP(A:A,[1]TDSheet!$A:$AF,32,0)</f>
        <v>347.4</v>
      </c>
      <c r="AG98" s="12">
        <f>VLOOKUP(A:A,[1]TDSheet!$A:$AG,33,0)</f>
        <v>333.6</v>
      </c>
      <c r="AH98" s="12">
        <f>VLOOKUP(A:A,[3]TDSheet!$A:$D,4,0)</f>
        <v>315</v>
      </c>
      <c r="AI98" s="12" t="str">
        <f>VLOOKUP(A:A,[1]TDSheet!$A:$AI,35,0)</f>
        <v>янвак</v>
      </c>
      <c r="AJ98" s="12">
        <f t="shared" si="21"/>
        <v>140</v>
      </c>
      <c r="AK98" s="12"/>
      <c r="AL98" s="12"/>
      <c r="AM98" s="12"/>
    </row>
    <row r="99" spans="1:39" s="1" customFormat="1" ht="11.1" customHeight="1" outlineLevel="1" x14ac:dyDescent="0.2">
      <c r="A99" s="7" t="s">
        <v>101</v>
      </c>
      <c r="B99" s="7" t="s">
        <v>15</v>
      </c>
      <c r="C99" s="8">
        <v>-1</v>
      </c>
      <c r="D99" s="8">
        <v>975</v>
      </c>
      <c r="E99" s="8">
        <v>509</v>
      </c>
      <c r="F99" s="8">
        <v>407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2">
        <f>VLOOKUP(A:A,[2]TDSheet!$A:$F,6,0)</f>
        <v>549</v>
      </c>
      <c r="K99" s="12">
        <f t="shared" si="17"/>
        <v>-40</v>
      </c>
      <c r="L99" s="12">
        <f>VLOOKUP(A:A,[1]TDSheet!$A:$L,12,0)</f>
        <v>100</v>
      </c>
      <c r="M99" s="12">
        <f>VLOOKUP(A:A,[1]TDSheet!$A:$M,13,0)</f>
        <v>50</v>
      </c>
      <c r="N99" s="12">
        <f>VLOOKUP(A:A,[1]TDSheet!$A:$X,24,0)</f>
        <v>120</v>
      </c>
      <c r="O99" s="12"/>
      <c r="P99" s="12"/>
      <c r="Q99" s="12"/>
      <c r="R99" s="12"/>
      <c r="S99" s="12"/>
      <c r="T99" s="12"/>
      <c r="U99" s="12"/>
      <c r="V99" s="12"/>
      <c r="W99" s="12">
        <f t="shared" si="18"/>
        <v>101.8</v>
      </c>
      <c r="X99" s="14">
        <v>200</v>
      </c>
      <c r="Y99" s="15">
        <f t="shared" si="19"/>
        <v>8.6149312377210219</v>
      </c>
      <c r="Z99" s="12">
        <f t="shared" si="20"/>
        <v>3.9980353634577606</v>
      </c>
      <c r="AA99" s="12"/>
      <c r="AB99" s="12"/>
      <c r="AC99" s="12">
        <f>VLOOKUP(A:A,[1]TDSheet!$A:$AC,29,0)</f>
        <v>0</v>
      </c>
      <c r="AD99" s="12">
        <f>VLOOKUP(A:A,[1]TDSheet!$A:$AD,30,0)</f>
        <v>0</v>
      </c>
      <c r="AE99" s="12">
        <f>VLOOKUP(A:A,[1]TDSheet!$A:$AE,31,0)</f>
        <v>0</v>
      </c>
      <c r="AF99" s="12">
        <f>VLOOKUP(A:A,[1]TDSheet!$A:$AF,32,0)</f>
        <v>0</v>
      </c>
      <c r="AG99" s="12">
        <f>VLOOKUP(A:A,[1]TDSheet!$A:$AG,33,0)</f>
        <v>63.6</v>
      </c>
      <c r="AH99" s="12">
        <f>VLOOKUP(A:A,[3]TDSheet!$A:$D,4,0)</f>
        <v>157</v>
      </c>
      <c r="AI99" s="12" t="e">
        <f>VLOOKUP(A:A,[1]TDSheet!$A:$AI,35,0)</f>
        <v>#N/A</v>
      </c>
      <c r="AJ99" s="12">
        <f t="shared" si="21"/>
        <v>80</v>
      </c>
      <c r="AK99" s="12"/>
      <c r="AL99" s="12"/>
      <c r="AM99" s="12"/>
    </row>
    <row r="100" spans="1:39" s="1" customFormat="1" ht="11.1" customHeight="1" outlineLevel="1" x14ac:dyDescent="0.2">
      <c r="A100" s="7" t="s">
        <v>102</v>
      </c>
      <c r="B100" s="7" t="s">
        <v>15</v>
      </c>
      <c r="C100" s="8">
        <v>215</v>
      </c>
      <c r="D100" s="8">
        <v>1120</v>
      </c>
      <c r="E100" s="8">
        <v>686</v>
      </c>
      <c r="F100" s="8">
        <v>70</v>
      </c>
      <c r="G100" s="1">
        <f>VLOOKUP(A:A,[1]TDSheet!$A:$G,7,0)</f>
        <v>0</v>
      </c>
      <c r="H100" s="1">
        <f>VLOOKUP(A:A,[1]TDSheet!$A:$H,8,0)</f>
        <v>0.33</v>
      </c>
      <c r="I100" s="1">
        <f>VLOOKUP(A:A,[1]TDSheet!$A:$I,9,0)</f>
        <v>60</v>
      </c>
      <c r="J100" s="12">
        <f>VLOOKUP(A:A,[2]TDSheet!$A:$F,6,0)</f>
        <v>714</v>
      </c>
      <c r="K100" s="12">
        <f t="shared" si="17"/>
        <v>-28</v>
      </c>
      <c r="L100" s="12">
        <f>VLOOKUP(A:A,[1]TDSheet!$A:$L,12,0)</f>
        <v>100</v>
      </c>
      <c r="M100" s="12">
        <f>VLOOKUP(A:A,[1]TDSheet!$A:$M,13,0)</f>
        <v>0</v>
      </c>
      <c r="N100" s="12">
        <f>VLOOKUP(A:A,[1]TDSheet!$A:$X,24,0)</f>
        <v>250</v>
      </c>
      <c r="O100" s="12"/>
      <c r="P100" s="12"/>
      <c r="Q100" s="12"/>
      <c r="R100" s="12"/>
      <c r="S100" s="12"/>
      <c r="T100" s="12"/>
      <c r="U100" s="12"/>
      <c r="V100" s="12"/>
      <c r="W100" s="12">
        <f t="shared" si="18"/>
        <v>130.80000000000001</v>
      </c>
      <c r="X100" s="14">
        <v>250</v>
      </c>
      <c r="Y100" s="15">
        <f t="shared" si="19"/>
        <v>5.1223241590214066</v>
      </c>
      <c r="Z100" s="12">
        <f t="shared" si="20"/>
        <v>0.53516819571865437</v>
      </c>
      <c r="AA100" s="12"/>
      <c r="AB100" s="12"/>
      <c r="AC100" s="12">
        <f>VLOOKUP(A:A,[1]TDSheet!$A:$AC,29,0)</f>
        <v>32</v>
      </c>
      <c r="AD100" s="12">
        <f>VLOOKUP(A:A,[1]TDSheet!$A:$AD,30,0)</f>
        <v>0</v>
      </c>
      <c r="AE100" s="12">
        <f>VLOOKUP(A:A,[1]TDSheet!$A:$AE,31,0)</f>
        <v>73.599999999999994</v>
      </c>
      <c r="AF100" s="12">
        <f>VLOOKUP(A:A,[1]TDSheet!$A:$AF,32,0)</f>
        <v>106.6</v>
      </c>
      <c r="AG100" s="12">
        <f>VLOOKUP(A:A,[1]TDSheet!$A:$AG,33,0)</f>
        <v>108.8</v>
      </c>
      <c r="AH100" s="12">
        <f>VLOOKUP(A:A,[3]TDSheet!$A:$D,4,0)</f>
        <v>153</v>
      </c>
      <c r="AI100" s="12">
        <f>VLOOKUP(A:A,[1]TDSheet!$A:$AI,35,0)</f>
        <v>0</v>
      </c>
      <c r="AJ100" s="12">
        <f t="shared" si="21"/>
        <v>82.5</v>
      </c>
      <c r="AK100" s="12"/>
      <c r="AL100" s="12"/>
      <c r="AM100" s="12"/>
    </row>
    <row r="101" spans="1:39" s="1" customFormat="1" ht="21.95" customHeight="1" outlineLevel="1" x14ac:dyDescent="0.2">
      <c r="A101" s="7" t="s">
        <v>103</v>
      </c>
      <c r="B101" s="7" t="s">
        <v>15</v>
      </c>
      <c r="C101" s="8">
        <v>74</v>
      </c>
      <c r="D101" s="8">
        <v>515</v>
      </c>
      <c r="E101" s="8">
        <v>305</v>
      </c>
      <c r="F101" s="8">
        <v>126</v>
      </c>
      <c r="G101" s="1">
        <f>VLOOKUP(A:A,[1]TDSheet!$A:$G,7,0)</f>
        <v>0</v>
      </c>
      <c r="H101" s="1">
        <f>VLOOKUP(A:A,[1]TDSheet!$A:$H,8,0)</f>
        <v>0.35</v>
      </c>
      <c r="I101" s="1" t="e">
        <f>VLOOKUP(A:A,[1]TDSheet!$A:$I,9,0)</f>
        <v>#N/A</v>
      </c>
      <c r="J101" s="12">
        <f>VLOOKUP(A:A,[2]TDSheet!$A:$F,6,0)</f>
        <v>332</v>
      </c>
      <c r="K101" s="12">
        <f t="shared" si="17"/>
        <v>-27</v>
      </c>
      <c r="L101" s="12">
        <f>VLOOKUP(A:A,[1]TDSheet!$A:$L,12,0)</f>
        <v>50</v>
      </c>
      <c r="M101" s="12">
        <f>VLOOKUP(A:A,[1]TDSheet!$A:$M,13,0)</f>
        <v>0</v>
      </c>
      <c r="N101" s="12">
        <f>VLOOKUP(A:A,[1]TDSheet!$A:$X,24,0)</f>
        <v>100</v>
      </c>
      <c r="O101" s="12"/>
      <c r="P101" s="12"/>
      <c r="Q101" s="12"/>
      <c r="R101" s="12"/>
      <c r="S101" s="12"/>
      <c r="T101" s="12"/>
      <c r="U101" s="12"/>
      <c r="V101" s="12"/>
      <c r="W101" s="12">
        <f t="shared" si="18"/>
        <v>61</v>
      </c>
      <c r="X101" s="14">
        <v>100</v>
      </c>
      <c r="Y101" s="15">
        <f t="shared" si="19"/>
        <v>6.1639344262295079</v>
      </c>
      <c r="Z101" s="12">
        <f t="shared" si="20"/>
        <v>2.0655737704918034</v>
      </c>
      <c r="AA101" s="12"/>
      <c r="AB101" s="12"/>
      <c r="AC101" s="12">
        <f>VLOOKUP(A:A,[1]TDSheet!$A:$AC,29,0)</f>
        <v>0</v>
      </c>
      <c r="AD101" s="12">
        <f>VLOOKUP(A:A,[1]TDSheet!$A:$AD,30,0)</f>
        <v>0</v>
      </c>
      <c r="AE101" s="12">
        <f>VLOOKUP(A:A,[1]TDSheet!$A:$AE,31,0)</f>
        <v>54.8</v>
      </c>
      <c r="AF101" s="12">
        <f>VLOOKUP(A:A,[1]TDSheet!$A:$AF,32,0)</f>
        <v>55.8</v>
      </c>
      <c r="AG101" s="12">
        <f>VLOOKUP(A:A,[1]TDSheet!$A:$AG,33,0)</f>
        <v>53.8</v>
      </c>
      <c r="AH101" s="12">
        <f>VLOOKUP(A:A,[3]TDSheet!$A:$D,4,0)</f>
        <v>75</v>
      </c>
      <c r="AI101" s="12" t="e">
        <f>VLOOKUP(A:A,[1]TDSheet!$A:$AI,35,0)</f>
        <v>#N/A</v>
      </c>
      <c r="AJ101" s="12">
        <f t="shared" si="21"/>
        <v>35</v>
      </c>
      <c r="AK101" s="12"/>
      <c r="AL101" s="12"/>
      <c r="AM101" s="12"/>
    </row>
    <row r="102" spans="1:39" s="1" customFormat="1" ht="11.1" customHeight="1" outlineLevel="1" x14ac:dyDescent="0.2">
      <c r="A102" s="7" t="s">
        <v>117</v>
      </c>
      <c r="B102" s="7" t="s">
        <v>15</v>
      </c>
      <c r="C102" s="8">
        <v>9</v>
      </c>
      <c r="D102" s="8">
        <v>61</v>
      </c>
      <c r="E102" s="8">
        <v>24</v>
      </c>
      <c r="F102" s="8">
        <v>31</v>
      </c>
      <c r="G102" s="1">
        <f>VLOOKUP(A:A,[1]TDSheet!$A:$G,7,0)</f>
        <v>0</v>
      </c>
      <c r="H102" s="1">
        <f>VLOOKUP(A:A,[1]TDSheet!$A:$H,8,0)</f>
        <v>0.33</v>
      </c>
      <c r="I102" s="1" t="e">
        <f>VLOOKUP(A:A,[1]TDSheet!$A:$I,9,0)</f>
        <v>#N/A</v>
      </c>
      <c r="J102" s="12">
        <f>VLOOKUP(A:A,[2]TDSheet!$A:$F,6,0)</f>
        <v>26</v>
      </c>
      <c r="K102" s="12">
        <f t="shared" si="17"/>
        <v>-2</v>
      </c>
      <c r="L102" s="12">
        <f>VLOOKUP(A:A,[1]TDSheet!$A:$L,12,0)</f>
        <v>0</v>
      </c>
      <c r="M102" s="12">
        <f>VLOOKUP(A:A,[1]TDSheet!$A:$M,13,0)</f>
        <v>0</v>
      </c>
      <c r="N102" s="12">
        <f>VLOOKUP(A:A,[1]TDSheet!$A:$X,24,0)</f>
        <v>10</v>
      </c>
      <c r="O102" s="12"/>
      <c r="P102" s="12"/>
      <c r="Q102" s="12"/>
      <c r="R102" s="12"/>
      <c r="S102" s="12"/>
      <c r="T102" s="12"/>
      <c r="U102" s="12"/>
      <c r="V102" s="12"/>
      <c r="W102" s="12">
        <f t="shared" si="18"/>
        <v>4.8</v>
      </c>
      <c r="X102" s="14"/>
      <c r="Y102" s="15">
        <f t="shared" si="19"/>
        <v>8.5416666666666679</v>
      </c>
      <c r="Z102" s="12">
        <f t="shared" si="20"/>
        <v>6.4583333333333339</v>
      </c>
      <c r="AA102" s="12"/>
      <c r="AB102" s="12"/>
      <c r="AC102" s="12">
        <f>VLOOKUP(A:A,[1]TDSheet!$A:$AC,29,0)</f>
        <v>0</v>
      </c>
      <c r="AD102" s="12">
        <f>VLOOKUP(A:A,[1]TDSheet!$A:$AD,30,0)</f>
        <v>0</v>
      </c>
      <c r="AE102" s="12">
        <f>VLOOKUP(A:A,[1]TDSheet!$A:$AE,31,0)</f>
        <v>6</v>
      </c>
      <c r="AF102" s="12">
        <f>VLOOKUP(A:A,[1]TDSheet!$A:$AF,32,0)</f>
        <v>1.4</v>
      </c>
      <c r="AG102" s="12">
        <f>VLOOKUP(A:A,[1]TDSheet!$A:$AG,33,0)</f>
        <v>1.2</v>
      </c>
      <c r="AH102" s="12">
        <f>VLOOKUP(A:A,[3]TDSheet!$A:$D,4,0)</f>
        <v>2</v>
      </c>
      <c r="AI102" s="12" t="e">
        <f>VLOOKUP(A:A,[1]TDSheet!$A:$AI,35,0)</f>
        <v>#N/A</v>
      </c>
      <c r="AJ102" s="12">
        <f t="shared" si="21"/>
        <v>0</v>
      </c>
      <c r="AK102" s="12"/>
      <c r="AL102" s="12"/>
      <c r="AM102" s="12"/>
    </row>
    <row r="103" spans="1:39" s="1" customFormat="1" ht="11.1" customHeight="1" outlineLevel="1" x14ac:dyDescent="0.2">
      <c r="A103" s="7" t="s">
        <v>104</v>
      </c>
      <c r="B103" s="7" t="s">
        <v>15</v>
      </c>
      <c r="C103" s="8">
        <v>1385</v>
      </c>
      <c r="D103" s="8">
        <v>10817</v>
      </c>
      <c r="E103" s="8">
        <v>4593</v>
      </c>
      <c r="F103" s="8">
        <v>1161</v>
      </c>
      <c r="G103" s="1">
        <f>VLOOKUP(A:A,[1]TDSheet!$A:$G,7,0)</f>
        <v>0</v>
      </c>
      <c r="H103" s="1">
        <f>VLOOKUP(A:A,[1]TDSheet!$A:$H,8,0)</f>
        <v>0.35</v>
      </c>
      <c r="I103" s="1">
        <f>VLOOKUP(A:A,[1]TDSheet!$A:$I,9,0)</f>
        <v>40</v>
      </c>
      <c r="J103" s="12">
        <f>VLOOKUP(A:A,[2]TDSheet!$A:$F,6,0)</f>
        <v>4579</v>
      </c>
      <c r="K103" s="12">
        <f t="shared" si="17"/>
        <v>14</v>
      </c>
      <c r="L103" s="12">
        <f>VLOOKUP(A:A,[1]TDSheet!$A:$L,12,0)</f>
        <v>700</v>
      </c>
      <c r="M103" s="12">
        <f>VLOOKUP(A:A,[1]TDSheet!$A:$M,13,0)</f>
        <v>400</v>
      </c>
      <c r="N103" s="12">
        <f>VLOOKUP(A:A,[1]TDSheet!$A:$X,24,0)</f>
        <v>1000</v>
      </c>
      <c r="O103" s="12"/>
      <c r="P103" s="12"/>
      <c r="Q103" s="12"/>
      <c r="R103" s="12"/>
      <c r="S103" s="12"/>
      <c r="T103" s="12"/>
      <c r="U103" s="12"/>
      <c r="V103" s="12"/>
      <c r="W103" s="12">
        <f t="shared" si="18"/>
        <v>669</v>
      </c>
      <c r="X103" s="14">
        <v>1000</v>
      </c>
      <c r="Y103" s="15">
        <f t="shared" si="19"/>
        <v>6.3692077727952165</v>
      </c>
      <c r="Z103" s="12">
        <f t="shared" si="20"/>
        <v>1.7354260089686098</v>
      </c>
      <c r="AA103" s="12"/>
      <c r="AB103" s="12"/>
      <c r="AC103" s="12">
        <f>VLOOKUP(A:A,[1]TDSheet!$A:$AC,29,0)</f>
        <v>1248</v>
      </c>
      <c r="AD103" s="12">
        <f>VLOOKUP(A:A,[1]TDSheet!$A:$AD,30,0)</f>
        <v>0</v>
      </c>
      <c r="AE103" s="12">
        <f>VLOOKUP(A:A,[1]TDSheet!$A:$AE,31,0)</f>
        <v>623</v>
      </c>
      <c r="AF103" s="12">
        <f>VLOOKUP(A:A,[1]TDSheet!$A:$AF,32,0)</f>
        <v>697.4</v>
      </c>
      <c r="AG103" s="12">
        <f>VLOOKUP(A:A,[1]TDSheet!$A:$AG,33,0)</f>
        <v>631.20000000000005</v>
      </c>
      <c r="AH103" s="12">
        <f>VLOOKUP(A:A,[3]TDSheet!$A:$D,4,0)</f>
        <v>556</v>
      </c>
      <c r="AI103" s="12" t="e">
        <f>VLOOKUP(A:A,[1]TDSheet!$A:$AI,35,0)</f>
        <v>#N/A</v>
      </c>
      <c r="AJ103" s="12">
        <f t="shared" si="21"/>
        <v>350</v>
      </c>
      <c r="AK103" s="12"/>
      <c r="AL103" s="12"/>
      <c r="AM103" s="12"/>
    </row>
    <row r="104" spans="1:39" s="1" customFormat="1" ht="11.1" customHeight="1" outlineLevel="1" x14ac:dyDescent="0.2">
      <c r="A104" s="7" t="s">
        <v>105</v>
      </c>
      <c r="B104" s="7" t="s">
        <v>15</v>
      </c>
      <c r="C104" s="8">
        <v>1576</v>
      </c>
      <c r="D104" s="8">
        <v>24170</v>
      </c>
      <c r="E104" s="8">
        <v>9258</v>
      </c>
      <c r="F104" s="8">
        <v>2361</v>
      </c>
      <c r="G104" s="1">
        <f>VLOOKUP(A:A,[1]TDSheet!$A:$G,7,0)</f>
        <v>0</v>
      </c>
      <c r="H104" s="1">
        <f>VLOOKUP(A:A,[1]TDSheet!$A:$H,8,0)</f>
        <v>0.35</v>
      </c>
      <c r="I104" s="1">
        <f>VLOOKUP(A:A,[1]TDSheet!$A:$I,9,0)</f>
        <v>45</v>
      </c>
      <c r="J104" s="12">
        <f>VLOOKUP(A:A,[2]TDSheet!$A:$F,6,0)</f>
        <v>9305</v>
      </c>
      <c r="K104" s="12">
        <f t="shared" si="17"/>
        <v>-47</v>
      </c>
      <c r="L104" s="12">
        <f>VLOOKUP(A:A,[1]TDSheet!$A:$L,12,0)</f>
        <v>1500</v>
      </c>
      <c r="M104" s="12">
        <f>VLOOKUP(A:A,[1]TDSheet!$A:$M,13,0)</f>
        <v>1000</v>
      </c>
      <c r="N104" s="12">
        <f>VLOOKUP(A:A,[1]TDSheet!$A:$X,24,0)</f>
        <v>2000</v>
      </c>
      <c r="O104" s="12"/>
      <c r="P104" s="12"/>
      <c r="Q104" s="12"/>
      <c r="R104" s="12"/>
      <c r="S104" s="12"/>
      <c r="T104" s="12"/>
      <c r="U104" s="12"/>
      <c r="V104" s="12"/>
      <c r="W104" s="12">
        <f t="shared" si="18"/>
        <v>1398</v>
      </c>
      <c r="X104" s="14">
        <v>2000</v>
      </c>
      <c r="Y104" s="15">
        <f t="shared" si="19"/>
        <v>6.3383404864091561</v>
      </c>
      <c r="Z104" s="12">
        <f t="shared" si="20"/>
        <v>1.6888412017167382</v>
      </c>
      <c r="AA104" s="12"/>
      <c r="AB104" s="12"/>
      <c r="AC104" s="12">
        <f>VLOOKUP(A:A,[1]TDSheet!$A:$AC,29,0)</f>
        <v>2268</v>
      </c>
      <c r="AD104" s="12">
        <f>VLOOKUP(A:A,[1]TDSheet!$A:$AD,30,0)</f>
        <v>0</v>
      </c>
      <c r="AE104" s="12">
        <f>VLOOKUP(A:A,[1]TDSheet!$A:$AE,31,0)</f>
        <v>1071.8</v>
      </c>
      <c r="AF104" s="12">
        <f>VLOOKUP(A:A,[1]TDSheet!$A:$AF,32,0)</f>
        <v>1190.4000000000001</v>
      </c>
      <c r="AG104" s="12">
        <f>VLOOKUP(A:A,[1]TDSheet!$A:$AG,33,0)</f>
        <v>1196</v>
      </c>
      <c r="AH104" s="12">
        <f>VLOOKUP(A:A,[3]TDSheet!$A:$D,4,0)</f>
        <v>1202</v>
      </c>
      <c r="AI104" s="12" t="str">
        <f>VLOOKUP(A:A,[1]TDSheet!$A:$AI,35,0)</f>
        <v>янвак</v>
      </c>
      <c r="AJ104" s="12">
        <f t="shared" si="21"/>
        <v>700</v>
      </c>
      <c r="AK104" s="12"/>
      <c r="AL104" s="12"/>
      <c r="AM104" s="12"/>
    </row>
    <row r="105" spans="1:39" s="1" customFormat="1" ht="11.1" customHeight="1" outlineLevel="1" x14ac:dyDescent="0.2">
      <c r="A105" s="7" t="s">
        <v>106</v>
      </c>
      <c r="B105" s="7" t="s">
        <v>15</v>
      </c>
      <c r="C105" s="8">
        <v>25</v>
      </c>
      <c r="D105" s="8">
        <v>170</v>
      </c>
      <c r="E105" s="8">
        <v>102</v>
      </c>
      <c r="F105" s="8">
        <v>66</v>
      </c>
      <c r="G105" s="1">
        <f>VLOOKUP(A:A,[1]TDSheet!$A:$G,7,0)</f>
        <v>0</v>
      </c>
      <c r="H105" s="1">
        <f>VLOOKUP(A:A,[1]TDSheet!$A:$H,8,0)</f>
        <v>0.11</v>
      </c>
      <c r="I105" s="1" t="e">
        <f>VLOOKUP(A:A,[1]TDSheet!$A:$I,9,0)</f>
        <v>#N/A</v>
      </c>
      <c r="J105" s="12">
        <f>VLOOKUP(A:A,[2]TDSheet!$A:$F,6,0)</f>
        <v>117</v>
      </c>
      <c r="K105" s="12">
        <f t="shared" si="17"/>
        <v>-15</v>
      </c>
      <c r="L105" s="12">
        <f>VLOOKUP(A:A,[1]TDSheet!$A:$L,12,0)</f>
        <v>0</v>
      </c>
      <c r="M105" s="12">
        <f>VLOOKUP(A:A,[1]TDSheet!$A:$M,13,0)</f>
        <v>0</v>
      </c>
      <c r="N105" s="12">
        <f>VLOOKUP(A:A,[1]TDSheet!$A:$X,24,0)</f>
        <v>50</v>
      </c>
      <c r="O105" s="12"/>
      <c r="P105" s="12"/>
      <c r="Q105" s="12"/>
      <c r="R105" s="12"/>
      <c r="S105" s="12"/>
      <c r="T105" s="12"/>
      <c r="U105" s="12"/>
      <c r="V105" s="12"/>
      <c r="W105" s="12">
        <f t="shared" si="18"/>
        <v>20.399999999999999</v>
      </c>
      <c r="X105" s="14">
        <v>80</v>
      </c>
      <c r="Y105" s="15">
        <f t="shared" si="19"/>
        <v>9.6078431372549034</v>
      </c>
      <c r="Z105" s="12">
        <f t="shared" si="20"/>
        <v>3.2352941176470589</v>
      </c>
      <c r="AA105" s="12"/>
      <c r="AB105" s="12"/>
      <c r="AC105" s="12">
        <f>VLOOKUP(A:A,[1]TDSheet!$A:$AC,29,0)</f>
        <v>0</v>
      </c>
      <c r="AD105" s="12">
        <f>VLOOKUP(A:A,[1]TDSheet!$A:$AD,30,0)</f>
        <v>0</v>
      </c>
      <c r="AE105" s="12">
        <f>VLOOKUP(A:A,[1]TDSheet!$A:$AE,31,0)</f>
        <v>7</v>
      </c>
      <c r="AF105" s="12">
        <f>VLOOKUP(A:A,[1]TDSheet!$A:$AF,32,0)</f>
        <v>1</v>
      </c>
      <c r="AG105" s="12">
        <f>VLOOKUP(A:A,[1]TDSheet!$A:$AG,33,0)</f>
        <v>0.4</v>
      </c>
      <c r="AH105" s="12">
        <f>VLOOKUP(A:A,[3]TDSheet!$A:$D,4,0)</f>
        <v>48</v>
      </c>
      <c r="AI105" s="12" t="e">
        <f>VLOOKUP(A:A,[1]TDSheet!$A:$AI,35,0)</f>
        <v>#N/A</v>
      </c>
      <c r="AJ105" s="12">
        <f t="shared" si="21"/>
        <v>8.8000000000000007</v>
      </c>
      <c r="AK105" s="12"/>
      <c r="AL105" s="12"/>
      <c r="AM105" s="12"/>
    </row>
    <row r="106" spans="1:39" s="1" customFormat="1" ht="11.1" customHeight="1" outlineLevel="1" x14ac:dyDescent="0.2">
      <c r="A106" s="7" t="s">
        <v>107</v>
      </c>
      <c r="B106" s="7" t="s">
        <v>15</v>
      </c>
      <c r="C106" s="8">
        <v>-3</v>
      </c>
      <c r="D106" s="8">
        <v>175</v>
      </c>
      <c r="E106" s="8">
        <v>133</v>
      </c>
      <c r="F106" s="8">
        <v>37</v>
      </c>
      <c r="G106" s="1">
        <f>VLOOKUP(A:A,[1]TDSheet!$A:$G,7,0)</f>
        <v>0</v>
      </c>
      <c r="H106" s="1">
        <f>VLOOKUP(A:A,[1]TDSheet!$A:$H,8,0)</f>
        <v>0.11</v>
      </c>
      <c r="I106" s="1" t="e">
        <f>VLOOKUP(A:A,[1]TDSheet!$A:$I,9,0)</f>
        <v>#N/A</v>
      </c>
      <c r="J106" s="12">
        <f>VLOOKUP(A:A,[2]TDSheet!$A:$F,6,0)</f>
        <v>174</v>
      </c>
      <c r="K106" s="12">
        <f t="shared" si="17"/>
        <v>-41</v>
      </c>
      <c r="L106" s="12">
        <f>VLOOKUP(A:A,[1]TDSheet!$A:$L,12,0)</f>
        <v>0</v>
      </c>
      <c r="M106" s="12">
        <f>VLOOKUP(A:A,[1]TDSheet!$A:$M,13,0)</f>
        <v>0</v>
      </c>
      <c r="N106" s="12">
        <f>VLOOKUP(A:A,[1]TDSheet!$A:$X,24,0)</f>
        <v>50</v>
      </c>
      <c r="O106" s="12"/>
      <c r="P106" s="12"/>
      <c r="Q106" s="12"/>
      <c r="R106" s="12"/>
      <c r="S106" s="12"/>
      <c r="T106" s="12"/>
      <c r="U106" s="12"/>
      <c r="V106" s="12"/>
      <c r="W106" s="12">
        <f t="shared" si="18"/>
        <v>26.6</v>
      </c>
      <c r="X106" s="14">
        <v>100</v>
      </c>
      <c r="Y106" s="15">
        <f t="shared" si="19"/>
        <v>7.0300751879699241</v>
      </c>
      <c r="Z106" s="12">
        <f t="shared" si="20"/>
        <v>1.3909774436090225</v>
      </c>
      <c r="AA106" s="12"/>
      <c r="AB106" s="12"/>
      <c r="AC106" s="12">
        <f>VLOOKUP(A:A,[1]TDSheet!$A:$AC,29,0)</f>
        <v>0</v>
      </c>
      <c r="AD106" s="12">
        <f>VLOOKUP(A:A,[1]TDSheet!$A:$AD,30,0)</f>
        <v>0</v>
      </c>
      <c r="AE106" s="12">
        <f>VLOOKUP(A:A,[1]TDSheet!$A:$AE,31,0)</f>
        <v>17.2</v>
      </c>
      <c r="AF106" s="12">
        <f>VLOOKUP(A:A,[1]TDSheet!$A:$AF,32,0)</f>
        <v>2.2000000000000002</v>
      </c>
      <c r="AG106" s="12">
        <f>VLOOKUP(A:A,[1]TDSheet!$A:$AG,33,0)</f>
        <v>0</v>
      </c>
      <c r="AH106" s="12">
        <f>VLOOKUP(A:A,[3]TDSheet!$A:$D,4,0)</f>
        <v>47</v>
      </c>
      <c r="AI106" s="12" t="e">
        <f>VLOOKUP(A:A,[1]TDSheet!$A:$AI,35,0)</f>
        <v>#N/A</v>
      </c>
      <c r="AJ106" s="12">
        <f t="shared" si="21"/>
        <v>11</v>
      </c>
      <c r="AK106" s="12"/>
      <c r="AL106" s="12"/>
      <c r="AM106" s="12"/>
    </row>
    <row r="107" spans="1:39" s="1" customFormat="1" ht="21.95" customHeight="1" outlineLevel="1" x14ac:dyDescent="0.2">
      <c r="A107" s="7" t="s">
        <v>108</v>
      </c>
      <c r="B107" s="7" t="s">
        <v>15</v>
      </c>
      <c r="C107" s="8">
        <v>121</v>
      </c>
      <c r="D107" s="8">
        <v>530</v>
      </c>
      <c r="E107" s="8">
        <v>492</v>
      </c>
      <c r="F107" s="8">
        <v>6</v>
      </c>
      <c r="G107" s="1">
        <f>VLOOKUP(A:A,[1]TDSheet!$A:$G,7,0)</f>
        <v>0</v>
      </c>
      <c r="H107" s="1">
        <f>VLOOKUP(A:A,[1]TDSheet!$A:$H,8,0)</f>
        <v>0.06</v>
      </c>
      <c r="I107" s="1" t="e">
        <f>VLOOKUP(A:A,[1]TDSheet!$A:$I,9,0)</f>
        <v>#N/A</v>
      </c>
      <c r="J107" s="12">
        <f>VLOOKUP(A:A,[2]TDSheet!$A:$F,6,0)</f>
        <v>547</v>
      </c>
      <c r="K107" s="12">
        <f t="shared" si="17"/>
        <v>-55</v>
      </c>
      <c r="L107" s="12">
        <f>VLOOKUP(A:A,[1]TDSheet!$A:$L,12,0)</f>
        <v>100</v>
      </c>
      <c r="M107" s="12">
        <f>VLOOKUP(A:A,[1]TDSheet!$A:$M,13,0)</f>
        <v>0</v>
      </c>
      <c r="N107" s="12">
        <f>VLOOKUP(A:A,[1]TDSheet!$A:$X,24,0)</f>
        <v>200</v>
      </c>
      <c r="O107" s="12"/>
      <c r="P107" s="12"/>
      <c r="Q107" s="12"/>
      <c r="R107" s="12"/>
      <c r="S107" s="12"/>
      <c r="T107" s="12"/>
      <c r="U107" s="12"/>
      <c r="V107" s="12"/>
      <c r="W107" s="12">
        <f t="shared" si="18"/>
        <v>98.4</v>
      </c>
      <c r="X107" s="14">
        <v>300</v>
      </c>
      <c r="Y107" s="15">
        <f t="shared" si="19"/>
        <v>6.1585365853658534</v>
      </c>
      <c r="Z107" s="12">
        <f t="shared" si="20"/>
        <v>6.097560975609756E-2</v>
      </c>
      <c r="AA107" s="12"/>
      <c r="AB107" s="12"/>
      <c r="AC107" s="12">
        <f>VLOOKUP(A:A,[1]TDSheet!$A:$AC,29,0)</f>
        <v>0</v>
      </c>
      <c r="AD107" s="12">
        <f>VLOOKUP(A:A,[1]TDSheet!$A:$AD,30,0)</f>
        <v>0</v>
      </c>
      <c r="AE107" s="12">
        <f>VLOOKUP(A:A,[1]TDSheet!$A:$AE,31,0)</f>
        <v>51.4</v>
      </c>
      <c r="AF107" s="12">
        <f>VLOOKUP(A:A,[1]TDSheet!$A:$AF,32,0)</f>
        <v>69</v>
      </c>
      <c r="AG107" s="12">
        <f>VLOOKUP(A:A,[1]TDSheet!$A:$AG,33,0)</f>
        <v>63</v>
      </c>
      <c r="AH107" s="12">
        <f>VLOOKUP(A:A,[3]TDSheet!$A:$D,4,0)</f>
        <v>80</v>
      </c>
      <c r="AI107" s="12" t="e">
        <f>VLOOKUP(A:A,[1]TDSheet!$A:$AI,35,0)</f>
        <v>#N/A</v>
      </c>
      <c r="AJ107" s="12">
        <f t="shared" si="21"/>
        <v>18</v>
      </c>
      <c r="AK107" s="12"/>
      <c r="AL107" s="12"/>
      <c r="AM107" s="12"/>
    </row>
    <row r="108" spans="1:39" s="1" customFormat="1" ht="21.95" customHeight="1" outlineLevel="1" x14ac:dyDescent="0.2">
      <c r="A108" s="7" t="s">
        <v>109</v>
      </c>
      <c r="B108" s="7" t="s">
        <v>15</v>
      </c>
      <c r="C108" s="8">
        <v>30</v>
      </c>
      <c r="D108" s="8">
        <v>678</v>
      </c>
      <c r="E108" s="8">
        <v>370</v>
      </c>
      <c r="F108" s="8">
        <v>126</v>
      </c>
      <c r="G108" s="1">
        <f>VLOOKUP(A:A,[1]TDSheet!$A:$G,7,0)</f>
        <v>0</v>
      </c>
      <c r="H108" s="1">
        <f>VLOOKUP(A:A,[1]TDSheet!$A:$H,8,0)</f>
        <v>0.06</v>
      </c>
      <c r="I108" s="1" t="e">
        <f>VLOOKUP(A:A,[1]TDSheet!$A:$I,9,0)</f>
        <v>#N/A</v>
      </c>
      <c r="J108" s="12">
        <f>VLOOKUP(A:A,[2]TDSheet!$A:$F,6,0)</f>
        <v>429</v>
      </c>
      <c r="K108" s="12">
        <f t="shared" si="17"/>
        <v>-59</v>
      </c>
      <c r="L108" s="12">
        <f>VLOOKUP(A:A,[1]TDSheet!$A:$L,12,0)</f>
        <v>100</v>
      </c>
      <c r="M108" s="12">
        <f>VLOOKUP(A:A,[1]TDSheet!$A:$M,13,0)</f>
        <v>0</v>
      </c>
      <c r="N108" s="12">
        <f>VLOOKUP(A:A,[1]TDSheet!$A:$X,24,0)</f>
        <v>200</v>
      </c>
      <c r="O108" s="12"/>
      <c r="P108" s="12"/>
      <c r="Q108" s="12"/>
      <c r="R108" s="12"/>
      <c r="S108" s="12"/>
      <c r="T108" s="12"/>
      <c r="U108" s="12"/>
      <c r="V108" s="12"/>
      <c r="W108" s="12">
        <f t="shared" si="18"/>
        <v>74</v>
      </c>
      <c r="X108" s="14">
        <v>200</v>
      </c>
      <c r="Y108" s="15">
        <f t="shared" si="19"/>
        <v>8.4594594594594597</v>
      </c>
      <c r="Z108" s="12">
        <f t="shared" si="20"/>
        <v>1.7027027027027026</v>
      </c>
      <c r="AA108" s="12"/>
      <c r="AB108" s="12"/>
      <c r="AC108" s="12">
        <f>VLOOKUP(A:A,[1]TDSheet!$A:$AC,29,0)</f>
        <v>0</v>
      </c>
      <c r="AD108" s="12">
        <f>VLOOKUP(A:A,[1]TDSheet!$A:$AD,30,0)</f>
        <v>0</v>
      </c>
      <c r="AE108" s="12">
        <f>VLOOKUP(A:A,[1]TDSheet!$A:$AE,31,0)</f>
        <v>46</v>
      </c>
      <c r="AF108" s="12">
        <f>VLOOKUP(A:A,[1]TDSheet!$A:$AF,32,0)</f>
        <v>57.6</v>
      </c>
      <c r="AG108" s="12">
        <f>VLOOKUP(A:A,[1]TDSheet!$A:$AG,33,0)</f>
        <v>59</v>
      </c>
      <c r="AH108" s="12">
        <f>VLOOKUP(A:A,[3]TDSheet!$A:$D,4,0)</f>
        <v>78</v>
      </c>
      <c r="AI108" s="12" t="e">
        <f>VLOOKUP(A:A,[1]TDSheet!$A:$AI,35,0)</f>
        <v>#N/A</v>
      </c>
      <c r="AJ108" s="12">
        <f t="shared" si="21"/>
        <v>12</v>
      </c>
      <c r="AK108" s="12"/>
      <c r="AL108" s="12"/>
      <c r="AM108" s="12"/>
    </row>
    <row r="109" spans="1:39" s="1" customFormat="1" ht="11.1" customHeight="1" outlineLevel="1" x14ac:dyDescent="0.2">
      <c r="A109" s="7" t="s">
        <v>110</v>
      </c>
      <c r="B109" s="7" t="s">
        <v>15</v>
      </c>
      <c r="C109" s="8">
        <v>33</v>
      </c>
      <c r="D109" s="8">
        <v>916</v>
      </c>
      <c r="E109" s="8">
        <v>497</v>
      </c>
      <c r="F109" s="8">
        <v>135</v>
      </c>
      <c r="G109" s="1">
        <f>VLOOKUP(A:A,[1]TDSheet!$A:$G,7,0)</f>
        <v>0</v>
      </c>
      <c r="H109" s="1">
        <f>VLOOKUP(A:A,[1]TDSheet!$A:$H,8,0)</f>
        <v>0.06</v>
      </c>
      <c r="I109" s="1" t="e">
        <f>VLOOKUP(A:A,[1]TDSheet!$A:$I,9,0)</f>
        <v>#N/A</v>
      </c>
      <c r="J109" s="12">
        <f>VLOOKUP(A:A,[2]TDSheet!$A:$F,6,0)</f>
        <v>635</v>
      </c>
      <c r="K109" s="12">
        <f t="shared" si="17"/>
        <v>-138</v>
      </c>
      <c r="L109" s="12">
        <f>VLOOKUP(A:A,[1]TDSheet!$A:$L,12,0)</f>
        <v>100</v>
      </c>
      <c r="M109" s="12">
        <f>VLOOKUP(A:A,[1]TDSheet!$A:$M,13,0)</f>
        <v>0</v>
      </c>
      <c r="N109" s="12">
        <f>VLOOKUP(A:A,[1]TDSheet!$A:$X,24,0)</f>
        <v>200</v>
      </c>
      <c r="O109" s="12"/>
      <c r="P109" s="12"/>
      <c r="Q109" s="12"/>
      <c r="R109" s="12"/>
      <c r="S109" s="12"/>
      <c r="T109" s="12"/>
      <c r="U109" s="12"/>
      <c r="V109" s="12"/>
      <c r="W109" s="12">
        <f t="shared" si="18"/>
        <v>99.4</v>
      </c>
      <c r="X109" s="14">
        <v>300</v>
      </c>
      <c r="Y109" s="15">
        <f t="shared" si="19"/>
        <v>7.3943661971830981</v>
      </c>
      <c r="Z109" s="12">
        <f t="shared" si="20"/>
        <v>1.3581488933601609</v>
      </c>
      <c r="AA109" s="12"/>
      <c r="AB109" s="12"/>
      <c r="AC109" s="12">
        <f>VLOOKUP(A:A,[1]TDSheet!$A:$AC,29,0)</f>
        <v>0</v>
      </c>
      <c r="AD109" s="12">
        <f>VLOOKUP(A:A,[1]TDSheet!$A:$AD,30,0)</f>
        <v>0</v>
      </c>
      <c r="AE109" s="12">
        <f>VLOOKUP(A:A,[1]TDSheet!$A:$AE,31,0)</f>
        <v>52.8</v>
      </c>
      <c r="AF109" s="12">
        <f>VLOOKUP(A:A,[1]TDSheet!$A:$AF,32,0)</f>
        <v>77.2</v>
      </c>
      <c r="AG109" s="12">
        <f>VLOOKUP(A:A,[1]TDSheet!$A:$AG,33,0)</f>
        <v>89.4</v>
      </c>
      <c r="AH109" s="12">
        <f>VLOOKUP(A:A,[3]TDSheet!$A:$D,4,0)</f>
        <v>80</v>
      </c>
      <c r="AI109" s="12" t="e">
        <f>VLOOKUP(A:A,[1]TDSheet!$A:$AI,35,0)</f>
        <v>#N/A</v>
      </c>
      <c r="AJ109" s="12">
        <f t="shared" si="21"/>
        <v>18</v>
      </c>
      <c r="AK109" s="12"/>
      <c r="AL109" s="12"/>
      <c r="AM109" s="12"/>
    </row>
    <row r="110" spans="1:39" s="1" customFormat="1" ht="11.1" customHeight="1" outlineLevel="1" x14ac:dyDescent="0.2">
      <c r="A110" s="7" t="s">
        <v>111</v>
      </c>
      <c r="B110" s="7" t="s">
        <v>15</v>
      </c>
      <c r="C110" s="8">
        <v>12</v>
      </c>
      <c r="D110" s="8">
        <v>64</v>
      </c>
      <c r="E110" s="8">
        <v>28</v>
      </c>
      <c r="F110" s="8">
        <v>23</v>
      </c>
      <c r="G110" s="1">
        <f>VLOOKUP(A:A,[1]TDSheet!$A:$G,7,0)</f>
        <v>0</v>
      </c>
      <c r="H110" s="1">
        <f>VLOOKUP(A:A,[1]TDSheet!$A:$H,8,0)</f>
        <v>0.28000000000000003</v>
      </c>
      <c r="I110" s="1" t="e">
        <f>VLOOKUP(A:A,[1]TDSheet!$A:$I,9,0)</f>
        <v>#N/A</v>
      </c>
      <c r="J110" s="12">
        <f>VLOOKUP(A:A,[2]TDSheet!$A:$F,6,0)</f>
        <v>68</v>
      </c>
      <c r="K110" s="12">
        <f t="shared" si="17"/>
        <v>-40</v>
      </c>
      <c r="L110" s="12">
        <f>VLOOKUP(A:A,[1]TDSheet!$A:$L,12,0)</f>
        <v>0</v>
      </c>
      <c r="M110" s="12">
        <f>VLOOKUP(A:A,[1]TDSheet!$A:$M,13,0)</f>
        <v>0</v>
      </c>
      <c r="N110" s="12">
        <f>VLOOKUP(A:A,[1]TDSheet!$A:$X,24,0)</f>
        <v>0</v>
      </c>
      <c r="O110" s="12"/>
      <c r="P110" s="12"/>
      <c r="Q110" s="12"/>
      <c r="R110" s="12"/>
      <c r="S110" s="12"/>
      <c r="T110" s="12"/>
      <c r="U110" s="12"/>
      <c r="V110" s="12"/>
      <c r="W110" s="12">
        <f t="shared" si="18"/>
        <v>5.6</v>
      </c>
      <c r="X110" s="14">
        <v>30</v>
      </c>
      <c r="Y110" s="15">
        <f t="shared" si="19"/>
        <v>9.4642857142857153</v>
      </c>
      <c r="Z110" s="12">
        <f t="shared" si="20"/>
        <v>4.1071428571428577</v>
      </c>
      <c r="AA110" s="12"/>
      <c r="AB110" s="12"/>
      <c r="AC110" s="12">
        <f>VLOOKUP(A:A,[1]TDSheet!$A:$AC,29,0)</f>
        <v>0</v>
      </c>
      <c r="AD110" s="12">
        <f>VLOOKUP(A:A,[1]TDSheet!$A:$AD,30,0)</f>
        <v>0</v>
      </c>
      <c r="AE110" s="12">
        <f>VLOOKUP(A:A,[1]TDSheet!$A:$AE,31,0)</f>
        <v>17.2</v>
      </c>
      <c r="AF110" s="12">
        <f>VLOOKUP(A:A,[1]TDSheet!$A:$AF,32,0)</f>
        <v>7.6</v>
      </c>
      <c r="AG110" s="12">
        <f>VLOOKUP(A:A,[1]TDSheet!$A:$AG,33,0)</f>
        <v>5.8</v>
      </c>
      <c r="AH110" s="12">
        <f>VLOOKUP(A:A,[3]TDSheet!$A:$D,4,0)</f>
        <v>20</v>
      </c>
      <c r="AI110" s="12" t="e">
        <f>VLOOKUP(A:A,[1]TDSheet!$A:$AI,35,0)</f>
        <v>#N/A</v>
      </c>
      <c r="AJ110" s="12">
        <f t="shared" si="21"/>
        <v>8.4</v>
      </c>
      <c r="AK110" s="12"/>
      <c r="AL110" s="12"/>
      <c r="AM110" s="12"/>
    </row>
    <row r="111" spans="1:39" s="1" customFormat="1" ht="11.1" customHeight="1" outlineLevel="1" x14ac:dyDescent="0.2">
      <c r="A111" s="7" t="s">
        <v>118</v>
      </c>
      <c r="B111" s="7" t="s">
        <v>15</v>
      </c>
      <c r="C111" s="8">
        <v>18</v>
      </c>
      <c r="D111" s="8">
        <v>172</v>
      </c>
      <c r="E111" s="8">
        <v>158</v>
      </c>
      <c r="F111" s="8">
        <v>17</v>
      </c>
      <c r="G111" s="1" t="str">
        <f>VLOOKUP(A:A,[1]TDSheet!$A:$G,7,0)</f>
        <v>нов</v>
      </c>
      <c r="H111" s="1">
        <f>VLOOKUP(A:A,[1]TDSheet!$A:$H,8,0)</f>
        <v>0.33</v>
      </c>
      <c r="I111" s="1" t="e">
        <f>VLOOKUP(A:A,[1]TDSheet!$A:$I,9,0)</f>
        <v>#N/A</v>
      </c>
      <c r="J111" s="12">
        <f>VLOOKUP(A:A,[2]TDSheet!$A:$F,6,0)</f>
        <v>239</v>
      </c>
      <c r="K111" s="12">
        <f t="shared" si="17"/>
        <v>-81</v>
      </c>
      <c r="L111" s="12">
        <f>VLOOKUP(A:A,[1]TDSheet!$A:$L,12,0)</f>
        <v>30</v>
      </c>
      <c r="M111" s="12">
        <f>VLOOKUP(A:A,[1]TDSheet!$A:$M,13,0)</f>
        <v>0</v>
      </c>
      <c r="N111" s="12">
        <f>VLOOKUP(A:A,[1]TDSheet!$A:$X,24,0)</f>
        <v>80</v>
      </c>
      <c r="O111" s="12"/>
      <c r="P111" s="12"/>
      <c r="Q111" s="12"/>
      <c r="R111" s="12"/>
      <c r="S111" s="12"/>
      <c r="T111" s="12"/>
      <c r="U111" s="12"/>
      <c r="V111" s="12"/>
      <c r="W111" s="12">
        <f t="shared" si="18"/>
        <v>31.6</v>
      </c>
      <c r="X111" s="14">
        <v>70</v>
      </c>
      <c r="Y111" s="15">
        <f t="shared" si="19"/>
        <v>6.2341772151898729</v>
      </c>
      <c r="Z111" s="12">
        <f t="shared" si="20"/>
        <v>0.53797468354430378</v>
      </c>
      <c r="AA111" s="12"/>
      <c r="AB111" s="12"/>
      <c r="AC111" s="12">
        <f>VLOOKUP(A:A,[1]TDSheet!$A:$AC,29,0)</f>
        <v>0</v>
      </c>
      <c r="AD111" s="12">
        <f>VLOOKUP(A:A,[1]TDSheet!$A:$AD,30,0)</f>
        <v>0</v>
      </c>
      <c r="AE111" s="12">
        <f>VLOOKUP(A:A,[1]TDSheet!$A:$AE,31,0)</f>
        <v>0</v>
      </c>
      <c r="AF111" s="12">
        <f>VLOOKUP(A:A,[1]TDSheet!$A:$AF,32,0)</f>
        <v>0</v>
      </c>
      <c r="AG111" s="12">
        <f>VLOOKUP(A:A,[1]TDSheet!$A:$AG,33,0)</f>
        <v>26.8</v>
      </c>
      <c r="AH111" s="12">
        <f>VLOOKUP(A:A,[3]TDSheet!$A:$D,4,0)</f>
        <v>56</v>
      </c>
      <c r="AI111" s="12" t="e">
        <f>VLOOKUP(A:A,[1]TDSheet!$A:$AI,35,0)</f>
        <v>#N/A</v>
      </c>
      <c r="AJ111" s="12">
        <f t="shared" si="21"/>
        <v>23.1</v>
      </c>
      <c r="AK111" s="12"/>
      <c r="AL111" s="12"/>
      <c r="AM111" s="12"/>
    </row>
    <row r="112" spans="1:39" s="1" customFormat="1" ht="21.95" customHeight="1" outlineLevel="1" x14ac:dyDescent="0.2">
      <c r="A112" s="7" t="s">
        <v>119</v>
      </c>
      <c r="B112" s="7" t="s">
        <v>15</v>
      </c>
      <c r="C112" s="8"/>
      <c r="D112" s="8">
        <v>72</v>
      </c>
      <c r="E112" s="8">
        <v>13</v>
      </c>
      <c r="F112" s="8">
        <v>59</v>
      </c>
      <c r="G112" s="1" t="str">
        <f>VLOOKUP(A:A,[1]TDSheet!$A:$G,7,0)</f>
        <v>нов</v>
      </c>
      <c r="H112" s="1">
        <f>VLOOKUP(A:A,[1]TDSheet!$A:$H,8,0)</f>
        <v>0.28000000000000003</v>
      </c>
      <c r="I112" s="1" t="e">
        <f>VLOOKUP(A:A,[1]TDSheet!$A:$I,9,0)</f>
        <v>#N/A</v>
      </c>
      <c r="J112" s="12">
        <f>VLOOKUP(A:A,[2]TDSheet!$A:$F,6,0)</f>
        <v>19</v>
      </c>
      <c r="K112" s="12">
        <f t="shared" si="17"/>
        <v>-6</v>
      </c>
      <c r="L112" s="12">
        <f>VLOOKUP(A:A,[1]TDSheet!$A:$L,12,0)</f>
        <v>0</v>
      </c>
      <c r="M112" s="12">
        <f>VLOOKUP(A:A,[1]TDSheet!$A:$M,13,0)</f>
        <v>0</v>
      </c>
      <c r="N112" s="12">
        <f>VLOOKUP(A:A,[1]TDSheet!$A:$X,24,0)</f>
        <v>0</v>
      </c>
      <c r="O112" s="12"/>
      <c r="P112" s="12"/>
      <c r="Q112" s="12"/>
      <c r="R112" s="12"/>
      <c r="S112" s="12"/>
      <c r="T112" s="12"/>
      <c r="U112" s="12"/>
      <c r="V112" s="12"/>
      <c r="W112" s="12">
        <f t="shared" si="18"/>
        <v>2.6</v>
      </c>
      <c r="X112" s="14"/>
      <c r="Y112" s="15">
        <f t="shared" si="19"/>
        <v>22.69230769230769</v>
      </c>
      <c r="Z112" s="12">
        <f t="shared" si="20"/>
        <v>22.69230769230769</v>
      </c>
      <c r="AA112" s="12"/>
      <c r="AB112" s="12"/>
      <c r="AC112" s="12">
        <f>VLOOKUP(A:A,[1]TDSheet!$A:$AC,29,0)</f>
        <v>0</v>
      </c>
      <c r="AD112" s="12">
        <f>VLOOKUP(A:A,[1]TDSheet!$A:$AD,30,0)</f>
        <v>0</v>
      </c>
      <c r="AE112" s="12">
        <f>VLOOKUP(A:A,[1]TDSheet!$A:$AE,31,0)</f>
        <v>0</v>
      </c>
      <c r="AF112" s="12">
        <f>VLOOKUP(A:A,[1]TDSheet!$A:$AF,32,0)</f>
        <v>0</v>
      </c>
      <c r="AG112" s="12">
        <f>VLOOKUP(A:A,[1]TDSheet!$A:$AG,33,0)</f>
        <v>0</v>
      </c>
      <c r="AH112" s="12">
        <f>VLOOKUP(A:A,[3]TDSheet!$A:$D,4,0)</f>
        <v>4</v>
      </c>
      <c r="AI112" s="12" t="e">
        <f>VLOOKUP(A:A,[1]TDSheet!$A:$AI,35,0)</f>
        <v>#N/A</v>
      </c>
      <c r="AJ112" s="12">
        <f t="shared" si="21"/>
        <v>0</v>
      </c>
      <c r="AK112" s="12"/>
      <c r="AL112" s="12"/>
      <c r="AM112" s="12"/>
    </row>
    <row r="113" spans="1:39" s="1" customFormat="1" ht="11.1" customHeight="1" outlineLevel="1" x14ac:dyDescent="0.2">
      <c r="A113" s="7" t="s">
        <v>120</v>
      </c>
      <c r="B113" s="7" t="s">
        <v>15</v>
      </c>
      <c r="C113" s="8"/>
      <c r="D113" s="8">
        <v>66</v>
      </c>
      <c r="E113" s="8">
        <v>69</v>
      </c>
      <c r="F113" s="8">
        <v>-3</v>
      </c>
      <c r="G113" s="1" t="str">
        <f>VLOOKUP(A:A,[1]TDSheet!$A:$G,7,0)</f>
        <v>нов</v>
      </c>
      <c r="H113" s="1">
        <f>VLOOKUP(A:A,[1]TDSheet!$A:$H,8,0)</f>
        <v>0.33</v>
      </c>
      <c r="I113" s="1" t="e">
        <f>VLOOKUP(A:A,[1]TDSheet!$A:$I,9,0)</f>
        <v>#N/A</v>
      </c>
      <c r="J113" s="12">
        <f>VLOOKUP(A:A,[2]TDSheet!$A:$F,6,0)</f>
        <v>94</v>
      </c>
      <c r="K113" s="12">
        <f t="shared" si="17"/>
        <v>-25</v>
      </c>
      <c r="L113" s="12">
        <f>VLOOKUP(A:A,[1]TDSheet!$A:$L,12,0)</f>
        <v>0</v>
      </c>
      <c r="M113" s="12">
        <f>VLOOKUP(A:A,[1]TDSheet!$A:$M,13,0)</f>
        <v>0</v>
      </c>
      <c r="N113" s="12">
        <f>VLOOKUP(A:A,[1]TDSheet!$A:$X,24,0)</f>
        <v>60</v>
      </c>
      <c r="O113" s="12"/>
      <c r="P113" s="12"/>
      <c r="Q113" s="12"/>
      <c r="R113" s="12"/>
      <c r="S113" s="12"/>
      <c r="T113" s="12"/>
      <c r="U113" s="12"/>
      <c r="V113" s="12"/>
      <c r="W113" s="12">
        <f t="shared" si="18"/>
        <v>13.8</v>
      </c>
      <c r="X113" s="14">
        <v>30</v>
      </c>
      <c r="Y113" s="15">
        <f t="shared" si="19"/>
        <v>6.3043478260869561</v>
      </c>
      <c r="Z113" s="12">
        <f t="shared" si="20"/>
        <v>-0.21739130434782608</v>
      </c>
      <c r="AA113" s="12"/>
      <c r="AB113" s="12"/>
      <c r="AC113" s="12">
        <f>VLOOKUP(A:A,[1]TDSheet!$A:$AC,29,0)</f>
        <v>0</v>
      </c>
      <c r="AD113" s="12">
        <f>VLOOKUP(A:A,[1]TDSheet!$A:$AD,30,0)</f>
        <v>0</v>
      </c>
      <c r="AE113" s="12">
        <f>VLOOKUP(A:A,[1]TDSheet!$A:$AE,31,0)</f>
        <v>0</v>
      </c>
      <c r="AF113" s="12">
        <f>VLOOKUP(A:A,[1]TDSheet!$A:$AF,32,0)</f>
        <v>0</v>
      </c>
      <c r="AG113" s="12">
        <f>VLOOKUP(A:A,[1]TDSheet!$A:$AG,33,0)</f>
        <v>0</v>
      </c>
      <c r="AH113" s="12">
        <f>VLOOKUP(A:A,[3]TDSheet!$A:$D,4,0)</f>
        <v>11</v>
      </c>
      <c r="AI113" s="12" t="e">
        <f>VLOOKUP(A:A,[1]TDSheet!$A:$AI,35,0)</f>
        <v>#N/A</v>
      </c>
      <c r="AJ113" s="12">
        <f t="shared" si="21"/>
        <v>9.9</v>
      </c>
      <c r="AK113" s="12"/>
      <c r="AL113" s="12"/>
      <c r="AM113" s="12"/>
    </row>
    <row r="114" spans="1:39" s="1" customFormat="1" ht="11.1" customHeight="1" outlineLevel="1" x14ac:dyDescent="0.2">
      <c r="A114" s="7" t="s">
        <v>112</v>
      </c>
      <c r="B114" s="7" t="s">
        <v>15</v>
      </c>
      <c r="C114" s="8">
        <v>-3688</v>
      </c>
      <c r="D114" s="8">
        <v>4081</v>
      </c>
      <c r="E114" s="16">
        <v>1153</v>
      </c>
      <c r="F114" s="17">
        <v>-794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2">
        <f>VLOOKUP(A:A,[2]TDSheet!$A:$F,6,0)</f>
        <v>1295</v>
      </c>
      <c r="K114" s="12">
        <f t="shared" si="17"/>
        <v>-142</v>
      </c>
      <c r="L114" s="12">
        <f>VLOOKUP(A:A,[1]TDSheet!$A:$L,12,0)</f>
        <v>0</v>
      </c>
      <c r="M114" s="12">
        <f>VLOOKUP(A:A,[1]TDSheet!$A:$M,13,0)</f>
        <v>0</v>
      </c>
      <c r="N114" s="12">
        <f>VLOOKUP(A:A,[1]TDSheet!$A:$X,24,0)</f>
        <v>0</v>
      </c>
      <c r="O114" s="12"/>
      <c r="P114" s="12"/>
      <c r="Q114" s="12"/>
      <c r="R114" s="12"/>
      <c r="S114" s="12"/>
      <c r="T114" s="12"/>
      <c r="U114" s="12"/>
      <c r="V114" s="12"/>
      <c r="W114" s="12">
        <f t="shared" si="18"/>
        <v>230.6</v>
      </c>
      <c r="X114" s="14"/>
      <c r="Y114" s="15">
        <f t="shared" si="19"/>
        <v>-3.443191673894189</v>
      </c>
      <c r="Z114" s="12">
        <f t="shared" si="20"/>
        <v>-3.443191673894189</v>
      </c>
      <c r="AA114" s="12"/>
      <c r="AB114" s="12"/>
      <c r="AC114" s="12">
        <f>VLOOKUP(A:A,[1]TDSheet!$A:$AC,29,0)</f>
        <v>0</v>
      </c>
      <c r="AD114" s="12">
        <f>VLOOKUP(A:A,[1]TDSheet!$A:$AD,30,0)</f>
        <v>0</v>
      </c>
      <c r="AE114" s="12">
        <f>VLOOKUP(A:A,[1]TDSheet!$A:$AE,31,0)</f>
        <v>198.4</v>
      </c>
      <c r="AF114" s="12">
        <f>VLOOKUP(A:A,[1]TDSheet!$A:$AF,32,0)</f>
        <v>217.6</v>
      </c>
      <c r="AG114" s="12">
        <f>VLOOKUP(A:A,[1]TDSheet!$A:$AG,33,0)</f>
        <v>242.6</v>
      </c>
      <c r="AH114" s="12">
        <f>VLOOKUP(A:A,[3]TDSheet!$A:$D,4,0)</f>
        <v>231</v>
      </c>
      <c r="AI114" s="12" t="e">
        <f>VLOOKUP(A:A,[1]TDSheet!$A:$AI,35,0)</f>
        <v>#N/A</v>
      </c>
      <c r="AJ114" s="12">
        <f t="shared" si="21"/>
        <v>0</v>
      </c>
      <c r="AK114" s="12"/>
      <c r="AL114" s="12"/>
      <c r="AM114" s="12"/>
    </row>
    <row r="115" spans="1:39" s="1" customFormat="1" ht="11.1" customHeight="1" outlineLevel="1" x14ac:dyDescent="0.2">
      <c r="A115" s="7" t="s">
        <v>113</v>
      </c>
      <c r="B115" s="7" t="s">
        <v>8</v>
      </c>
      <c r="C115" s="8">
        <v>-1305.6320000000001</v>
      </c>
      <c r="D115" s="8">
        <v>1392.941</v>
      </c>
      <c r="E115" s="16">
        <v>481.30200000000002</v>
      </c>
      <c r="F115" s="17">
        <v>-395.46800000000002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2">
        <f>VLOOKUP(A:A,[2]TDSheet!$A:$F,6,0)</f>
        <v>452.68900000000002</v>
      </c>
      <c r="K115" s="12">
        <f t="shared" si="17"/>
        <v>28.613</v>
      </c>
      <c r="L115" s="12">
        <f>VLOOKUP(A:A,[1]TDSheet!$A:$L,12,0)</f>
        <v>0</v>
      </c>
      <c r="M115" s="12">
        <f>VLOOKUP(A:A,[1]TDSheet!$A:$M,13,0)</f>
        <v>0</v>
      </c>
      <c r="N115" s="12">
        <f>VLOOKUP(A:A,[1]TDSheet!$A:$X,24,0)</f>
        <v>0</v>
      </c>
      <c r="O115" s="12"/>
      <c r="P115" s="12"/>
      <c r="Q115" s="12"/>
      <c r="R115" s="12"/>
      <c r="S115" s="12"/>
      <c r="T115" s="12"/>
      <c r="U115" s="12"/>
      <c r="V115" s="12"/>
      <c r="W115" s="12">
        <f t="shared" si="18"/>
        <v>96.260400000000004</v>
      </c>
      <c r="X115" s="14"/>
      <c r="Y115" s="15">
        <f t="shared" si="19"/>
        <v>-4.1083145301702464</v>
      </c>
      <c r="Z115" s="12">
        <f t="shared" si="20"/>
        <v>-4.1083145301702464</v>
      </c>
      <c r="AA115" s="12"/>
      <c r="AB115" s="12"/>
      <c r="AC115" s="12">
        <f>VLOOKUP(A:A,[1]TDSheet!$A:$AC,29,0)</f>
        <v>0</v>
      </c>
      <c r="AD115" s="12">
        <f>VLOOKUP(A:A,[1]TDSheet!$A:$AD,30,0)</f>
        <v>0</v>
      </c>
      <c r="AE115" s="12">
        <f>VLOOKUP(A:A,[1]TDSheet!$A:$AE,31,0)</f>
        <v>70.448400000000007</v>
      </c>
      <c r="AF115" s="12">
        <f>VLOOKUP(A:A,[1]TDSheet!$A:$AF,32,0)</f>
        <v>85.286599999999993</v>
      </c>
      <c r="AG115" s="12">
        <f>VLOOKUP(A:A,[1]TDSheet!$A:$AG,33,0)</f>
        <v>90.142799999999994</v>
      </c>
      <c r="AH115" s="12">
        <f>VLOOKUP(A:A,[3]TDSheet!$A:$D,4,0)</f>
        <v>73.453999999999994</v>
      </c>
      <c r="AI115" s="12" t="e">
        <f>VLOOKUP(A:A,[1]TDSheet!$A:$AI,35,0)</f>
        <v>#N/A</v>
      </c>
      <c r="AJ115" s="12">
        <f t="shared" si="21"/>
        <v>0</v>
      </c>
      <c r="AK115" s="12"/>
      <c r="AL115" s="12"/>
      <c r="AM115" s="12"/>
    </row>
    <row r="116" spans="1:39" s="1" customFormat="1" ht="21.95" customHeight="1" outlineLevel="1" x14ac:dyDescent="0.2">
      <c r="A116" s="7" t="s">
        <v>114</v>
      </c>
      <c r="B116" s="7" t="s">
        <v>8</v>
      </c>
      <c r="C116" s="8">
        <v>-689.14599999999996</v>
      </c>
      <c r="D116" s="8">
        <v>818.26599999999996</v>
      </c>
      <c r="E116" s="16">
        <v>305.935</v>
      </c>
      <c r="F116" s="17">
        <v>-182.876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2">
        <f>VLOOKUP(A:A,[2]TDSheet!$A:$F,6,0)</f>
        <v>315.78199999999998</v>
      </c>
      <c r="K116" s="12">
        <f t="shared" si="17"/>
        <v>-9.84699999999998</v>
      </c>
      <c r="L116" s="12">
        <f>VLOOKUP(A:A,[1]TDSheet!$A:$L,12,0)</f>
        <v>0</v>
      </c>
      <c r="M116" s="12">
        <f>VLOOKUP(A:A,[1]TDSheet!$A:$M,13,0)</f>
        <v>0</v>
      </c>
      <c r="N116" s="12">
        <f>VLOOKUP(A:A,[1]TDSheet!$A:$X,24,0)</f>
        <v>0</v>
      </c>
      <c r="O116" s="12"/>
      <c r="P116" s="12"/>
      <c r="Q116" s="12"/>
      <c r="R116" s="12"/>
      <c r="S116" s="12"/>
      <c r="T116" s="12"/>
      <c r="U116" s="12"/>
      <c r="V116" s="12"/>
      <c r="W116" s="12">
        <f t="shared" si="18"/>
        <v>61.186999999999998</v>
      </c>
      <c r="X116" s="14"/>
      <c r="Y116" s="15">
        <f t="shared" si="19"/>
        <v>-2.9888048114795627</v>
      </c>
      <c r="Z116" s="12">
        <f t="shared" si="20"/>
        <v>-2.9888048114795627</v>
      </c>
      <c r="AA116" s="12"/>
      <c r="AB116" s="12"/>
      <c r="AC116" s="12">
        <f>VLOOKUP(A:A,[1]TDSheet!$A:$AC,29,0)</f>
        <v>0</v>
      </c>
      <c r="AD116" s="12">
        <f>VLOOKUP(A:A,[1]TDSheet!$A:$AD,30,0)</f>
        <v>0</v>
      </c>
      <c r="AE116" s="12">
        <f>VLOOKUP(A:A,[1]TDSheet!$A:$AE,31,0)</f>
        <v>37.4482</v>
      </c>
      <c r="AF116" s="12">
        <f>VLOOKUP(A:A,[1]TDSheet!$A:$AF,32,0)</f>
        <v>40.188600000000001</v>
      </c>
      <c r="AG116" s="12">
        <f>VLOOKUP(A:A,[1]TDSheet!$A:$AG,33,0)</f>
        <v>47.156599999999997</v>
      </c>
      <c r="AH116" s="12">
        <f>VLOOKUP(A:A,[3]TDSheet!$A:$D,4,0)</f>
        <v>47.658999999999999</v>
      </c>
      <c r="AI116" s="12" t="e">
        <f>VLOOKUP(A:A,[1]TDSheet!$A:$AI,35,0)</f>
        <v>#N/A</v>
      </c>
      <c r="AJ116" s="12">
        <f t="shared" si="21"/>
        <v>0</v>
      </c>
      <c r="AK116" s="12"/>
      <c r="AL116" s="12"/>
      <c r="AM116" s="12"/>
    </row>
    <row r="117" spans="1:39" s="1" customFormat="1" ht="11.1" customHeight="1" outlineLevel="1" x14ac:dyDescent="0.2">
      <c r="A117" s="7" t="s">
        <v>121</v>
      </c>
      <c r="B117" s="7" t="s">
        <v>15</v>
      </c>
      <c r="C117" s="8">
        <v>-1003</v>
      </c>
      <c r="D117" s="8">
        <v>1168</v>
      </c>
      <c r="E117" s="16">
        <v>459</v>
      </c>
      <c r="F117" s="17">
        <v>-307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2">
        <f>VLOOKUP(A:A,[2]TDSheet!$A:$F,6,0)</f>
        <v>476</v>
      </c>
      <c r="K117" s="12">
        <f t="shared" si="17"/>
        <v>-17</v>
      </c>
      <c r="L117" s="12">
        <f>VLOOKUP(A:A,[1]TDSheet!$A:$L,12,0)</f>
        <v>0</v>
      </c>
      <c r="M117" s="12">
        <f>VLOOKUP(A:A,[1]TDSheet!$A:$M,13,0)</f>
        <v>0</v>
      </c>
      <c r="N117" s="12">
        <f>VLOOKUP(A:A,[1]TDSheet!$A:$X,24,0)</f>
        <v>0</v>
      </c>
      <c r="O117" s="12"/>
      <c r="P117" s="12"/>
      <c r="Q117" s="12"/>
      <c r="R117" s="12"/>
      <c r="S117" s="12"/>
      <c r="T117" s="12"/>
      <c r="U117" s="12"/>
      <c r="V117" s="12"/>
      <c r="W117" s="12">
        <f t="shared" si="18"/>
        <v>91.8</v>
      </c>
      <c r="X117" s="14"/>
      <c r="Y117" s="15">
        <f t="shared" si="19"/>
        <v>-3.3442265795206971</v>
      </c>
      <c r="Z117" s="12">
        <f t="shared" si="20"/>
        <v>-3.3442265795206971</v>
      </c>
      <c r="AA117" s="12"/>
      <c r="AB117" s="12"/>
      <c r="AC117" s="12">
        <f>VLOOKUP(A:A,[1]TDSheet!$A:$AC,29,0)</f>
        <v>0</v>
      </c>
      <c r="AD117" s="12">
        <f>VLOOKUP(A:A,[1]TDSheet!$A:$AD,30,0)</f>
        <v>0</v>
      </c>
      <c r="AE117" s="12">
        <f>VLOOKUP(A:A,[1]TDSheet!$A:$AE,31,0)</f>
        <v>67.599999999999994</v>
      </c>
      <c r="AF117" s="12">
        <f>VLOOKUP(A:A,[1]TDSheet!$A:$AF,32,0)</f>
        <v>85.6</v>
      </c>
      <c r="AG117" s="12">
        <f>VLOOKUP(A:A,[1]TDSheet!$A:$AG,33,0)</f>
        <v>80.400000000000006</v>
      </c>
      <c r="AH117" s="12">
        <f>VLOOKUP(A:A,[3]TDSheet!$A:$D,4,0)</f>
        <v>94</v>
      </c>
      <c r="AI117" s="12" t="e">
        <f>VLOOKUP(A:A,[1]TDSheet!$A:$AI,35,0)</f>
        <v>#N/A</v>
      </c>
      <c r="AJ117" s="12">
        <f t="shared" si="21"/>
        <v>0</v>
      </c>
      <c r="AK117" s="12"/>
      <c r="AL117" s="12"/>
      <c r="AM117" s="12"/>
    </row>
    <row r="118" spans="1:39" s="1" customFormat="1" ht="11.1" customHeight="1" outlineLevel="1" x14ac:dyDescent="0.2">
      <c r="A118" s="7" t="s">
        <v>115</v>
      </c>
      <c r="B118" s="7" t="s">
        <v>15</v>
      </c>
      <c r="C118" s="8">
        <v>-1214</v>
      </c>
      <c r="D118" s="8">
        <v>1365</v>
      </c>
      <c r="E118" s="16">
        <v>483</v>
      </c>
      <c r="F118" s="17">
        <v>-348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2">
        <f>VLOOKUP(A:A,[2]TDSheet!$A:$F,6,0)</f>
        <v>532</v>
      </c>
      <c r="K118" s="12">
        <f t="shared" si="17"/>
        <v>-49</v>
      </c>
      <c r="L118" s="12">
        <f>VLOOKUP(A:A,[1]TDSheet!$A:$L,12,0)</f>
        <v>0</v>
      </c>
      <c r="M118" s="12">
        <f>VLOOKUP(A:A,[1]TDSheet!$A:$M,13,0)</f>
        <v>0</v>
      </c>
      <c r="N118" s="12">
        <f>VLOOKUP(A:A,[1]TDSheet!$A:$X,24,0)</f>
        <v>0</v>
      </c>
      <c r="O118" s="12"/>
      <c r="P118" s="12"/>
      <c r="Q118" s="12"/>
      <c r="R118" s="12"/>
      <c r="S118" s="12"/>
      <c r="T118" s="12"/>
      <c r="U118" s="12"/>
      <c r="V118" s="12"/>
      <c r="W118" s="12">
        <f t="shared" si="18"/>
        <v>96.6</v>
      </c>
      <c r="X118" s="14"/>
      <c r="Y118" s="15">
        <f t="shared" si="19"/>
        <v>-3.6024844720496896</v>
      </c>
      <c r="Z118" s="12">
        <f t="shared" si="20"/>
        <v>-3.6024844720496896</v>
      </c>
      <c r="AA118" s="12"/>
      <c r="AB118" s="12"/>
      <c r="AC118" s="12">
        <f>VLOOKUP(A:A,[1]TDSheet!$A:$AC,29,0)</f>
        <v>0</v>
      </c>
      <c r="AD118" s="12">
        <f>VLOOKUP(A:A,[1]TDSheet!$A:$AD,30,0)</f>
        <v>0</v>
      </c>
      <c r="AE118" s="12">
        <f>VLOOKUP(A:A,[1]TDSheet!$A:$AE,31,0)</f>
        <v>70.400000000000006</v>
      </c>
      <c r="AF118" s="12">
        <f>VLOOKUP(A:A,[1]TDSheet!$A:$AF,32,0)</f>
        <v>84</v>
      </c>
      <c r="AG118" s="12">
        <f>VLOOKUP(A:A,[1]TDSheet!$A:$AG,33,0)</f>
        <v>63.4</v>
      </c>
      <c r="AH118" s="12">
        <f>VLOOKUP(A:A,[3]TDSheet!$A:$D,4,0)</f>
        <v>100</v>
      </c>
      <c r="AI118" s="12" t="e">
        <f>VLOOKUP(A:A,[1]TDSheet!$A:$AI,35,0)</f>
        <v>#N/A</v>
      </c>
      <c r="AJ118" s="12">
        <f t="shared" si="21"/>
        <v>0</v>
      </c>
      <c r="AK118" s="12"/>
      <c r="AL118" s="12"/>
      <c r="AM118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2024-02-08T10:25:14Z</dcterms:modified>
</cp:coreProperties>
</file>