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672F0F-131D-4DC8-A90D-102BCB390C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X499" i="1" s="1"/>
  <c r="N499" i="1"/>
  <c r="V497" i="1"/>
  <c r="V496" i="1"/>
  <c r="W495" i="1"/>
  <c r="X495" i="1" s="1"/>
  <c r="W494" i="1"/>
  <c r="X494" i="1" s="1"/>
  <c r="W493" i="1"/>
  <c r="X493" i="1" s="1"/>
  <c r="W492" i="1"/>
  <c r="W497" i="1" s="1"/>
  <c r="V490" i="1"/>
  <c r="V489" i="1"/>
  <c r="W488" i="1"/>
  <c r="X488" i="1" s="1"/>
  <c r="W487" i="1"/>
  <c r="W490" i="1" s="1"/>
  <c r="V485" i="1"/>
  <c r="V484" i="1"/>
  <c r="W483" i="1"/>
  <c r="X483" i="1" s="1"/>
  <c r="W482" i="1"/>
  <c r="X482" i="1" s="1"/>
  <c r="W481" i="1"/>
  <c r="X481" i="1" s="1"/>
  <c r="V477" i="1"/>
  <c r="V476" i="1"/>
  <c r="W475" i="1"/>
  <c r="X475" i="1" s="1"/>
  <c r="N475" i="1"/>
  <c r="W474" i="1"/>
  <c r="X474" i="1" s="1"/>
  <c r="N474" i="1"/>
  <c r="W473" i="1"/>
  <c r="W477" i="1" s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X465" i="1" s="1"/>
  <c r="N465" i="1"/>
  <c r="W464" i="1"/>
  <c r="X464" i="1" s="1"/>
  <c r="N464" i="1"/>
  <c r="V462" i="1"/>
  <c r="V461" i="1"/>
  <c r="W460" i="1"/>
  <c r="X460" i="1" s="1"/>
  <c r="N460" i="1"/>
  <c r="W459" i="1"/>
  <c r="N459" i="1"/>
  <c r="V457" i="1"/>
  <c r="V456" i="1"/>
  <c r="W455" i="1"/>
  <c r="X455" i="1" s="1"/>
  <c r="N455" i="1"/>
  <c r="W454" i="1"/>
  <c r="X454" i="1" s="1"/>
  <c r="N454" i="1"/>
  <c r="X453" i="1"/>
  <c r="W453" i="1"/>
  <c r="N453" i="1"/>
  <c r="W452" i="1"/>
  <c r="X452" i="1" s="1"/>
  <c r="N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N447" i="1"/>
  <c r="V443" i="1"/>
  <c r="V442" i="1"/>
  <c r="W441" i="1"/>
  <c r="W442" i="1" s="1"/>
  <c r="V439" i="1"/>
  <c r="V438" i="1"/>
  <c r="W437" i="1"/>
  <c r="X437" i="1" s="1"/>
  <c r="X438" i="1" s="1"/>
  <c r="W435" i="1"/>
  <c r="V435" i="1"/>
  <c r="W434" i="1"/>
  <c r="V434" i="1"/>
  <c r="X433" i="1"/>
  <c r="X434" i="1" s="1"/>
  <c r="W433" i="1"/>
  <c r="V431" i="1"/>
  <c r="V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W423" i="1"/>
  <c r="X423" i="1" s="1"/>
  <c r="N423" i="1"/>
  <c r="V421" i="1"/>
  <c r="V420" i="1"/>
  <c r="X419" i="1"/>
  <c r="W419" i="1"/>
  <c r="N419" i="1"/>
  <c r="W418" i="1"/>
  <c r="N418" i="1"/>
  <c r="V415" i="1"/>
  <c r="V414" i="1"/>
  <c r="W413" i="1"/>
  <c r="X413" i="1" s="1"/>
  <c r="W412" i="1"/>
  <c r="X412" i="1" s="1"/>
  <c r="W411" i="1"/>
  <c r="X411" i="1" s="1"/>
  <c r="W410" i="1"/>
  <c r="V408" i="1"/>
  <c r="V407" i="1"/>
  <c r="W406" i="1"/>
  <c r="W408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V397" i="1"/>
  <c r="V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X378" i="1" s="1"/>
  <c r="N378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W366" i="1"/>
  <c r="X366" i="1" s="1"/>
  <c r="N366" i="1"/>
  <c r="X365" i="1"/>
  <c r="W365" i="1"/>
  <c r="N365" i="1"/>
  <c r="V363" i="1"/>
  <c r="V362" i="1"/>
  <c r="W361" i="1"/>
  <c r="X361" i="1" s="1"/>
  <c r="N361" i="1"/>
  <c r="W360" i="1"/>
  <c r="X360" i="1" s="1"/>
  <c r="N360" i="1"/>
  <c r="V358" i="1"/>
  <c r="V357" i="1"/>
  <c r="W356" i="1"/>
  <c r="X356" i="1" s="1"/>
  <c r="N356" i="1"/>
  <c r="W355" i="1"/>
  <c r="X355" i="1" s="1"/>
  <c r="W354" i="1"/>
  <c r="X354" i="1" s="1"/>
  <c r="N354" i="1"/>
  <c r="W353" i="1"/>
  <c r="X353" i="1" s="1"/>
  <c r="N353" i="1"/>
  <c r="W352" i="1"/>
  <c r="N352" i="1"/>
  <c r="V349" i="1"/>
  <c r="V348" i="1"/>
  <c r="W347" i="1"/>
  <c r="W348" i="1" s="1"/>
  <c r="N347" i="1"/>
  <c r="V345" i="1"/>
  <c r="V344" i="1"/>
  <c r="W343" i="1"/>
  <c r="N343" i="1"/>
  <c r="W342" i="1"/>
  <c r="V340" i="1"/>
  <c r="V339" i="1"/>
  <c r="W338" i="1"/>
  <c r="X338" i="1" s="1"/>
  <c r="N338" i="1"/>
  <c r="W337" i="1"/>
  <c r="X337" i="1" s="1"/>
  <c r="W336" i="1"/>
  <c r="X336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N326" i="1"/>
  <c r="W325" i="1"/>
  <c r="X325" i="1" s="1"/>
  <c r="N325" i="1"/>
  <c r="V321" i="1"/>
  <c r="V320" i="1"/>
  <c r="W319" i="1"/>
  <c r="W321" i="1" s="1"/>
  <c r="N319" i="1"/>
  <c r="V315" i="1"/>
  <c r="V314" i="1"/>
  <c r="W313" i="1"/>
  <c r="X313" i="1" s="1"/>
  <c r="X314" i="1" s="1"/>
  <c r="N313" i="1"/>
  <c r="V311" i="1"/>
  <c r="V310" i="1"/>
  <c r="W309" i="1"/>
  <c r="X309" i="1" s="1"/>
  <c r="X310" i="1" s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W297" i="1" s="1"/>
  <c r="N295" i="1"/>
  <c r="V293" i="1"/>
  <c r="V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W285" i="1"/>
  <c r="N285" i="1"/>
  <c r="W284" i="1"/>
  <c r="X284" i="1" s="1"/>
  <c r="N284" i="1"/>
  <c r="V281" i="1"/>
  <c r="V280" i="1"/>
  <c r="X279" i="1"/>
  <c r="W279" i="1"/>
  <c r="N279" i="1"/>
  <c r="W278" i="1"/>
  <c r="N278" i="1"/>
  <c r="W277" i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W245" i="1"/>
  <c r="X245" i="1" s="1"/>
  <c r="N245" i="1"/>
  <c r="V243" i="1"/>
  <c r="W242" i="1"/>
  <c r="V242" i="1"/>
  <c r="X241" i="1"/>
  <c r="X242" i="1" s="1"/>
  <c r="W241" i="1"/>
  <c r="W243" i="1" s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N224" i="1"/>
  <c r="W223" i="1"/>
  <c r="X223" i="1" s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X214" i="1"/>
  <c r="W214" i="1"/>
  <c r="W213" i="1"/>
  <c r="V210" i="1"/>
  <c r="V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X177" i="1" s="1"/>
  <c r="N173" i="1"/>
  <c r="V171" i="1"/>
  <c r="V170" i="1"/>
  <c r="X169" i="1"/>
  <c r="W169" i="1"/>
  <c r="N169" i="1"/>
  <c r="W168" i="1"/>
  <c r="W170" i="1" s="1"/>
  <c r="V166" i="1"/>
  <c r="V165" i="1"/>
  <c r="W164" i="1"/>
  <c r="X164" i="1" s="1"/>
  <c r="N164" i="1"/>
  <c r="W163" i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N153" i="1"/>
  <c r="W152" i="1"/>
  <c r="X152" i="1" s="1"/>
  <c r="N152" i="1"/>
  <c r="W151" i="1"/>
  <c r="X151" i="1" s="1"/>
  <c r="N151" i="1"/>
  <c r="X150" i="1"/>
  <c r="W150" i="1"/>
  <c r="N150" i="1"/>
  <c r="V147" i="1"/>
  <c r="V146" i="1"/>
  <c r="W145" i="1"/>
  <c r="X145" i="1" s="1"/>
  <c r="N145" i="1"/>
  <c r="W144" i="1"/>
  <c r="X144" i="1" s="1"/>
  <c r="N144" i="1"/>
  <c r="W143" i="1"/>
  <c r="W147" i="1" s="1"/>
  <c r="N143" i="1"/>
  <c r="V139" i="1"/>
  <c r="V138" i="1"/>
  <c r="W137" i="1"/>
  <c r="X137" i="1" s="1"/>
  <c r="N137" i="1"/>
  <c r="W136" i="1"/>
  <c r="X136" i="1" s="1"/>
  <c r="N136" i="1"/>
  <c r="X135" i="1"/>
  <c r="W135" i="1"/>
  <c r="N135" i="1"/>
  <c r="W134" i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X130" i="1" s="1"/>
  <c r="N123" i="1"/>
  <c r="V121" i="1"/>
  <c r="V120" i="1"/>
  <c r="W119" i="1"/>
  <c r="X119" i="1" s="1"/>
  <c r="W118" i="1"/>
  <c r="X118" i="1" s="1"/>
  <c r="N118" i="1"/>
  <c r="W117" i="1"/>
  <c r="X117" i="1" s="1"/>
  <c r="X116" i="1"/>
  <c r="W116" i="1"/>
  <c r="W115" i="1"/>
  <c r="X115" i="1" s="1"/>
  <c r="W114" i="1"/>
  <c r="X114" i="1" s="1"/>
  <c r="W113" i="1"/>
  <c r="X113" i="1" s="1"/>
  <c r="W112" i="1"/>
  <c r="X112" i="1" s="1"/>
  <c r="N112" i="1"/>
  <c r="W111" i="1"/>
  <c r="X111" i="1" s="1"/>
  <c r="W110" i="1"/>
  <c r="X110" i="1" s="1"/>
  <c r="W109" i="1"/>
  <c r="V107" i="1"/>
  <c r="V106" i="1"/>
  <c r="W105" i="1"/>
  <c r="X105" i="1" s="1"/>
  <c r="W104" i="1"/>
  <c r="X104" i="1" s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X90" i="1" s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X70" i="1"/>
  <c r="W70" i="1"/>
  <c r="N70" i="1"/>
  <c r="W69" i="1"/>
  <c r="X69" i="1" s="1"/>
  <c r="N69" i="1"/>
  <c r="W68" i="1"/>
  <c r="X68" i="1" s="1"/>
  <c r="X67" i="1"/>
  <c r="W67" i="1"/>
  <c r="N67" i="1"/>
  <c r="W66" i="1"/>
  <c r="W65" i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W43" i="1" s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W24" i="1" s="1"/>
  <c r="N22" i="1"/>
  <c r="H10" i="1"/>
  <c r="A9" i="1"/>
  <c r="D7" i="1"/>
  <c r="O6" i="1"/>
  <c r="N2" i="1"/>
  <c r="X268" i="1" l="1"/>
  <c r="W311" i="1"/>
  <c r="X470" i="1"/>
  <c r="X406" i="1"/>
  <c r="X407" i="1" s="1"/>
  <c r="W407" i="1"/>
  <c r="A10" i="1"/>
  <c r="F9" i="1"/>
  <c r="W87" i="1"/>
  <c r="X66" i="1"/>
  <c r="W139" i="1"/>
  <c r="X134" i="1"/>
  <c r="X138" i="1" s="1"/>
  <c r="X208" i="1"/>
  <c r="X209" i="1" s="1"/>
  <c r="W210" i="1"/>
  <c r="W209" i="1"/>
  <c r="F10" i="1"/>
  <c r="X34" i="1"/>
  <c r="W39" i="1"/>
  <c r="W38" i="1"/>
  <c r="X37" i="1"/>
  <c r="X38" i="1" s="1"/>
  <c r="W47" i="1"/>
  <c r="W46" i="1"/>
  <c r="X45" i="1"/>
  <c r="X46" i="1" s="1"/>
  <c r="W160" i="1"/>
  <c r="X153" i="1"/>
  <c r="W314" i="1"/>
  <c r="W340" i="1"/>
  <c r="X362" i="1"/>
  <c r="X369" i="1"/>
  <c r="X484" i="1"/>
  <c r="W489" i="1"/>
  <c r="V506" i="1"/>
  <c r="W62" i="1"/>
  <c r="W96" i="1"/>
  <c r="W198" i="1"/>
  <c r="W281" i="1"/>
  <c r="X295" i="1"/>
  <c r="X297" i="1" s="1"/>
  <c r="W310" i="1"/>
  <c r="W369" i="1"/>
  <c r="X380" i="1"/>
  <c r="W396" i="1"/>
  <c r="X430" i="1"/>
  <c r="W438" i="1"/>
  <c r="W439" i="1"/>
  <c r="X473" i="1"/>
  <c r="X476" i="1"/>
  <c r="W476" i="1"/>
  <c r="X487" i="1"/>
  <c r="X489" i="1" s="1"/>
  <c r="X492" i="1"/>
  <c r="W505" i="1"/>
  <c r="W88" i="1"/>
  <c r="W120" i="1"/>
  <c r="X109" i="1"/>
  <c r="X120" i="1" s="1"/>
  <c r="X285" i="1"/>
  <c r="W292" i="1"/>
  <c r="W420" i="1"/>
  <c r="T516" i="1"/>
  <c r="X418" i="1"/>
  <c r="X420" i="1" s="1"/>
  <c r="H9" i="1"/>
  <c r="V510" i="1"/>
  <c r="W42" i="1"/>
  <c r="W106" i="1"/>
  <c r="W138" i="1"/>
  <c r="G516" i="1"/>
  <c r="W146" i="1"/>
  <c r="X143" i="1"/>
  <c r="X146" i="1" s="1"/>
  <c r="X159" i="1"/>
  <c r="W159" i="1"/>
  <c r="W165" i="1"/>
  <c r="X168" i="1"/>
  <c r="X170" i="1" s="1"/>
  <c r="W177" i="1"/>
  <c r="W250" i="1"/>
  <c r="X278" i="1"/>
  <c r="X326" i="1"/>
  <c r="W333" i="1"/>
  <c r="R516" i="1"/>
  <c r="W357" i="1"/>
  <c r="W358" i="1"/>
  <c r="X352" i="1"/>
  <c r="X357" i="1" s="1"/>
  <c r="X403" i="1"/>
  <c r="W457" i="1"/>
  <c r="U516" i="1"/>
  <c r="X447" i="1"/>
  <c r="X456" i="1" s="1"/>
  <c r="W456" i="1"/>
  <c r="X496" i="1"/>
  <c r="C516" i="1"/>
  <c r="W53" i="1"/>
  <c r="W54" i="1"/>
  <c r="X106" i="1"/>
  <c r="J9" i="1"/>
  <c r="D516" i="1"/>
  <c r="X95" i="1"/>
  <c r="W131" i="1"/>
  <c r="W197" i="1"/>
  <c r="X200" i="1"/>
  <c r="X204" i="1" s="1"/>
  <c r="W204" i="1"/>
  <c r="W220" i="1"/>
  <c r="X249" i="1"/>
  <c r="W263" i="1"/>
  <c r="W280" i="1"/>
  <c r="X277" i="1"/>
  <c r="X280" i="1" s="1"/>
  <c r="X319" i="1"/>
  <c r="X320" i="1" s="1"/>
  <c r="W320" i="1"/>
  <c r="P516" i="1"/>
  <c r="W334" i="1"/>
  <c r="W421" i="1"/>
  <c r="V516" i="1"/>
  <c r="W484" i="1"/>
  <c r="W485" i="1"/>
  <c r="F516" i="1"/>
  <c r="W121" i="1"/>
  <c r="W130" i="1"/>
  <c r="W293" i="1"/>
  <c r="X305" i="1"/>
  <c r="X306" i="1" s="1"/>
  <c r="W306" i="1"/>
  <c r="W380" i="1"/>
  <c r="S516" i="1"/>
  <c r="W381" i="1"/>
  <c r="W508" i="1"/>
  <c r="B516" i="1"/>
  <c r="W507" i="1"/>
  <c r="W35" i="1"/>
  <c r="W34" i="1"/>
  <c r="X41" i="1"/>
  <c r="X42" i="1" s="1"/>
  <c r="X57" i="1"/>
  <c r="X61" i="1" s="1"/>
  <c r="W61" i="1"/>
  <c r="W107" i="1"/>
  <c r="W171" i="1"/>
  <c r="X180" i="1"/>
  <c r="X197" i="1" s="1"/>
  <c r="W205" i="1"/>
  <c r="L516" i="1"/>
  <c r="W219" i="1"/>
  <c r="X213" i="1"/>
  <c r="X219" i="1" s="1"/>
  <c r="X224" i="1"/>
  <c r="X238" i="1" s="1"/>
  <c r="W238" i="1"/>
  <c r="W249" i="1"/>
  <c r="W274" i="1"/>
  <c r="X301" i="1"/>
  <c r="X302" i="1" s="1"/>
  <c r="W302" i="1"/>
  <c r="W303" i="1"/>
  <c r="W307" i="1"/>
  <c r="X343" i="1"/>
  <c r="W344" i="1"/>
  <c r="W362" i="1"/>
  <c r="W363" i="1"/>
  <c r="O516" i="1"/>
  <c r="E516" i="1"/>
  <c r="W95" i="1"/>
  <c r="I516" i="1"/>
  <c r="W178" i="1"/>
  <c r="W239" i="1"/>
  <c r="X262" i="1"/>
  <c r="W275" i="1"/>
  <c r="N516" i="1"/>
  <c r="X339" i="1"/>
  <c r="W373" i="1"/>
  <c r="W374" i="1"/>
  <c r="X396" i="1"/>
  <c r="W397" i="1"/>
  <c r="W430" i="1"/>
  <c r="W496" i="1"/>
  <c r="X504" i="1"/>
  <c r="W504" i="1"/>
  <c r="V509" i="1"/>
  <c r="X65" i="1"/>
  <c r="X87" i="1" s="1"/>
  <c r="H516" i="1"/>
  <c r="X163" i="1"/>
  <c r="X165" i="1" s="1"/>
  <c r="W166" i="1"/>
  <c r="W262" i="1"/>
  <c r="W269" i="1"/>
  <c r="W268" i="1"/>
  <c r="X271" i="1"/>
  <c r="X274" i="1" s="1"/>
  <c r="X292" i="1"/>
  <c r="W298" i="1"/>
  <c r="W315" i="1"/>
  <c r="X333" i="1"/>
  <c r="W345" i="1"/>
  <c r="W349" i="1"/>
  <c r="X347" i="1"/>
  <c r="X348" i="1" s="1"/>
  <c r="X372" i="1"/>
  <c r="X373" i="1" s="1"/>
  <c r="W404" i="1"/>
  <c r="W414" i="1"/>
  <c r="W443" i="1"/>
  <c r="X441" i="1"/>
  <c r="X442" i="1" s="1"/>
  <c r="W461" i="1"/>
  <c r="W462" i="1"/>
  <c r="X459" i="1"/>
  <c r="X461" i="1" s="1"/>
  <c r="W470" i="1"/>
  <c r="W471" i="1"/>
  <c r="J516" i="1"/>
  <c r="W339" i="1"/>
  <c r="W370" i="1"/>
  <c r="W403" i="1"/>
  <c r="W415" i="1"/>
  <c r="W431" i="1"/>
  <c r="M516" i="1"/>
  <c r="Q516" i="1"/>
  <c r="X342" i="1"/>
  <c r="X344" i="1" s="1"/>
  <c r="X410" i="1"/>
  <c r="X414" i="1" s="1"/>
  <c r="W510" i="1" l="1"/>
  <c r="X511" i="1"/>
  <c r="W506" i="1"/>
  <c r="W509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<sst xmlns="http://schemas.openxmlformats.org/spreadsheetml/2006/main" count="2209" uniqueCount="765">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</sst>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4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325" sqref="Z325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77" t="s">
        <v>0</v>
      </c>
      <c r="E1" s="351"/>
      <c r="F1" s="351"/>
      <c r="G1" s="12" t="s">
        <v>1</v>
      </c>
      <c r="H1" s="477" t="s">
        <v>2</v>
      </c>
      <c r="I1" s="351"/>
      <c r="J1" s="351"/>
      <c r="K1" s="351"/>
      <c r="L1" s="351"/>
      <c r="M1" s="351"/>
      <c r="N1" s="351"/>
      <c r="O1" s="351"/>
      <c r="P1" s="350" t="s">
        <v>3</v>
      </c>
      <c r="Q1" s="351"/>
      <c r="R1" s="35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4"/>
      <c r="P2" s="344"/>
      <c r="Q2" s="344"/>
      <c r="R2" s="344"/>
      <c r="S2" s="344"/>
      <c r="T2" s="344"/>
      <c r="U2" s="344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4"/>
      <c r="O3" s="344"/>
      <c r="P3" s="344"/>
      <c r="Q3" s="344"/>
      <c r="R3" s="344"/>
      <c r="S3" s="344"/>
      <c r="T3" s="344"/>
      <c r="U3" s="344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85" t="s">
        <v>8</v>
      </c>
      <c r="B5" s="388"/>
      <c r="C5" s="389"/>
      <c r="D5" s="639"/>
      <c r="E5" s="640"/>
      <c r="F5" s="419" t="s">
        <v>9</v>
      </c>
      <c r="G5" s="389"/>
      <c r="H5" s="639"/>
      <c r="I5" s="680"/>
      <c r="J5" s="680"/>
      <c r="K5" s="680"/>
      <c r="L5" s="640"/>
      <c r="N5" s="24" t="s">
        <v>10</v>
      </c>
      <c r="O5" s="398">
        <v>45330</v>
      </c>
      <c r="P5" s="399"/>
      <c r="R5" s="406" t="s">
        <v>11</v>
      </c>
      <c r="S5" s="407"/>
      <c r="T5" s="551" t="s">
        <v>12</v>
      </c>
      <c r="U5" s="399"/>
      <c r="Z5" s="51"/>
      <c r="AA5" s="51"/>
      <c r="AB5" s="51"/>
    </row>
    <row r="6" spans="1:29" s="332" customFormat="1" ht="24" customHeight="1" x14ac:dyDescent="0.2">
      <c r="A6" s="585" t="s">
        <v>13</v>
      </c>
      <c r="B6" s="388"/>
      <c r="C6" s="389"/>
      <c r="D6" s="446" t="s">
        <v>14</v>
      </c>
      <c r="E6" s="447"/>
      <c r="F6" s="447"/>
      <c r="G6" s="447"/>
      <c r="H6" s="447"/>
      <c r="I6" s="447"/>
      <c r="J6" s="447"/>
      <c r="K6" s="447"/>
      <c r="L6" s="399"/>
      <c r="N6" s="24" t="s">
        <v>15</v>
      </c>
      <c r="O6" s="617" t="str">
        <f>IF(O5=0," ",CHOOSE(WEEKDAY(O5,2),"Понедельник","Вторник","Среда","Четверг","Пятница","Суббота","Воскресенье"))</f>
        <v>Четверг</v>
      </c>
      <c r="P6" s="348"/>
      <c r="R6" s="660" t="s">
        <v>16</v>
      </c>
      <c r="S6" s="407"/>
      <c r="T6" s="527" t="s">
        <v>17</v>
      </c>
      <c r="U6" s="528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498" t="str">
        <f>IFERROR(VLOOKUP(DeliveryAddress,Table,3,0),1)</f>
        <v>4</v>
      </c>
      <c r="E7" s="499"/>
      <c r="F7" s="499"/>
      <c r="G7" s="499"/>
      <c r="H7" s="499"/>
      <c r="I7" s="499"/>
      <c r="J7" s="499"/>
      <c r="K7" s="499"/>
      <c r="L7" s="463"/>
      <c r="N7" s="24"/>
      <c r="O7" s="42"/>
      <c r="P7" s="42"/>
      <c r="R7" s="344"/>
      <c r="S7" s="407"/>
      <c r="T7" s="529"/>
      <c r="U7" s="530"/>
      <c r="Z7" s="51"/>
      <c r="AA7" s="51"/>
      <c r="AB7" s="51"/>
    </row>
    <row r="8" spans="1:29" s="332" customFormat="1" ht="25.5" customHeight="1" x14ac:dyDescent="0.2">
      <c r="A8" s="366" t="s">
        <v>18</v>
      </c>
      <c r="B8" s="354"/>
      <c r="C8" s="355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428">
        <v>0.45833333333333331</v>
      </c>
      <c r="P8" s="399"/>
      <c r="R8" s="344"/>
      <c r="S8" s="407"/>
      <c r="T8" s="529"/>
      <c r="U8" s="530"/>
      <c r="Z8" s="51"/>
      <c r="AA8" s="51"/>
      <c r="AB8" s="51"/>
    </row>
    <row r="9" spans="1:29" s="332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440"/>
      <c r="E9" s="40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N9" s="26" t="s">
        <v>20</v>
      </c>
      <c r="O9" s="398"/>
      <c r="P9" s="399"/>
      <c r="R9" s="344"/>
      <c r="S9" s="407"/>
      <c r="T9" s="531"/>
      <c r="U9" s="532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440"/>
      <c r="E10" s="40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482" t="str">
        <f>IFERROR(VLOOKUP($D$10,Proxy,2,FALSE),"")</f>
        <v/>
      </c>
      <c r="I10" s="344"/>
      <c r="J10" s="344"/>
      <c r="K10" s="344"/>
      <c r="L10" s="344"/>
      <c r="N10" s="26" t="s">
        <v>21</v>
      </c>
      <c r="O10" s="428"/>
      <c r="P10" s="399"/>
      <c r="S10" s="24" t="s">
        <v>22</v>
      </c>
      <c r="T10" s="688" t="s">
        <v>23</v>
      </c>
      <c r="U10" s="528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399"/>
      <c r="S11" s="24" t="s">
        <v>26</v>
      </c>
      <c r="T11" s="425" t="s">
        <v>27</v>
      </c>
      <c r="U11" s="426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387" t="s">
        <v>28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9"/>
      <c r="N12" s="24" t="s">
        <v>29</v>
      </c>
      <c r="O12" s="462"/>
      <c r="P12" s="463"/>
      <c r="Q12" s="23"/>
      <c r="S12" s="24"/>
      <c r="T12" s="351"/>
      <c r="U12" s="344"/>
      <c r="Z12" s="51"/>
      <c r="AA12" s="51"/>
      <c r="AB12" s="51"/>
    </row>
    <row r="13" spans="1:29" s="332" customFormat="1" ht="23.25" customHeight="1" x14ac:dyDescent="0.2">
      <c r="A13" s="387" t="s">
        <v>30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9"/>
      <c r="M13" s="26"/>
      <c r="N13" s="26" t="s">
        <v>31</v>
      </c>
      <c r="O13" s="425"/>
      <c r="P13" s="426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387" t="s">
        <v>32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9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393" t="s">
        <v>33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9"/>
      <c r="N15" s="572" t="s">
        <v>34</v>
      </c>
      <c r="O15" s="351"/>
      <c r="P15" s="351"/>
      <c r="Q15" s="351"/>
      <c r="R15" s="35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3"/>
      <c r="O16" s="573"/>
      <c r="P16" s="573"/>
      <c r="Q16" s="573"/>
      <c r="R16" s="5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6" t="s">
        <v>35</v>
      </c>
      <c r="B17" s="356" t="s">
        <v>36</v>
      </c>
      <c r="C17" s="592" t="s">
        <v>37</v>
      </c>
      <c r="D17" s="356" t="s">
        <v>38</v>
      </c>
      <c r="E17" s="357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614"/>
      <c r="P17" s="614"/>
      <c r="Q17" s="614"/>
      <c r="R17" s="357"/>
      <c r="S17" s="409" t="s">
        <v>48</v>
      </c>
      <c r="T17" s="389"/>
      <c r="U17" s="356" t="s">
        <v>49</v>
      </c>
      <c r="V17" s="356" t="s">
        <v>50</v>
      </c>
      <c r="W17" s="675" t="s">
        <v>51</v>
      </c>
      <c r="X17" s="356" t="s">
        <v>52</v>
      </c>
      <c r="Y17" s="364" t="s">
        <v>53</v>
      </c>
      <c r="Z17" s="364" t="s">
        <v>54</v>
      </c>
      <c r="AA17" s="364" t="s">
        <v>55</v>
      </c>
      <c r="AB17" s="670"/>
      <c r="AC17" s="671"/>
      <c r="AD17" s="593"/>
      <c r="BA17" s="663" t="s">
        <v>56</v>
      </c>
    </row>
    <row r="18" spans="1:53" ht="14.25" customHeight="1" x14ac:dyDescent="0.2">
      <c r="A18" s="373"/>
      <c r="B18" s="373"/>
      <c r="C18" s="373"/>
      <c r="D18" s="358"/>
      <c r="E18" s="359"/>
      <c r="F18" s="373"/>
      <c r="G18" s="373"/>
      <c r="H18" s="373"/>
      <c r="I18" s="373"/>
      <c r="J18" s="373"/>
      <c r="K18" s="373"/>
      <c r="L18" s="373"/>
      <c r="M18" s="373"/>
      <c r="N18" s="358"/>
      <c r="O18" s="615"/>
      <c r="P18" s="615"/>
      <c r="Q18" s="615"/>
      <c r="R18" s="359"/>
      <c r="S18" s="333" t="s">
        <v>57</v>
      </c>
      <c r="T18" s="333" t="s">
        <v>58</v>
      </c>
      <c r="U18" s="373"/>
      <c r="V18" s="373"/>
      <c r="W18" s="676"/>
      <c r="X18" s="373"/>
      <c r="Y18" s="365"/>
      <c r="Z18" s="365"/>
      <c r="AA18" s="672"/>
      <c r="AB18" s="673"/>
      <c r="AC18" s="674"/>
      <c r="AD18" s="594"/>
      <c r="BA18" s="344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361" t="s">
        <v>59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34"/>
      <c r="Z20" s="334"/>
    </row>
    <row r="21" spans="1:53" ht="14.25" hidden="1" customHeight="1" x14ac:dyDescent="0.25">
      <c r="A21" s="363" t="s">
        <v>60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48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7"/>
      <c r="P22" s="347"/>
      <c r="Q22" s="347"/>
      <c r="R22" s="348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3"/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  <c r="M23" s="34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44"/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63" t="s">
        <v>68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9">
        <v>4607091383881</v>
      </c>
      <c r="E26" s="348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7"/>
      <c r="P26" s="347"/>
      <c r="Q26" s="347"/>
      <c r="R26" s="348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48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08" t="s">
        <v>73</v>
      </c>
      <c r="O27" s="347"/>
      <c r="P27" s="347"/>
      <c r="Q27" s="347"/>
      <c r="R27" s="348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49">
        <v>4607091383935</v>
      </c>
      <c r="E28" s="348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7"/>
      <c r="P28" s="347"/>
      <c r="Q28" s="347"/>
      <c r="R28" s="348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49">
        <v>4680115881853</v>
      </c>
      <c r="E29" s="348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7"/>
      <c r="P29" s="347"/>
      <c r="Q29" s="347"/>
      <c r="R29" s="348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49">
        <v>4607091383911</v>
      </c>
      <c r="E30" s="348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92" t="s">
        <v>80</v>
      </c>
      <c r="O30" s="347"/>
      <c r="P30" s="347"/>
      <c r="Q30" s="347"/>
      <c r="R30" s="348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49">
        <v>4607091383911</v>
      </c>
      <c r="E31" s="348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7"/>
      <c r="P31" s="347"/>
      <c r="Q31" s="347"/>
      <c r="R31" s="348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49">
        <v>4607091388244</v>
      </c>
      <c r="E32" s="348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87" t="s">
        <v>84</v>
      </c>
      <c r="O32" s="347"/>
      <c r="P32" s="347"/>
      <c r="Q32" s="347"/>
      <c r="R32" s="348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49">
        <v>4607091388244</v>
      </c>
      <c r="E33" s="348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7"/>
      <c r="P33" s="347"/>
      <c r="Q33" s="347"/>
      <c r="R33" s="348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3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5"/>
      <c r="N34" s="353" t="s">
        <v>66</v>
      </c>
      <c r="O34" s="354"/>
      <c r="P34" s="354"/>
      <c r="Q34" s="354"/>
      <c r="R34" s="354"/>
      <c r="S34" s="354"/>
      <c r="T34" s="355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44"/>
      <c r="B35" s="344"/>
      <c r="C35" s="344"/>
      <c r="D35" s="344"/>
      <c r="E35" s="344"/>
      <c r="F35" s="344"/>
      <c r="G35" s="344"/>
      <c r="H35" s="344"/>
      <c r="I35" s="344"/>
      <c r="J35" s="344"/>
      <c r="K35" s="344"/>
      <c r="L35" s="344"/>
      <c r="M35" s="345"/>
      <c r="N35" s="353" t="s">
        <v>66</v>
      </c>
      <c r="O35" s="354"/>
      <c r="P35" s="354"/>
      <c r="Q35" s="354"/>
      <c r="R35" s="354"/>
      <c r="S35" s="354"/>
      <c r="T35" s="355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63" t="s">
        <v>86</v>
      </c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  <c r="V36" s="344"/>
      <c r="W36" s="344"/>
      <c r="X36" s="344"/>
      <c r="Y36" s="335"/>
      <c r="Z36" s="335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48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7"/>
      <c r="P37" s="347"/>
      <c r="Q37" s="347"/>
      <c r="R37" s="348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3"/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5"/>
      <c r="N38" s="353" t="s">
        <v>66</v>
      </c>
      <c r="O38" s="354"/>
      <c r="P38" s="354"/>
      <c r="Q38" s="354"/>
      <c r="R38" s="354"/>
      <c r="S38" s="354"/>
      <c r="T38" s="355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44"/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44"/>
      <c r="M39" s="345"/>
      <c r="N39" s="353" t="s">
        <v>66</v>
      </c>
      <c r="O39" s="354"/>
      <c r="P39" s="354"/>
      <c r="Q39" s="354"/>
      <c r="R39" s="354"/>
      <c r="S39" s="354"/>
      <c r="T39" s="355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63" t="s">
        <v>91</v>
      </c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44"/>
      <c r="P40" s="344"/>
      <c r="Q40" s="344"/>
      <c r="R40" s="344"/>
      <c r="S40" s="344"/>
      <c r="T40" s="344"/>
      <c r="U40" s="344"/>
      <c r="V40" s="344"/>
      <c r="W40" s="344"/>
      <c r="X40" s="344"/>
      <c r="Y40" s="335"/>
      <c r="Z40" s="335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48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7"/>
      <c r="P41" s="347"/>
      <c r="Q41" s="347"/>
      <c r="R41" s="348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3"/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5"/>
      <c r="N42" s="353" t="s">
        <v>66</v>
      </c>
      <c r="O42" s="354"/>
      <c r="P42" s="354"/>
      <c r="Q42" s="354"/>
      <c r="R42" s="354"/>
      <c r="S42" s="354"/>
      <c r="T42" s="355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44"/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5"/>
      <c r="N43" s="353" t="s">
        <v>66</v>
      </c>
      <c r="O43" s="354"/>
      <c r="P43" s="354"/>
      <c r="Q43" s="354"/>
      <c r="R43" s="354"/>
      <c r="S43" s="354"/>
      <c r="T43" s="355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63" t="s">
        <v>95</v>
      </c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4"/>
      <c r="X44" s="344"/>
      <c r="Y44" s="335"/>
      <c r="Z44" s="335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48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7"/>
      <c r="P45" s="347"/>
      <c r="Q45" s="347"/>
      <c r="R45" s="348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3"/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5"/>
      <c r="N46" s="353" t="s">
        <v>66</v>
      </c>
      <c r="O46" s="354"/>
      <c r="P46" s="354"/>
      <c r="Q46" s="354"/>
      <c r="R46" s="354"/>
      <c r="S46" s="354"/>
      <c r="T46" s="355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44"/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5"/>
      <c r="N47" s="353" t="s">
        <v>66</v>
      </c>
      <c r="O47" s="354"/>
      <c r="P47" s="354"/>
      <c r="Q47" s="354"/>
      <c r="R47" s="354"/>
      <c r="S47" s="354"/>
      <c r="T47" s="355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90" t="s">
        <v>98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48"/>
      <c r="Z48" s="48"/>
    </row>
    <row r="49" spans="1:53" ht="16.5" hidden="1" customHeight="1" x14ac:dyDescent="0.25">
      <c r="A49" s="361" t="s">
        <v>99</v>
      </c>
      <c r="B49" s="344"/>
      <c r="C49" s="344"/>
      <c r="D49" s="344"/>
      <c r="E49" s="344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4"/>
      <c r="S49" s="344"/>
      <c r="T49" s="344"/>
      <c r="U49" s="344"/>
      <c r="V49" s="344"/>
      <c r="W49" s="344"/>
      <c r="X49" s="344"/>
      <c r="Y49" s="334"/>
      <c r="Z49" s="334"/>
    </row>
    <row r="50" spans="1:53" ht="14.25" hidden="1" customHeight="1" x14ac:dyDescent="0.25">
      <c r="A50" s="363" t="s">
        <v>100</v>
      </c>
      <c r="B50" s="344"/>
      <c r="C50" s="344"/>
      <c r="D50" s="344"/>
      <c r="E50" s="344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  <c r="X50" s="344"/>
      <c r="Y50" s="335"/>
      <c r="Z50" s="335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48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7"/>
      <c r="P51" s="347"/>
      <c r="Q51" s="347"/>
      <c r="R51" s="348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48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7"/>
      <c r="P52" s="347"/>
      <c r="Q52" s="347"/>
      <c r="R52" s="348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43"/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5"/>
      <c r="N53" s="353" t="s">
        <v>66</v>
      </c>
      <c r="O53" s="354"/>
      <c r="P53" s="354"/>
      <c r="Q53" s="354"/>
      <c r="R53" s="354"/>
      <c r="S53" s="354"/>
      <c r="T53" s="355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44"/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5"/>
      <c r="N54" s="353" t="s">
        <v>66</v>
      </c>
      <c r="O54" s="354"/>
      <c r="P54" s="354"/>
      <c r="Q54" s="354"/>
      <c r="R54" s="354"/>
      <c r="S54" s="354"/>
      <c r="T54" s="355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61" t="s">
        <v>107</v>
      </c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  <c r="X55" s="344"/>
      <c r="Y55" s="334"/>
      <c r="Z55" s="334"/>
    </row>
    <row r="56" spans="1:53" ht="14.25" hidden="1" customHeight="1" x14ac:dyDescent="0.25">
      <c r="A56" s="363" t="s">
        <v>108</v>
      </c>
      <c r="B56" s="344"/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  <c r="W56" s="344"/>
      <c r="X56" s="344"/>
      <c r="Y56" s="335"/>
      <c r="Z56" s="335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48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7"/>
      <c r="P57" s="347"/>
      <c r="Q57" s="347"/>
      <c r="R57" s="348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48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87" t="s">
        <v>113</v>
      </c>
      <c r="O58" s="347"/>
      <c r="P58" s="347"/>
      <c r="Q58" s="347"/>
      <c r="R58" s="348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49">
        <v>4680115881419</v>
      </c>
      <c r="E59" s="348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7"/>
      <c r="P59" s="347"/>
      <c r="Q59" s="347"/>
      <c r="R59" s="348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49">
        <v>4680115881525</v>
      </c>
      <c r="E60" s="348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604" t="s">
        <v>118</v>
      </c>
      <c r="O60" s="347"/>
      <c r="P60" s="347"/>
      <c r="Q60" s="347"/>
      <c r="R60" s="348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43"/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5"/>
      <c r="N61" s="353" t="s">
        <v>66</v>
      </c>
      <c r="O61" s="354"/>
      <c r="P61" s="354"/>
      <c r="Q61" s="354"/>
      <c r="R61" s="354"/>
      <c r="S61" s="354"/>
      <c r="T61" s="355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44"/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5"/>
      <c r="N62" s="353" t="s">
        <v>66</v>
      </c>
      <c r="O62" s="354"/>
      <c r="P62" s="354"/>
      <c r="Q62" s="354"/>
      <c r="R62" s="354"/>
      <c r="S62" s="354"/>
      <c r="T62" s="355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61" t="s">
        <v>98</v>
      </c>
      <c r="B63" s="344"/>
      <c r="C63" s="344"/>
      <c r="D63" s="344"/>
      <c r="E63" s="344"/>
      <c r="F63" s="344"/>
      <c r="G63" s="344"/>
      <c r="H63" s="344"/>
      <c r="I63" s="344"/>
      <c r="J63" s="344"/>
      <c r="K63" s="344"/>
      <c r="L63" s="344"/>
      <c r="M63" s="344"/>
      <c r="N63" s="344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34"/>
      <c r="Z63" s="334"/>
    </row>
    <row r="64" spans="1:53" ht="14.25" hidden="1" customHeight="1" x14ac:dyDescent="0.25">
      <c r="A64" s="363" t="s">
        <v>108</v>
      </c>
      <c r="B64" s="344"/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4"/>
      <c r="N64" s="344"/>
      <c r="O64" s="344"/>
      <c r="P64" s="344"/>
      <c r="Q64" s="344"/>
      <c r="R64" s="344"/>
      <c r="S64" s="344"/>
      <c r="T64" s="344"/>
      <c r="U64" s="344"/>
      <c r="V64" s="344"/>
      <c r="W64" s="344"/>
      <c r="X64" s="344"/>
      <c r="Y64" s="335"/>
      <c r="Z64" s="335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49">
        <v>4607091382945</v>
      </c>
      <c r="E65" s="348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11" t="s">
        <v>121</v>
      </c>
      <c r="O65" s="347"/>
      <c r="P65" s="347"/>
      <c r="Q65" s="347"/>
      <c r="R65" s="348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4301011540</v>
      </c>
      <c r="D66" s="349">
        <v>4607091385670</v>
      </c>
      <c r="E66" s="348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569" t="s">
        <v>125</v>
      </c>
      <c r="O66" s="347"/>
      <c r="P66" s="347"/>
      <c r="Q66" s="347"/>
      <c r="R66" s="348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126</v>
      </c>
      <c r="C67" s="31">
        <v>4301011380</v>
      </c>
      <c r="D67" s="349">
        <v>4607091385670</v>
      </c>
      <c r="E67" s="348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5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47"/>
      <c r="P67" s="347"/>
      <c r="Q67" s="347"/>
      <c r="R67" s="348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49">
        <v>4680115883956</v>
      </c>
      <c r="E68" s="348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70" t="s">
        <v>129</v>
      </c>
      <c r="O68" s="347"/>
      <c r="P68" s="347"/>
      <c r="Q68" s="347"/>
      <c r="R68" s="348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49">
        <v>4680115881327</v>
      </c>
      <c r="E69" s="348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7"/>
      <c r="P69" s="347"/>
      <c r="Q69" s="347"/>
      <c r="R69" s="348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49">
        <v>4680115882133</v>
      </c>
      <c r="E70" s="348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4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7"/>
      <c r="P70" s="347"/>
      <c r="Q70" s="347"/>
      <c r="R70" s="348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49">
        <v>4680115882133</v>
      </c>
      <c r="E71" s="348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86" t="s">
        <v>136</v>
      </c>
      <c r="O71" s="347"/>
      <c r="P71" s="347"/>
      <c r="Q71" s="347"/>
      <c r="R71" s="348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49">
        <v>4607091382952</v>
      </c>
      <c r="E72" s="348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7"/>
      <c r="P72" s="347"/>
      <c r="Q72" s="347"/>
      <c r="R72" s="348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4301011565</v>
      </c>
      <c r="D73" s="349">
        <v>4680115882539</v>
      </c>
      <c r="E73" s="348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5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47"/>
      <c r="P73" s="347"/>
      <c r="Q73" s="347"/>
      <c r="R73" s="348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4301011382</v>
      </c>
      <c r="D74" s="349">
        <v>4607091385687</v>
      </c>
      <c r="E74" s="348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47"/>
      <c r="P74" s="347"/>
      <c r="Q74" s="347"/>
      <c r="R74" s="348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49">
        <v>4607091384604</v>
      </c>
      <c r="E75" s="348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3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7"/>
      <c r="P75" s="347"/>
      <c r="Q75" s="347"/>
      <c r="R75" s="348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49">
        <v>4680115880283</v>
      </c>
      <c r="E76" s="348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7"/>
      <c r="P76" s="347"/>
      <c r="Q76" s="347"/>
      <c r="R76" s="348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49">
        <v>4680115883949</v>
      </c>
      <c r="E77" s="348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26" t="s">
        <v>149</v>
      </c>
      <c r="O77" s="347"/>
      <c r="P77" s="347"/>
      <c r="Q77" s="347"/>
      <c r="R77" s="348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49">
        <v>4680115881518</v>
      </c>
      <c r="E78" s="348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6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7"/>
      <c r="P78" s="347"/>
      <c r="Q78" s="347"/>
      <c r="R78" s="348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4301011443</v>
      </c>
      <c r="D79" s="349">
        <v>4680115881303</v>
      </c>
      <c r="E79" s="348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3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7"/>
      <c r="P79" s="347"/>
      <c r="Q79" s="347"/>
      <c r="R79" s="348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49">
        <v>4680115882577</v>
      </c>
      <c r="E80" s="348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5" t="s">
        <v>156</v>
      </c>
      <c r="O80" s="347"/>
      <c r="P80" s="347"/>
      <c r="Q80" s="347"/>
      <c r="R80" s="348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49">
        <v>4680115882577</v>
      </c>
      <c r="E81" s="348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87" t="s">
        <v>158</v>
      </c>
      <c r="O81" s="347"/>
      <c r="P81" s="347"/>
      <c r="Q81" s="347"/>
      <c r="R81" s="348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49">
        <v>4680115882720</v>
      </c>
      <c r="E82" s="348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24" t="s">
        <v>161</v>
      </c>
      <c r="O82" s="347"/>
      <c r="P82" s="347"/>
      <c r="Q82" s="347"/>
      <c r="R82" s="348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49">
        <v>4607091388466</v>
      </c>
      <c r="E83" s="348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3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7"/>
      <c r="P83" s="347"/>
      <c r="Q83" s="347"/>
      <c r="R83" s="348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49">
        <v>4680115880269</v>
      </c>
      <c r="E84" s="348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3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7"/>
      <c r="P84" s="347"/>
      <c r="Q84" s="347"/>
      <c r="R84" s="348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4301011415</v>
      </c>
      <c r="D85" s="349">
        <v>4680115880429</v>
      </c>
      <c r="E85" s="348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3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7"/>
      <c r="P85" s="347"/>
      <c r="Q85" s="347"/>
      <c r="R85" s="348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49">
        <v>4680115881457</v>
      </c>
      <c r="E86" s="348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7"/>
      <c r="P86" s="347"/>
      <c r="Q86" s="347"/>
      <c r="R86" s="348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hidden="1" x14ac:dyDescent="0.2">
      <c r="A87" s="343"/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5"/>
      <c r="N87" s="353" t="s">
        <v>66</v>
      </c>
      <c r="O87" s="354"/>
      <c r="P87" s="354"/>
      <c r="Q87" s="354"/>
      <c r="R87" s="354"/>
      <c r="S87" s="354"/>
      <c r="T87" s="355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342"/>
      <c r="Z87" s="342"/>
    </row>
    <row r="88" spans="1:53" hidden="1" x14ac:dyDescent="0.2">
      <c r="A88" s="344"/>
      <c r="B88" s="344"/>
      <c r="C88" s="344"/>
      <c r="D88" s="344"/>
      <c r="E88" s="344"/>
      <c r="F88" s="344"/>
      <c r="G88" s="344"/>
      <c r="H88" s="344"/>
      <c r="I88" s="344"/>
      <c r="J88" s="344"/>
      <c r="K88" s="344"/>
      <c r="L88" s="344"/>
      <c r="M88" s="345"/>
      <c r="N88" s="353" t="s">
        <v>66</v>
      </c>
      <c r="O88" s="354"/>
      <c r="P88" s="354"/>
      <c r="Q88" s="354"/>
      <c r="R88" s="354"/>
      <c r="S88" s="354"/>
      <c r="T88" s="355"/>
      <c r="U88" s="37" t="s">
        <v>65</v>
      </c>
      <c r="V88" s="341">
        <f>IFERROR(SUM(V65:V86),"0")</f>
        <v>0</v>
      </c>
      <c r="W88" s="341">
        <f>IFERROR(SUM(W65:W86),"0")</f>
        <v>0</v>
      </c>
      <c r="X88" s="37"/>
      <c r="Y88" s="342"/>
      <c r="Z88" s="342"/>
    </row>
    <row r="89" spans="1:53" ht="14.25" hidden="1" customHeight="1" x14ac:dyDescent="0.25">
      <c r="A89" s="363" t="s">
        <v>100</v>
      </c>
      <c r="B89" s="344"/>
      <c r="C89" s="344"/>
      <c r="D89" s="344"/>
      <c r="E89" s="344"/>
      <c r="F89" s="344"/>
      <c r="G89" s="344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  <c r="V89" s="344"/>
      <c r="W89" s="344"/>
      <c r="X89" s="344"/>
      <c r="Y89" s="335"/>
      <c r="Z89" s="335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49">
        <v>4680115881488</v>
      </c>
      <c r="E90" s="348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3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7"/>
      <c r="P90" s="347"/>
      <c r="Q90" s="347"/>
      <c r="R90" s="348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49">
        <v>4607091384765</v>
      </c>
      <c r="E91" s="348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378" t="s">
        <v>174</v>
      </c>
      <c r="O91" s="347"/>
      <c r="P91" s="347"/>
      <c r="Q91" s="347"/>
      <c r="R91" s="348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49">
        <v>4680115882751</v>
      </c>
      <c r="E92" s="348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47"/>
      <c r="P92" s="347"/>
      <c r="Q92" s="347"/>
      <c r="R92" s="348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49">
        <v>4680115882775</v>
      </c>
      <c r="E93" s="348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698" t="s">
        <v>181</v>
      </c>
      <c r="O93" s="347"/>
      <c r="P93" s="347"/>
      <c r="Q93" s="347"/>
      <c r="R93" s="348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49">
        <v>4680115880658</v>
      </c>
      <c r="E94" s="348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6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7"/>
      <c r="P94" s="347"/>
      <c r="Q94" s="347"/>
      <c r="R94" s="348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43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5"/>
      <c r="N95" s="353" t="s">
        <v>66</v>
      </c>
      <c r="O95" s="354"/>
      <c r="P95" s="354"/>
      <c r="Q95" s="354"/>
      <c r="R95" s="354"/>
      <c r="S95" s="354"/>
      <c r="T95" s="355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hidden="1" x14ac:dyDescent="0.2">
      <c r="A96" s="344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5"/>
      <c r="N96" s="353" t="s">
        <v>66</v>
      </c>
      <c r="O96" s="354"/>
      <c r="P96" s="354"/>
      <c r="Q96" s="354"/>
      <c r="R96" s="354"/>
      <c r="S96" s="354"/>
      <c r="T96" s="355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hidden="1" customHeight="1" x14ac:dyDescent="0.25">
      <c r="A97" s="363" t="s">
        <v>60</v>
      </c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35"/>
      <c r="Z97" s="335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49">
        <v>4607091387667</v>
      </c>
      <c r="E98" s="348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7"/>
      <c r="P98" s="347"/>
      <c r="Q98" s="347"/>
      <c r="R98" s="348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49">
        <v>4607091387636</v>
      </c>
      <c r="E99" s="348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7"/>
      <c r="P99" s="347"/>
      <c r="Q99" s="347"/>
      <c r="R99" s="348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49">
        <v>4607091382426</v>
      </c>
      <c r="E100" s="348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6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7"/>
      <c r="P100" s="347"/>
      <c r="Q100" s="347"/>
      <c r="R100" s="348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49">
        <v>4607091386547</v>
      </c>
      <c r="E101" s="348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7"/>
      <c r="P101" s="347"/>
      <c r="Q101" s="347"/>
      <c r="R101" s="348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49">
        <v>4607091384734</v>
      </c>
      <c r="E102" s="348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6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7"/>
      <c r="P102" s="347"/>
      <c r="Q102" s="347"/>
      <c r="R102" s="348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49">
        <v>4607091382464</v>
      </c>
      <c r="E103" s="348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6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7"/>
      <c r="P103" s="347"/>
      <c r="Q103" s="347"/>
      <c r="R103" s="348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49">
        <v>4680115883444</v>
      </c>
      <c r="E104" s="348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82" t="s">
        <v>198</v>
      </c>
      <c r="O104" s="347"/>
      <c r="P104" s="347"/>
      <c r="Q104" s="347"/>
      <c r="R104" s="348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49">
        <v>4680115883444</v>
      </c>
      <c r="E105" s="348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460" t="s">
        <v>198</v>
      </c>
      <c r="O105" s="347"/>
      <c r="P105" s="347"/>
      <c r="Q105" s="347"/>
      <c r="R105" s="348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hidden="1" x14ac:dyDescent="0.2">
      <c r="A106" s="343"/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5"/>
      <c r="N106" s="353" t="s">
        <v>66</v>
      </c>
      <c r="O106" s="354"/>
      <c r="P106" s="354"/>
      <c r="Q106" s="354"/>
      <c r="R106" s="354"/>
      <c r="S106" s="354"/>
      <c r="T106" s="355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hidden="1" x14ac:dyDescent="0.2">
      <c r="A107" s="344"/>
      <c r="B107" s="344"/>
      <c r="C107" s="344"/>
      <c r="D107" s="344"/>
      <c r="E107" s="344"/>
      <c r="F107" s="344"/>
      <c r="G107" s="344"/>
      <c r="H107" s="344"/>
      <c r="I107" s="344"/>
      <c r="J107" s="344"/>
      <c r="K107" s="344"/>
      <c r="L107" s="344"/>
      <c r="M107" s="345"/>
      <c r="N107" s="353" t="s">
        <v>66</v>
      </c>
      <c r="O107" s="354"/>
      <c r="P107" s="354"/>
      <c r="Q107" s="354"/>
      <c r="R107" s="354"/>
      <c r="S107" s="354"/>
      <c r="T107" s="355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hidden="1" customHeight="1" x14ac:dyDescent="0.25">
      <c r="A108" s="363" t="s">
        <v>68</v>
      </c>
      <c r="B108" s="344"/>
      <c r="C108" s="344"/>
      <c r="D108" s="344"/>
      <c r="E108" s="344"/>
      <c r="F108" s="344"/>
      <c r="G108" s="344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  <c r="V108" s="344"/>
      <c r="W108" s="344"/>
      <c r="X108" s="344"/>
      <c r="Y108" s="335"/>
      <c r="Z108" s="335"/>
    </row>
    <row r="109" spans="1:53" ht="27" hidden="1" customHeight="1" x14ac:dyDescent="0.25">
      <c r="A109" s="54" t="s">
        <v>200</v>
      </c>
      <c r="B109" s="54" t="s">
        <v>201</v>
      </c>
      <c r="C109" s="31">
        <v>4301051543</v>
      </c>
      <c r="D109" s="349">
        <v>4607091386967</v>
      </c>
      <c r="E109" s="348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64" t="s">
        <v>202</v>
      </c>
      <c r="O109" s="347"/>
      <c r="P109" s="347"/>
      <c r="Q109" s="347"/>
      <c r="R109" s="348"/>
      <c r="S109" s="34"/>
      <c r="T109" s="34"/>
      <c r="U109" s="35" t="s">
        <v>65</v>
      </c>
      <c r="V109" s="339">
        <v>0</v>
      </c>
      <c r="W109" s="340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4301051437</v>
      </c>
      <c r="D110" s="349">
        <v>4607091386967</v>
      </c>
      <c r="E110" s="348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565" t="s">
        <v>204</v>
      </c>
      <c r="O110" s="347"/>
      <c r="P110" s="347"/>
      <c r="Q110" s="347"/>
      <c r="R110" s="348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4301051611</v>
      </c>
      <c r="D111" s="349">
        <v>4607091385304</v>
      </c>
      <c r="E111" s="348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473" t="s">
        <v>207</v>
      </c>
      <c r="O111" s="347"/>
      <c r="P111" s="347"/>
      <c r="Q111" s="347"/>
      <c r="R111" s="348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49">
        <v>4607091386264</v>
      </c>
      <c r="E112" s="348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6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7"/>
      <c r="P112" s="347"/>
      <c r="Q112" s="347"/>
      <c r="R112" s="348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49">
        <v>4680115882584</v>
      </c>
      <c r="E113" s="348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66" t="s">
        <v>212</v>
      </c>
      <c r="O113" s="347"/>
      <c r="P113" s="347"/>
      <c r="Q113" s="347"/>
      <c r="R113" s="348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49">
        <v>4680115882584</v>
      </c>
      <c r="E114" s="348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476" t="s">
        <v>214</v>
      </c>
      <c r="O114" s="347"/>
      <c r="P114" s="347"/>
      <c r="Q114" s="347"/>
      <c r="R114" s="348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4301051436</v>
      </c>
      <c r="D115" s="349">
        <v>4607091385731</v>
      </c>
      <c r="E115" s="348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00" t="s">
        <v>217</v>
      </c>
      <c r="O115" s="347"/>
      <c r="P115" s="347"/>
      <c r="Q115" s="347"/>
      <c r="R115" s="348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49">
        <v>4680115880214</v>
      </c>
      <c r="E116" s="348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621" t="s">
        <v>220</v>
      </c>
      <c r="O116" s="347"/>
      <c r="P116" s="347"/>
      <c r="Q116" s="347"/>
      <c r="R116" s="348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49">
        <v>4680115880894</v>
      </c>
      <c r="E117" s="348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469" t="s">
        <v>223</v>
      </c>
      <c r="O117" s="347"/>
      <c r="P117" s="347"/>
      <c r="Q117" s="347"/>
      <c r="R117" s="348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49">
        <v>4607091385427</v>
      </c>
      <c r="E118" s="348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6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7"/>
      <c r="P118" s="347"/>
      <c r="Q118" s="347"/>
      <c r="R118" s="348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49">
        <v>4680115882645</v>
      </c>
      <c r="E119" s="348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475" t="s">
        <v>228</v>
      </c>
      <c r="O119" s="347"/>
      <c r="P119" s="347"/>
      <c r="Q119" s="347"/>
      <c r="R119" s="348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hidden="1" x14ac:dyDescent="0.2">
      <c r="A120" s="343"/>
      <c r="B120" s="344"/>
      <c r="C120" s="344"/>
      <c r="D120" s="344"/>
      <c r="E120" s="344"/>
      <c r="F120" s="344"/>
      <c r="G120" s="344"/>
      <c r="H120" s="344"/>
      <c r="I120" s="344"/>
      <c r="J120" s="344"/>
      <c r="K120" s="344"/>
      <c r="L120" s="344"/>
      <c r="M120" s="345"/>
      <c r="N120" s="353" t="s">
        <v>66</v>
      </c>
      <c r="O120" s="354"/>
      <c r="P120" s="354"/>
      <c r="Q120" s="354"/>
      <c r="R120" s="354"/>
      <c r="S120" s="354"/>
      <c r="T120" s="355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342"/>
      <c r="Z120" s="342"/>
    </row>
    <row r="121" spans="1:53" hidden="1" x14ac:dyDescent="0.2">
      <c r="A121" s="344"/>
      <c r="B121" s="344"/>
      <c r="C121" s="344"/>
      <c r="D121" s="344"/>
      <c r="E121" s="344"/>
      <c r="F121" s="344"/>
      <c r="G121" s="344"/>
      <c r="H121" s="344"/>
      <c r="I121" s="344"/>
      <c r="J121" s="344"/>
      <c r="K121" s="344"/>
      <c r="L121" s="344"/>
      <c r="M121" s="345"/>
      <c r="N121" s="353" t="s">
        <v>66</v>
      </c>
      <c r="O121" s="354"/>
      <c r="P121" s="354"/>
      <c r="Q121" s="354"/>
      <c r="R121" s="354"/>
      <c r="S121" s="354"/>
      <c r="T121" s="355"/>
      <c r="U121" s="37" t="s">
        <v>65</v>
      </c>
      <c r="V121" s="341">
        <f>IFERROR(SUM(V109:V119),"0")</f>
        <v>0</v>
      </c>
      <c r="W121" s="341">
        <f>IFERROR(SUM(W109:W119),"0")</f>
        <v>0</v>
      </c>
      <c r="X121" s="37"/>
      <c r="Y121" s="342"/>
      <c r="Z121" s="342"/>
    </row>
    <row r="122" spans="1:53" ht="14.25" hidden="1" customHeight="1" x14ac:dyDescent="0.25">
      <c r="A122" s="363" t="s">
        <v>229</v>
      </c>
      <c r="B122" s="344"/>
      <c r="C122" s="344"/>
      <c r="D122" s="344"/>
      <c r="E122" s="344"/>
      <c r="F122" s="344"/>
      <c r="G122" s="344"/>
      <c r="H122" s="344"/>
      <c r="I122" s="344"/>
      <c r="J122" s="344"/>
      <c r="K122" s="344"/>
      <c r="L122" s="344"/>
      <c r="M122" s="344"/>
      <c r="N122" s="344"/>
      <c r="O122" s="344"/>
      <c r="P122" s="344"/>
      <c r="Q122" s="344"/>
      <c r="R122" s="344"/>
      <c r="S122" s="344"/>
      <c r="T122" s="344"/>
      <c r="U122" s="344"/>
      <c r="V122" s="344"/>
      <c r="W122" s="344"/>
      <c r="X122" s="344"/>
      <c r="Y122" s="335"/>
      <c r="Z122" s="335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49">
        <v>4607091383065</v>
      </c>
      <c r="E123" s="348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7"/>
      <c r="P123" s="347"/>
      <c r="Q123" s="347"/>
      <c r="R123" s="348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4301060366</v>
      </c>
      <c r="D124" s="349">
        <v>4680115881532</v>
      </c>
      <c r="E124" s="348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608" t="s">
        <v>234</v>
      </c>
      <c r="O124" s="347"/>
      <c r="P124" s="347"/>
      <c r="Q124" s="347"/>
      <c r="R124" s="348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235</v>
      </c>
      <c r="C125" s="31">
        <v>4301060371</v>
      </c>
      <c r="D125" s="349">
        <v>4680115881532</v>
      </c>
      <c r="E125" s="348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679" t="s">
        <v>234</v>
      </c>
      <c r="O125" s="347"/>
      <c r="P125" s="347"/>
      <c r="Q125" s="347"/>
      <c r="R125" s="348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4301060350</v>
      </c>
      <c r="D126" s="349">
        <v>4680115881532</v>
      </c>
      <c r="E126" s="348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47"/>
      <c r="P126" s="347"/>
      <c r="Q126" s="347"/>
      <c r="R126" s="348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49">
        <v>4680115882652</v>
      </c>
      <c r="E127" s="348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655" t="s">
        <v>239</v>
      </c>
      <c r="O127" s="347"/>
      <c r="P127" s="347"/>
      <c r="Q127" s="347"/>
      <c r="R127" s="348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49">
        <v>4680115880238</v>
      </c>
      <c r="E128" s="348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6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7"/>
      <c r="P128" s="347"/>
      <c r="Q128" s="347"/>
      <c r="R128" s="348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49">
        <v>4680115881464</v>
      </c>
      <c r="E129" s="348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616" t="s">
        <v>244</v>
      </c>
      <c r="O129" s="347"/>
      <c r="P129" s="347"/>
      <c r="Q129" s="347"/>
      <c r="R129" s="348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43"/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5"/>
      <c r="N130" s="353" t="s">
        <v>66</v>
      </c>
      <c r="O130" s="354"/>
      <c r="P130" s="354"/>
      <c r="Q130" s="354"/>
      <c r="R130" s="354"/>
      <c r="S130" s="354"/>
      <c r="T130" s="355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hidden="1" x14ac:dyDescent="0.2">
      <c r="A131" s="344"/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5"/>
      <c r="N131" s="353" t="s">
        <v>66</v>
      </c>
      <c r="O131" s="354"/>
      <c r="P131" s="354"/>
      <c r="Q131" s="354"/>
      <c r="R131" s="354"/>
      <c r="S131" s="354"/>
      <c r="T131" s="355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hidden="1" customHeight="1" x14ac:dyDescent="0.25">
      <c r="A132" s="361" t="s">
        <v>245</v>
      </c>
      <c r="B132" s="344"/>
      <c r="C132" s="344"/>
      <c r="D132" s="344"/>
      <c r="E132" s="344"/>
      <c r="F132" s="344"/>
      <c r="G132" s="344"/>
      <c r="H132" s="344"/>
      <c r="I132" s="344"/>
      <c r="J132" s="344"/>
      <c r="K132" s="344"/>
      <c r="L132" s="344"/>
      <c r="M132" s="344"/>
      <c r="N132" s="344"/>
      <c r="O132" s="344"/>
      <c r="P132" s="344"/>
      <c r="Q132" s="344"/>
      <c r="R132" s="344"/>
      <c r="S132" s="344"/>
      <c r="T132" s="344"/>
      <c r="U132" s="344"/>
      <c r="V132" s="344"/>
      <c r="W132" s="344"/>
      <c r="X132" s="344"/>
      <c r="Y132" s="334"/>
      <c r="Z132" s="334"/>
    </row>
    <row r="133" spans="1:53" ht="14.25" hidden="1" customHeight="1" x14ac:dyDescent="0.25">
      <c r="A133" s="363" t="s">
        <v>68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344"/>
      <c r="Y133" s="335"/>
      <c r="Z133" s="335"/>
    </row>
    <row r="134" spans="1:53" ht="27" hidden="1" customHeight="1" x14ac:dyDescent="0.25">
      <c r="A134" s="54" t="s">
        <v>246</v>
      </c>
      <c r="B134" s="54" t="s">
        <v>247</v>
      </c>
      <c r="C134" s="31">
        <v>4301051612</v>
      </c>
      <c r="D134" s="349">
        <v>4607091385168</v>
      </c>
      <c r="E134" s="348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619" t="s">
        <v>248</v>
      </c>
      <c r="O134" s="347"/>
      <c r="P134" s="347"/>
      <c r="Q134" s="347"/>
      <c r="R134" s="348"/>
      <c r="S134" s="34"/>
      <c r="T134" s="34"/>
      <c r="U134" s="35" t="s">
        <v>65</v>
      </c>
      <c r="V134" s="339">
        <v>0</v>
      </c>
      <c r="W134" s="34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249</v>
      </c>
      <c r="C135" s="31">
        <v>4301051360</v>
      </c>
      <c r="D135" s="349">
        <v>4607091385168</v>
      </c>
      <c r="E135" s="348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47"/>
      <c r="P135" s="347"/>
      <c r="Q135" s="347"/>
      <c r="R135" s="348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49">
        <v>4607091383256</v>
      </c>
      <c r="E136" s="348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7"/>
      <c r="P136" s="347"/>
      <c r="Q136" s="347"/>
      <c r="R136" s="348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252</v>
      </c>
      <c r="B137" s="54" t="s">
        <v>253</v>
      </c>
      <c r="C137" s="31">
        <v>4301051358</v>
      </c>
      <c r="D137" s="349">
        <v>4607091385748</v>
      </c>
      <c r="E137" s="348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7"/>
      <c r="P137" s="347"/>
      <c r="Q137" s="347"/>
      <c r="R137" s="348"/>
      <c r="S137" s="34"/>
      <c r="T137" s="34"/>
      <c r="U137" s="35" t="s">
        <v>65</v>
      </c>
      <c r="V137" s="339">
        <v>0</v>
      </c>
      <c r="W137" s="340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hidden="1" x14ac:dyDescent="0.2">
      <c r="A138" s="343"/>
      <c r="B138" s="344"/>
      <c r="C138" s="344"/>
      <c r="D138" s="344"/>
      <c r="E138" s="344"/>
      <c r="F138" s="344"/>
      <c r="G138" s="344"/>
      <c r="H138" s="344"/>
      <c r="I138" s="344"/>
      <c r="J138" s="344"/>
      <c r="K138" s="344"/>
      <c r="L138" s="344"/>
      <c r="M138" s="345"/>
      <c r="N138" s="353" t="s">
        <v>66</v>
      </c>
      <c r="O138" s="354"/>
      <c r="P138" s="354"/>
      <c r="Q138" s="354"/>
      <c r="R138" s="354"/>
      <c r="S138" s="354"/>
      <c r="T138" s="355"/>
      <c r="U138" s="37" t="s">
        <v>67</v>
      </c>
      <c r="V138" s="341">
        <f>IFERROR(V134/H134,"0")+IFERROR(V135/H135,"0")+IFERROR(V136/H136,"0")+IFERROR(V137/H137,"0")</f>
        <v>0</v>
      </c>
      <c r="W138" s="341">
        <f>IFERROR(W134/H134,"0")+IFERROR(W135/H135,"0")+IFERROR(W136/H136,"0")+IFERROR(W137/H137,"0")</f>
        <v>0</v>
      </c>
      <c r="X138" s="341">
        <f>IFERROR(IF(X134="",0,X134),"0")+IFERROR(IF(X135="",0,X135),"0")+IFERROR(IF(X136="",0,X136),"0")+IFERROR(IF(X137="",0,X137),"0")</f>
        <v>0</v>
      </c>
      <c r="Y138" s="342"/>
      <c r="Z138" s="342"/>
    </row>
    <row r="139" spans="1:53" hidden="1" x14ac:dyDescent="0.2">
      <c r="A139" s="344"/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5"/>
      <c r="N139" s="353" t="s">
        <v>66</v>
      </c>
      <c r="O139" s="354"/>
      <c r="P139" s="354"/>
      <c r="Q139" s="354"/>
      <c r="R139" s="354"/>
      <c r="S139" s="354"/>
      <c r="T139" s="355"/>
      <c r="U139" s="37" t="s">
        <v>65</v>
      </c>
      <c r="V139" s="341">
        <f>IFERROR(SUM(V134:V137),"0")</f>
        <v>0</v>
      </c>
      <c r="W139" s="341">
        <f>IFERROR(SUM(W134:W137),"0")</f>
        <v>0</v>
      </c>
      <c r="X139" s="37"/>
      <c r="Y139" s="342"/>
      <c r="Z139" s="342"/>
    </row>
    <row r="140" spans="1:53" ht="27.75" hidden="1" customHeight="1" x14ac:dyDescent="0.2">
      <c r="A140" s="390" t="s">
        <v>254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48"/>
      <c r="Z140" s="48"/>
    </row>
    <row r="141" spans="1:53" ht="16.5" hidden="1" customHeight="1" x14ac:dyDescent="0.25">
      <c r="A141" s="361" t="s">
        <v>255</v>
      </c>
      <c r="B141" s="344"/>
      <c r="C141" s="344"/>
      <c r="D141" s="344"/>
      <c r="E141" s="344"/>
      <c r="F141" s="344"/>
      <c r="G141" s="344"/>
      <c r="H141" s="344"/>
      <c r="I141" s="344"/>
      <c r="J141" s="344"/>
      <c r="K141" s="344"/>
      <c r="L141" s="344"/>
      <c r="M141" s="344"/>
      <c r="N141" s="344"/>
      <c r="O141" s="344"/>
      <c r="P141" s="344"/>
      <c r="Q141" s="344"/>
      <c r="R141" s="344"/>
      <c r="S141" s="344"/>
      <c r="T141" s="344"/>
      <c r="U141" s="344"/>
      <c r="V141" s="344"/>
      <c r="W141" s="344"/>
      <c r="X141" s="344"/>
      <c r="Y141" s="334"/>
      <c r="Z141" s="334"/>
    </row>
    <row r="142" spans="1:53" ht="14.25" hidden="1" customHeight="1" x14ac:dyDescent="0.25">
      <c r="A142" s="363" t="s">
        <v>108</v>
      </c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335"/>
      <c r="Z142" s="335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49">
        <v>4607091383423</v>
      </c>
      <c r="E143" s="348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4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7"/>
      <c r="P143" s="347"/>
      <c r="Q143" s="347"/>
      <c r="R143" s="348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49">
        <v>4607091381405</v>
      </c>
      <c r="E144" s="348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7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7"/>
      <c r="P144" s="347"/>
      <c r="Q144" s="347"/>
      <c r="R144" s="348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49">
        <v>4607091386516</v>
      </c>
      <c r="E145" s="348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7"/>
      <c r="P145" s="347"/>
      <c r="Q145" s="347"/>
      <c r="R145" s="348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43"/>
      <c r="B146" s="344"/>
      <c r="C146" s="344"/>
      <c r="D146" s="344"/>
      <c r="E146" s="344"/>
      <c r="F146" s="344"/>
      <c r="G146" s="344"/>
      <c r="H146" s="344"/>
      <c r="I146" s="344"/>
      <c r="J146" s="344"/>
      <c r="K146" s="344"/>
      <c r="L146" s="344"/>
      <c r="M146" s="345"/>
      <c r="N146" s="353" t="s">
        <v>66</v>
      </c>
      <c r="O146" s="354"/>
      <c r="P146" s="354"/>
      <c r="Q146" s="354"/>
      <c r="R146" s="354"/>
      <c r="S146" s="354"/>
      <c r="T146" s="355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hidden="1" x14ac:dyDescent="0.2">
      <c r="A147" s="344"/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5"/>
      <c r="N147" s="353" t="s">
        <v>66</v>
      </c>
      <c r="O147" s="354"/>
      <c r="P147" s="354"/>
      <c r="Q147" s="354"/>
      <c r="R147" s="354"/>
      <c r="S147" s="354"/>
      <c r="T147" s="355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hidden="1" customHeight="1" x14ac:dyDescent="0.25">
      <c r="A148" s="361" t="s">
        <v>262</v>
      </c>
      <c r="B148" s="344"/>
      <c r="C148" s="344"/>
      <c r="D148" s="344"/>
      <c r="E148" s="344"/>
      <c r="F148" s="344"/>
      <c r="G148" s="344"/>
      <c r="H148" s="344"/>
      <c r="I148" s="344"/>
      <c r="J148" s="344"/>
      <c r="K148" s="344"/>
      <c r="L148" s="344"/>
      <c r="M148" s="344"/>
      <c r="N148" s="344"/>
      <c r="O148" s="344"/>
      <c r="P148" s="344"/>
      <c r="Q148" s="344"/>
      <c r="R148" s="344"/>
      <c r="S148" s="344"/>
      <c r="T148" s="344"/>
      <c r="U148" s="344"/>
      <c r="V148" s="344"/>
      <c r="W148" s="344"/>
      <c r="X148" s="344"/>
      <c r="Y148" s="334"/>
      <c r="Z148" s="334"/>
    </row>
    <row r="149" spans="1:53" ht="14.25" hidden="1" customHeight="1" x14ac:dyDescent="0.25">
      <c r="A149" s="363" t="s">
        <v>60</v>
      </c>
      <c r="B149" s="344"/>
      <c r="C149" s="344"/>
      <c r="D149" s="344"/>
      <c r="E149" s="344"/>
      <c r="F149" s="344"/>
      <c r="G149" s="344"/>
      <c r="H149" s="344"/>
      <c r="I149" s="344"/>
      <c r="J149" s="344"/>
      <c r="K149" s="344"/>
      <c r="L149" s="344"/>
      <c r="M149" s="344"/>
      <c r="N149" s="344"/>
      <c r="O149" s="344"/>
      <c r="P149" s="344"/>
      <c r="Q149" s="344"/>
      <c r="R149" s="344"/>
      <c r="S149" s="344"/>
      <c r="T149" s="344"/>
      <c r="U149" s="344"/>
      <c r="V149" s="344"/>
      <c r="W149" s="344"/>
      <c r="X149" s="344"/>
      <c r="Y149" s="335"/>
      <c r="Z149" s="335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49">
        <v>4680115880993</v>
      </c>
      <c r="E150" s="348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7"/>
      <c r="P150" s="347"/>
      <c r="Q150" s="347"/>
      <c r="R150" s="348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49">
        <v>4680115881761</v>
      </c>
      <c r="E151" s="348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3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7"/>
      <c r="P151" s="347"/>
      <c r="Q151" s="347"/>
      <c r="R151" s="348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49">
        <v>4680115881563</v>
      </c>
      <c r="E152" s="348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6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7"/>
      <c r="P152" s="347"/>
      <c r="Q152" s="347"/>
      <c r="R152" s="348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4301031199</v>
      </c>
      <c r="D153" s="349">
        <v>4680115880986</v>
      </c>
      <c r="E153" s="348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7"/>
      <c r="P153" s="347"/>
      <c r="Q153" s="347"/>
      <c r="R153" s="348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49">
        <v>4680115880207</v>
      </c>
      <c r="E154" s="348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3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7"/>
      <c r="P154" s="347"/>
      <c r="Q154" s="347"/>
      <c r="R154" s="348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49">
        <v>4680115881785</v>
      </c>
      <c r="E155" s="348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7"/>
      <c r="P155" s="347"/>
      <c r="Q155" s="347"/>
      <c r="R155" s="348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49">
        <v>4680115881679</v>
      </c>
      <c r="E156" s="348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3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7"/>
      <c r="P156" s="347"/>
      <c r="Q156" s="347"/>
      <c r="R156" s="348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49">
        <v>4680115880191</v>
      </c>
      <c r="E157" s="348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7"/>
      <c r="P157" s="347"/>
      <c r="Q157" s="347"/>
      <c r="R157" s="348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49">
        <v>4680115883963</v>
      </c>
      <c r="E158" s="348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6" t="s">
        <v>281</v>
      </c>
      <c r="O158" s="347"/>
      <c r="P158" s="347"/>
      <c r="Q158" s="347"/>
      <c r="R158" s="348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43"/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5"/>
      <c r="N159" s="353" t="s">
        <v>66</v>
      </c>
      <c r="O159" s="354"/>
      <c r="P159" s="354"/>
      <c r="Q159" s="354"/>
      <c r="R159" s="354"/>
      <c r="S159" s="354"/>
      <c r="T159" s="355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hidden="1" x14ac:dyDescent="0.2">
      <c r="A160" s="344"/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5"/>
      <c r="N160" s="353" t="s">
        <v>66</v>
      </c>
      <c r="O160" s="354"/>
      <c r="P160" s="354"/>
      <c r="Q160" s="354"/>
      <c r="R160" s="354"/>
      <c r="S160" s="354"/>
      <c r="T160" s="355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hidden="1" customHeight="1" x14ac:dyDescent="0.25">
      <c r="A161" s="361" t="s">
        <v>282</v>
      </c>
      <c r="B161" s="344"/>
      <c r="C161" s="344"/>
      <c r="D161" s="344"/>
      <c r="E161" s="344"/>
      <c r="F161" s="344"/>
      <c r="G161" s="344"/>
      <c r="H161" s="344"/>
      <c r="I161" s="344"/>
      <c r="J161" s="344"/>
      <c r="K161" s="344"/>
      <c r="L161" s="344"/>
      <c r="M161" s="344"/>
      <c r="N161" s="344"/>
      <c r="O161" s="344"/>
      <c r="P161" s="344"/>
      <c r="Q161" s="344"/>
      <c r="R161" s="344"/>
      <c r="S161" s="344"/>
      <c r="T161" s="344"/>
      <c r="U161" s="344"/>
      <c r="V161" s="344"/>
      <c r="W161" s="344"/>
      <c r="X161" s="344"/>
      <c r="Y161" s="334"/>
      <c r="Z161" s="334"/>
    </row>
    <row r="162" spans="1:53" ht="14.25" hidden="1" customHeight="1" x14ac:dyDescent="0.25">
      <c r="A162" s="363" t="s">
        <v>108</v>
      </c>
      <c r="B162" s="344"/>
      <c r="C162" s="344"/>
      <c r="D162" s="344"/>
      <c r="E162" s="344"/>
      <c r="F162" s="344"/>
      <c r="G162" s="344"/>
      <c r="H162" s="344"/>
      <c r="I162" s="344"/>
      <c r="J162" s="344"/>
      <c r="K162" s="344"/>
      <c r="L162" s="344"/>
      <c r="M162" s="344"/>
      <c r="N162" s="344"/>
      <c r="O162" s="344"/>
      <c r="P162" s="344"/>
      <c r="Q162" s="344"/>
      <c r="R162" s="344"/>
      <c r="S162" s="344"/>
      <c r="T162" s="344"/>
      <c r="U162" s="344"/>
      <c r="V162" s="344"/>
      <c r="W162" s="344"/>
      <c r="X162" s="344"/>
      <c r="Y162" s="335"/>
      <c r="Z162" s="335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49">
        <v>4680115881402</v>
      </c>
      <c r="E163" s="348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7"/>
      <c r="P163" s="347"/>
      <c r="Q163" s="347"/>
      <c r="R163" s="348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49">
        <v>4680115881396</v>
      </c>
      <c r="E164" s="348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7"/>
      <c r="P164" s="347"/>
      <c r="Q164" s="347"/>
      <c r="R164" s="348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43"/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hidden="1" x14ac:dyDescent="0.2">
      <c r="A166" s="344"/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hidden="1" customHeight="1" x14ac:dyDescent="0.25">
      <c r="A167" s="363" t="s">
        <v>100</v>
      </c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35"/>
      <c r="Z167" s="335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49">
        <v>4680115882935</v>
      </c>
      <c r="E168" s="348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18" t="s">
        <v>289</v>
      </c>
      <c r="O168" s="347"/>
      <c r="P168" s="347"/>
      <c r="Q168" s="347"/>
      <c r="R168" s="348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49">
        <v>4680115880764</v>
      </c>
      <c r="E169" s="348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7"/>
      <c r="P169" s="347"/>
      <c r="Q169" s="347"/>
      <c r="R169" s="348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43"/>
      <c r="B170" s="344"/>
      <c r="C170" s="344"/>
      <c r="D170" s="344"/>
      <c r="E170" s="344"/>
      <c r="F170" s="344"/>
      <c r="G170" s="344"/>
      <c r="H170" s="344"/>
      <c r="I170" s="344"/>
      <c r="J170" s="344"/>
      <c r="K170" s="344"/>
      <c r="L170" s="344"/>
      <c r="M170" s="345"/>
      <c r="N170" s="353" t="s">
        <v>66</v>
      </c>
      <c r="O170" s="354"/>
      <c r="P170" s="354"/>
      <c r="Q170" s="354"/>
      <c r="R170" s="354"/>
      <c r="S170" s="354"/>
      <c r="T170" s="355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hidden="1" x14ac:dyDescent="0.2">
      <c r="A171" s="344"/>
      <c r="B171" s="344"/>
      <c r="C171" s="344"/>
      <c r="D171" s="344"/>
      <c r="E171" s="344"/>
      <c r="F171" s="344"/>
      <c r="G171" s="344"/>
      <c r="H171" s="344"/>
      <c r="I171" s="344"/>
      <c r="J171" s="344"/>
      <c r="K171" s="344"/>
      <c r="L171" s="344"/>
      <c r="M171" s="345"/>
      <c r="N171" s="353" t="s">
        <v>66</v>
      </c>
      <c r="O171" s="354"/>
      <c r="P171" s="354"/>
      <c r="Q171" s="354"/>
      <c r="R171" s="354"/>
      <c r="S171" s="354"/>
      <c r="T171" s="355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hidden="1" customHeight="1" x14ac:dyDescent="0.25">
      <c r="A172" s="363" t="s">
        <v>60</v>
      </c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44"/>
      <c r="P172" s="344"/>
      <c r="Q172" s="344"/>
      <c r="R172" s="344"/>
      <c r="S172" s="344"/>
      <c r="T172" s="344"/>
      <c r="U172" s="344"/>
      <c r="V172" s="344"/>
      <c r="W172" s="344"/>
      <c r="X172" s="344"/>
      <c r="Y172" s="335"/>
      <c r="Z172" s="335"/>
    </row>
    <row r="173" spans="1:53" ht="27" hidden="1" customHeight="1" x14ac:dyDescent="0.25">
      <c r="A173" s="54" t="s">
        <v>292</v>
      </c>
      <c r="B173" s="54" t="s">
        <v>293</v>
      </c>
      <c r="C173" s="31">
        <v>4301031224</v>
      </c>
      <c r="D173" s="349">
        <v>4680115882683</v>
      </c>
      <c r="E173" s="348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7"/>
      <c r="P173" s="347"/>
      <c r="Q173" s="347"/>
      <c r="R173" s="348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4301031230</v>
      </c>
      <c r="D174" s="349">
        <v>4680115882690</v>
      </c>
      <c r="E174" s="348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7"/>
      <c r="P174" s="347"/>
      <c r="Q174" s="347"/>
      <c r="R174" s="348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49">
        <v>4680115882669</v>
      </c>
      <c r="E175" s="348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7"/>
      <c r="P175" s="347"/>
      <c r="Q175" s="347"/>
      <c r="R175" s="348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49">
        <v>4680115882676</v>
      </c>
      <c r="E176" s="348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7"/>
      <c r="P176" s="347"/>
      <c r="Q176" s="347"/>
      <c r="R176" s="348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43"/>
      <c r="B177" s="344"/>
      <c r="C177" s="344"/>
      <c r="D177" s="344"/>
      <c r="E177" s="344"/>
      <c r="F177" s="344"/>
      <c r="G177" s="344"/>
      <c r="H177" s="344"/>
      <c r="I177" s="344"/>
      <c r="J177" s="344"/>
      <c r="K177" s="344"/>
      <c r="L177" s="344"/>
      <c r="M177" s="345"/>
      <c r="N177" s="353" t="s">
        <v>66</v>
      </c>
      <c r="O177" s="354"/>
      <c r="P177" s="354"/>
      <c r="Q177" s="354"/>
      <c r="R177" s="354"/>
      <c r="S177" s="354"/>
      <c r="T177" s="355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hidden="1" x14ac:dyDescent="0.2">
      <c r="A178" s="344"/>
      <c r="B178" s="344"/>
      <c r="C178" s="344"/>
      <c r="D178" s="344"/>
      <c r="E178" s="344"/>
      <c r="F178" s="344"/>
      <c r="G178" s="344"/>
      <c r="H178" s="344"/>
      <c r="I178" s="344"/>
      <c r="J178" s="344"/>
      <c r="K178" s="344"/>
      <c r="L178" s="344"/>
      <c r="M178" s="345"/>
      <c r="N178" s="353" t="s">
        <v>66</v>
      </c>
      <c r="O178" s="354"/>
      <c r="P178" s="354"/>
      <c r="Q178" s="354"/>
      <c r="R178" s="354"/>
      <c r="S178" s="354"/>
      <c r="T178" s="355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hidden="1" customHeight="1" x14ac:dyDescent="0.25">
      <c r="A179" s="363" t="s">
        <v>68</v>
      </c>
      <c r="B179" s="344"/>
      <c r="C179" s="344"/>
      <c r="D179" s="344"/>
      <c r="E179" s="344"/>
      <c r="F179" s="344"/>
      <c r="G179" s="344"/>
      <c r="H179" s="344"/>
      <c r="I179" s="344"/>
      <c r="J179" s="344"/>
      <c r="K179" s="344"/>
      <c r="L179" s="344"/>
      <c r="M179" s="344"/>
      <c r="N179" s="344"/>
      <c r="O179" s="344"/>
      <c r="P179" s="344"/>
      <c r="Q179" s="344"/>
      <c r="R179" s="344"/>
      <c r="S179" s="344"/>
      <c r="T179" s="344"/>
      <c r="U179" s="344"/>
      <c r="V179" s="344"/>
      <c r="W179" s="344"/>
      <c r="X179" s="344"/>
      <c r="Y179" s="335"/>
      <c r="Z179" s="335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49">
        <v>4680115881556</v>
      </c>
      <c r="E180" s="348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3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7"/>
      <c r="P180" s="347"/>
      <c r="Q180" s="347"/>
      <c r="R180" s="348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49">
        <v>4680115880573</v>
      </c>
      <c r="E181" s="348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693" t="s">
        <v>304</v>
      </c>
      <c r="O181" s="347"/>
      <c r="P181" s="347"/>
      <c r="Q181" s="347"/>
      <c r="R181" s="348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49">
        <v>4680115881594</v>
      </c>
      <c r="E182" s="348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3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7"/>
      <c r="P182" s="347"/>
      <c r="Q182" s="347"/>
      <c r="R182" s="348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49">
        <v>4680115881587</v>
      </c>
      <c r="E183" s="348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467" t="s">
        <v>309</v>
      </c>
      <c r="O183" s="347"/>
      <c r="P183" s="347"/>
      <c r="Q183" s="347"/>
      <c r="R183" s="348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49">
        <v>4680115880962</v>
      </c>
      <c r="E184" s="348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7"/>
      <c r="P184" s="347"/>
      <c r="Q184" s="347"/>
      <c r="R184" s="348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49">
        <v>4680115881617</v>
      </c>
      <c r="E185" s="348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7"/>
      <c r="P185" s="347"/>
      <c r="Q185" s="347"/>
      <c r="R185" s="348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4301051487</v>
      </c>
      <c r="D186" s="349">
        <v>4680115881228</v>
      </c>
      <c r="E186" s="348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91" t="s">
        <v>316</v>
      </c>
      <c r="O186" s="347"/>
      <c r="P186" s="347"/>
      <c r="Q186" s="347"/>
      <c r="R186" s="348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49">
        <v>4680115881037</v>
      </c>
      <c r="E187" s="348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03" t="s">
        <v>319</v>
      </c>
      <c r="O187" s="347"/>
      <c r="P187" s="347"/>
      <c r="Q187" s="347"/>
      <c r="R187" s="348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4301051384</v>
      </c>
      <c r="D188" s="349">
        <v>4680115881211</v>
      </c>
      <c r="E188" s="348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7"/>
      <c r="P188" s="347"/>
      <c r="Q188" s="347"/>
      <c r="R188" s="348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49">
        <v>4680115881020</v>
      </c>
      <c r="E189" s="348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7"/>
      <c r="P189" s="347"/>
      <c r="Q189" s="347"/>
      <c r="R189" s="348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49">
        <v>4680115882195</v>
      </c>
      <c r="E190" s="348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7"/>
      <c r="P190" s="347"/>
      <c r="Q190" s="347"/>
      <c r="R190" s="348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49">
        <v>4680115882607</v>
      </c>
      <c r="E191" s="348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6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7"/>
      <c r="P191" s="347"/>
      <c r="Q191" s="347"/>
      <c r="R191" s="348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4301051468</v>
      </c>
      <c r="D192" s="349">
        <v>4680115880092</v>
      </c>
      <c r="E192" s="348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6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7"/>
      <c r="P192" s="347"/>
      <c r="Q192" s="347"/>
      <c r="R192" s="348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49">
        <v>4680115880221</v>
      </c>
      <c r="E193" s="348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7"/>
      <c r="P193" s="347"/>
      <c r="Q193" s="347"/>
      <c r="R193" s="348"/>
      <c r="S193" s="34"/>
      <c r="T193" s="34"/>
      <c r="U193" s="35" t="s">
        <v>65</v>
      </c>
      <c r="V193" s="339">
        <v>0</v>
      </c>
      <c r="W193" s="34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49">
        <v>4680115882942</v>
      </c>
      <c r="E194" s="348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7"/>
      <c r="P194" s="347"/>
      <c r="Q194" s="347"/>
      <c r="R194" s="348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49">
        <v>4680115880504</v>
      </c>
      <c r="E195" s="348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7"/>
      <c r="P195" s="347"/>
      <c r="Q195" s="347"/>
      <c r="R195" s="348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49">
        <v>4680115882164</v>
      </c>
      <c r="E196" s="348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4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7"/>
      <c r="P196" s="347"/>
      <c r="Q196" s="347"/>
      <c r="R196" s="348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43"/>
      <c r="B197" s="344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5"/>
      <c r="N197" s="353" t="s">
        <v>66</v>
      </c>
      <c r="O197" s="354"/>
      <c r="P197" s="354"/>
      <c r="Q197" s="354"/>
      <c r="R197" s="354"/>
      <c r="S197" s="354"/>
      <c r="T197" s="355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2"/>
      <c r="Z197" s="342"/>
    </row>
    <row r="198" spans="1:53" hidden="1" x14ac:dyDescent="0.2">
      <c r="A198" s="344"/>
      <c r="B198" s="344"/>
      <c r="C198" s="344"/>
      <c r="D198" s="344"/>
      <c r="E198" s="344"/>
      <c r="F198" s="344"/>
      <c r="G198" s="344"/>
      <c r="H198" s="344"/>
      <c r="I198" s="344"/>
      <c r="J198" s="344"/>
      <c r="K198" s="344"/>
      <c r="L198" s="344"/>
      <c r="M198" s="345"/>
      <c r="N198" s="353" t="s">
        <v>66</v>
      </c>
      <c r="O198" s="354"/>
      <c r="P198" s="354"/>
      <c r="Q198" s="354"/>
      <c r="R198" s="354"/>
      <c r="S198" s="354"/>
      <c r="T198" s="355"/>
      <c r="U198" s="37" t="s">
        <v>65</v>
      </c>
      <c r="V198" s="341">
        <f>IFERROR(SUM(V180:V196),"0")</f>
        <v>0</v>
      </c>
      <c r="W198" s="341">
        <f>IFERROR(SUM(W180:W196),"0")</f>
        <v>0</v>
      </c>
      <c r="X198" s="37"/>
      <c r="Y198" s="342"/>
      <c r="Z198" s="342"/>
    </row>
    <row r="199" spans="1:53" ht="14.25" hidden="1" customHeight="1" x14ac:dyDescent="0.25">
      <c r="A199" s="363" t="s">
        <v>229</v>
      </c>
      <c r="B199" s="344"/>
      <c r="C199" s="344"/>
      <c r="D199" s="344"/>
      <c r="E199" s="344"/>
      <c r="F199" s="344"/>
      <c r="G199" s="344"/>
      <c r="H199" s="344"/>
      <c r="I199" s="344"/>
      <c r="J199" s="344"/>
      <c r="K199" s="344"/>
      <c r="L199" s="344"/>
      <c r="M199" s="344"/>
      <c r="N199" s="344"/>
      <c r="O199" s="344"/>
      <c r="P199" s="344"/>
      <c r="Q199" s="344"/>
      <c r="R199" s="344"/>
      <c r="S199" s="344"/>
      <c r="T199" s="344"/>
      <c r="U199" s="344"/>
      <c r="V199" s="344"/>
      <c r="W199" s="344"/>
      <c r="X199" s="344"/>
      <c r="Y199" s="335"/>
      <c r="Z199" s="335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49">
        <v>4680115882874</v>
      </c>
      <c r="E200" s="348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9" t="s">
        <v>340</v>
      </c>
      <c r="O200" s="347"/>
      <c r="P200" s="347"/>
      <c r="Q200" s="347"/>
      <c r="R200" s="348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49">
        <v>4680115884434</v>
      </c>
      <c r="E201" s="348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49" t="s">
        <v>343</v>
      </c>
      <c r="O201" s="347"/>
      <c r="P201" s="347"/>
      <c r="Q201" s="347"/>
      <c r="R201" s="348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49">
        <v>4680115880801</v>
      </c>
      <c r="E202" s="348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7"/>
      <c r="P202" s="347"/>
      <c r="Q202" s="347"/>
      <c r="R202" s="348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49">
        <v>4680115880818</v>
      </c>
      <c r="E203" s="348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7"/>
      <c r="P203" s="347"/>
      <c r="Q203" s="347"/>
      <c r="R203" s="348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43"/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5"/>
      <c r="N204" s="353" t="s">
        <v>66</v>
      </c>
      <c r="O204" s="354"/>
      <c r="P204" s="354"/>
      <c r="Q204" s="354"/>
      <c r="R204" s="354"/>
      <c r="S204" s="354"/>
      <c r="T204" s="355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hidden="1" x14ac:dyDescent="0.2">
      <c r="A205" s="344"/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5"/>
      <c r="N205" s="353" t="s">
        <v>66</v>
      </c>
      <c r="O205" s="354"/>
      <c r="P205" s="354"/>
      <c r="Q205" s="354"/>
      <c r="R205" s="354"/>
      <c r="S205" s="354"/>
      <c r="T205" s="355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hidden="1" customHeight="1" x14ac:dyDescent="0.25">
      <c r="A206" s="361" t="s">
        <v>348</v>
      </c>
      <c r="B206" s="344"/>
      <c r="C206" s="344"/>
      <c r="D206" s="344"/>
      <c r="E206" s="344"/>
      <c r="F206" s="344"/>
      <c r="G206" s="344"/>
      <c r="H206" s="344"/>
      <c r="I206" s="344"/>
      <c r="J206" s="344"/>
      <c r="K206" s="344"/>
      <c r="L206" s="344"/>
      <c r="M206" s="344"/>
      <c r="N206" s="344"/>
      <c r="O206" s="344"/>
      <c r="P206" s="344"/>
      <c r="Q206" s="344"/>
      <c r="R206" s="344"/>
      <c r="S206" s="344"/>
      <c r="T206" s="344"/>
      <c r="U206" s="344"/>
      <c r="V206" s="344"/>
      <c r="W206" s="344"/>
      <c r="X206" s="344"/>
      <c r="Y206" s="334"/>
      <c r="Z206" s="334"/>
    </row>
    <row r="207" spans="1:53" ht="14.25" hidden="1" customHeight="1" x14ac:dyDescent="0.25">
      <c r="A207" s="363" t="s">
        <v>60</v>
      </c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335"/>
      <c r="Z207" s="335"/>
    </row>
    <row r="208" spans="1:53" ht="27" hidden="1" customHeight="1" x14ac:dyDescent="0.25">
      <c r="A208" s="54" t="s">
        <v>349</v>
      </c>
      <c r="B208" s="54" t="s">
        <v>350</v>
      </c>
      <c r="C208" s="31">
        <v>4301031151</v>
      </c>
      <c r="D208" s="349">
        <v>4607091389845</v>
      </c>
      <c r="E208" s="348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46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7"/>
      <c r="P208" s="347"/>
      <c r="Q208" s="347"/>
      <c r="R208" s="348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hidden="1" x14ac:dyDescent="0.2">
      <c r="A209" s="343"/>
      <c r="B209" s="344"/>
      <c r="C209" s="344"/>
      <c r="D209" s="344"/>
      <c r="E209" s="344"/>
      <c r="F209" s="344"/>
      <c r="G209" s="344"/>
      <c r="H209" s="344"/>
      <c r="I209" s="344"/>
      <c r="J209" s="344"/>
      <c r="K209" s="344"/>
      <c r="L209" s="344"/>
      <c r="M209" s="34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hidden="1" x14ac:dyDescent="0.2">
      <c r="A210" s="344"/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hidden="1" customHeight="1" x14ac:dyDescent="0.25">
      <c r="A211" s="361" t="s">
        <v>351</v>
      </c>
      <c r="B211" s="344"/>
      <c r="C211" s="344"/>
      <c r="D211" s="344"/>
      <c r="E211" s="344"/>
      <c r="F211" s="344"/>
      <c r="G211" s="344"/>
      <c r="H211" s="344"/>
      <c r="I211" s="344"/>
      <c r="J211" s="344"/>
      <c r="K211" s="344"/>
      <c r="L211" s="344"/>
      <c r="M211" s="344"/>
      <c r="N211" s="344"/>
      <c r="O211" s="344"/>
      <c r="P211" s="344"/>
      <c r="Q211" s="344"/>
      <c r="R211" s="344"/>
      <c r="S211" s="344"/>
      <c r="T211" s="344"/>
      <c r="U211" s="344"/>
      <c r="V211" s="344"/>
      <c r="W211" s="344"/>
      <c r="X211" s="344"/>
      <c r="Y211" s="334"/>
      <c r="Z211" s="334"/>
    </row>
    <row r="212" spans="1:53" ht="14.25" hidden="1" customHeight="1" x14ac:dyDescent="0.25">
      <c r="A212" s="363" t="s">
        <v>108</v>
      </c>
      <c r="B212" s="344"/>
      <c r="C212" s="344"/>
      <c r="D212" s="344"/>
      <c r="E212" s="344"/>
      <c r="F212" s="344"/>
      <c r="G212" s="344"/>
      <c r="H212" s="344"/>
      <c r="I212" s="344"/>
      <c r="J212" s="344"/>
      <c r="K212" s="344"/>
      <c r="L212" s="344"/>
      <c r="M212" s="344"/>
      <c r="N212" s="344"/>
      <c r="O212" s="344"/>
      <c r="P212" s="344"/>
      <c r="Q212" s="344"/>
      <c r="R212" s="344"/>
      <c r="S212" s="344"/>
      <c r="T212" s="344"/>
      <c r="U212" s="344"/>
      <c r="V212" s="344"/>
      <c r="W212" s="344"/>
      <c r="X212" s="344"/>
      <c r="Y212" s="335"/>
      <c r="Z212" s="335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49">
        <v>4680115884137</v>
      </c>
      <c r="E213" s="348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79" t="s">
        <v>354</v>
      </c>
      <c r="O213" s="347"/>
      <c r="P213" s="347"/>
      <c r="Q213" s="347"/>
      <c r="R213" s="348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49">
        <v>4680115884144</v>
      </c>
      <c r="E214" s="348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471" t="s">
        <v>358</v>
      </c>
      <c r="O214" s="347"/>
      <c r="P214" s="347"/>
      <c r="Q214" s="347"/>
      <c r="R214" s="348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49">
        <v>4680115884236</v>
      </c>
      <c r="E215" s="348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01" t="s">
        <v>361</v>
      </c>
      <c r="O215" s="347"/>
      <c r="P215" s="347"/>
      <c r="Q215" s="347"/>
      <c r="R215" s="348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49">
        <v>4680115884175</v>
      </c>
      <c r="E216" s="348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20" t="s">
        <v>364</v>
      </c>
      <c r="O216" s="347"/>
      <c r="P216" s="347"/>
      <c r="Q216" s="347"/>
      <c r="R216" s="348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49">
        <v>4680115884182</v>
      </c>
      <c r="E217" s="348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396" t="s">
        <v>367</v>
      </c>
      <c r="O217" s="347"/>
      <c r="P217" s="347"/>
      <c r="Q217" s="347"/>
      <c r="R217" s="348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49">
        <v>4680115884205</v>
      </c>
      <c r="E218" s="348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599" t="s">
        <v>370</v>
      </c>
      <c r="O218" s="347"/>
      <c r="P218" s="347"/>
      <c r="Q218" s="347"/>
      <c r="R218" s="348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43"/>
      <c r="B219" s="344"/>
      <c r="C219" s="344"/>
      <c r="D219" s="344"/>
      <c r="E219" s="344"/>
      <c r="F219" s="344"/>
      <c r="G219" s="344"/>
      <c r="H219" s="344"/>
      <c r="I219" s="344"/>
      <c r="J219" s="344"/>
      <c r="K219" s="344"/>
      <c r="L219" s="344"/>
      <c r="M219" s="345"/>
      <c r="N219" s="353" t="s">
        <v>66</v>
      </c>
      <c r="O219" s="354"/>
      <c r="P219" s="354"/>
      <c r="Q219" s="354"/>
      <c r="R219" s="354"/>
      <c r="S219" s="354"/>
      <c r="T219" s="355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hidden="1" x14ac:dyDescent="0.2">
      <c r="A220" s="344"/>
      <c r="B220" s="344"/>
      <c r="C220" s="344"/>
      <c r="D220" s="344"/>
      <c r="E220" s="344"/>
      <c r="F220" s="344"/>
      <c r="G220" s="344"/>
      <c r="H220" s="344"/>
      <c r="I220" s="344"/>
      <c r="J220" s="344"/>
      <c r="K220" s="344"/>
      <c r="L220" s="344"/>
      <c r="M220" s="345"/>
      <c r="N220" s="353" t="s">
        <v>66</v>
      </c>
      <c r="O220" s="354"/>
      <c r="P220" s="354"/>
      <c r="Q220" s="354"/>
      <c r="R220" s="354"/>
      <c r="S220" s="354"/>
      <c r="T220" s="355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hidden="1" customHeight="1" x14ac:dyDescent="0.25">
      <c r="A221" s="361" t="s">
        <v>371</v>
      </c>
      <c r="B221" s="344"/>
      <c r="C221" s="344"/>
      <c r="D221" s="344"/>
      <c r="E221" s="344"/>
      <c r="F221" s="344"/>
      <c r="G221" s="344"/>
      <c r="H221" s="344"/>
      <c r="I221" s="344"/>
      <c r="J221" s="344"/>
      <c r="K221" s="344"/>
      <c r="L221" s="344"/>
      <c r="M221" s="344"/>
      <c r="N221" s="344"/>
      <c r="O221" s="344"/>
      <c r="P221" s="344"/>
      <c r="Q221" s="344"/>
      <c r="R221" s="344"/>
      <c r="S221" s="344"/>
      <c r="T221" s="344"/>
      <c r="U221" s="344"/>
      <c r="V221" s="344"/>
      <c r="W221" s="344"/>
      <c r="X221" s="344"/>
      <c r="Y221" s="334"/>
      <c r="Z221" s="334"/>
    </row>
    <row r="222" spans="1:53" ht="14.25" hidden="1" customHeight="1" x14ac:dyDescent="0.25">
      <c r="A222" s="363" t="s">
        <v>108</v>
      </c>
      <c r="B222" s="344"/>
      <c r="C222" s="344"/>
      <c r="D222" s="344"/>
      <c r="E222" s="344"/>
      <c r="F222" s="344"/>
      <c r="G222" s="344"/>
      <c r="H222" s="344"/>
      <c r="I222" s="344"/>
      <c r="J222" s="344"/>
      <c r="K222" s="344"/>
      <c r="L222" s="344"/>
      <c r="M222" s="344"/>
      <c r="N222" s="344"/>
      <c r="O222" s="344"/>
      <c r="P222" s="344"/>
      <c r="Q222" s="344"/>
      <c r="R222" s="344"/>
      <c r="S222" s="344"/>
      <c r="T222" s="344"/>
      <c r="U222" s="344"/>
      <c r="V222" s="344"/>
      <c r="W222" s="344"/>
      <c r="X222" s="344"/>
      <c r="Y222" s="335"/>
      <c r="Z222" s="335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49">
        <v>4607091387445</v>
      </c>
      <c r="E223" s="348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64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7"/>
      <c r="P223" s="347"/>
      <c r="Q223" s="347"/>
      <c r="R223" s="348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49">
        <v>4607091386004</v>
      </c>
      <c r="E224" s="348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2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7"/>
      <c r="P224" s="347"/>
      <c r="Q224" s="347"/>
      <c r="R224" s="348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49">
        <v>4607091386004</v>
      </c>
      <c r="E225" s="348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7"/>
      <c r="P225" s="347"/>
      <c r="Q225" s="347"/>
      <c r="R225" s="348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49">
        <v>4607091386073</v>
      </c>
      <c r="E226" s="348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6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7"/>
      <c r="P226" s="347"/>
      <c r="Q226" s="347"/>
      <c r="R226" s="348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49">
        <v>4607091387322</v>
      </c>
      <c r="E227" s="348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44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7"/>
      <c r="P227" s="347"/>
      <c r="Q227" s="347"/>
      <c r="R227" s="348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49">
        <v>4607091387322</v>
      </c>
      <c r="E228" s="348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61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7"/>
      <c r="P228" s="347"/>
      <c r="Q228" s="347"/>
      <c r="R228" s="348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49">
        <v>4607091387377</v>
      </c>
      <c r="E229" s="348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7"/>
      <c r="P229" s="347"/>
      <c r="Q229" s="347"/>
      <c r="R229" s="348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49">
        <v>4607091387353</v>
      </c>
      <c r="E230" s="348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4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7"/>
      <c r="P230" s="347"/>
      <c r="Q230" s="347"/>
      <c r="R230" s="348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49">
        <v>4607091386011</v>
      </c>
      <c r="E231" s="348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7"/>
      <c r="P231" s="347"/>
      <c r="Q231" s="347"/>
      <c r="R231" s="348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49">
        <v>4607091387308</v>
      </c>
      <c r="E232" s="348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5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7"/>
      <c r="P232" s="347"/>
      <c r="Q232" s="347"/>
      <c r="R232" s="348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49">
        <v>4607091387339</v>
      </c>
      <c r="E233" s="348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4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7"/>
      <c r="P233" s="347"/>
      <c r="Q233" s="347"/>
      <c r="R233" s="348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49">
        <v>4680115882638</v>
      </c>
      <c r="E234" s="348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7"/>
      <c r="P234" s="347"/>
      <c r="Q234" s="347"/>
      <c r="R234" s="348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49">
        <v>4680115881938</v>
      </c>
      <c r="E235" s="348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4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7"/>
      <c r="P235" s="347"/>
      <c r="Q235" s="347"/>
      <c r="R235" s="348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49">
        <v>4607091387346</v>
      </c>
      <c r="E236" s="348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7"/>
      <c r="P236" s="347"/>
      <c r="Q236" s="347"/>
      <c r="R236" s="348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49">
        <v>4607091389807</v>
      </c>
      <c r="E237" s="348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4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7"/>
      <c r="P237" s="347"/>
      <c r="Q237" s="347"/>
      <c r="R237" s="348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hidden="1" x14ac:dyDescent="0.2">
      <c r="A238" s="343"/>
      <c r="B238" s="344"/>
      <c r="C238" s="344"/>
      <c r="D238" s="344"/>
      <c r="E238" s="344"/>
      <c r="F238" s="344"/>
      <c r="G238" s="344"/>
      <c r="H238" s="344"/>
      <c r="I238" s="344"/>
      <c r="J238" s="344"/>
      <c r="K238" s="344"/>
      <c r="L238" s="344"/>
      <c r="M238" s="345"/>
      <c r="N238" s="353" t="s">
        <v>66</v>
      </c>
      <c r="O238" s="354"/>
      <c r="P238" s="354"/>
      <c r="Q238" s="354"/>
      <c r="R238" s="354"/>
      <c r="S238" s="354"/>
      <c r="T238" s="355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2"/>
      <c r="Z238" s="342"/>
    </row>
    <row r="239" spans="1:53" hidden="1" x14ac:dyDescent="0.2">
      <c r="A239" s="344"/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5"/>
      <c r="N239" s="353" t="s">
        <v>66</v>
      </c>
      <c r="O239" s="354"/>
      <c r="P239" s="354"/>
      <c r="Q239" s="354"/>
      <c r="R239" s="354"/>
      <c r="S239" s="354"/>
      <c r="T239" s="355"/>
      <c r="U239" s="37" t="s">
        <v>65</v>
      </c>
      <c r="V239" s="341">
        <f>IFERROR(SUM(V223:V237),"0")</f>
        <v>0</v>
      </c>
      <c r="W239" s="341">
        <f>IFERROR(SUM(W223:W237),"0")</f>
        <v>0</v>
      </c>
      <c r="X239" s="37"/>
      <c r="Y239" s="342"/>
      <c r="Z239" s="342"/>
    </row>
    <row r="240" spans="1:53" ht="14.25" hidden="1" customHeight="1" x14ac:dyDescent="0.25">
      <c r="A240" s="363" t="s">
        <v>100</v>
      </c>
      <c r="B240" s="344"/>
      <c r="C240" s="344"/>
      <c r="D240" s="344"/>
      <c r="E240" s="344"/>
      <c r="F240" s="344"/>
      <c r="G240" s="344"/>
      <c r="H240" s="344"/>
      <c r="I240" s="344"/>
      <c r="J240" s="344"/>
      <c r="K240" s="344"/>
      <c r="L240" s="344"/>
      <c r="M240" s="344"/>
      <c r="N240" s="344"/>
      <c r="O240" s="344"/>
      <c r="P240" s="344"/>
      <c r="Q240" s="344"/>
      <c r="R240" s="344"/>
      <c r="S240" s="344"/>
      <c r="T240" s="344"/>
      <c r="U240" s="344"/>
      <c r="V240" s="344"/>
      <c r="W240" s="344"/>
      <c r="X240" s="344"/>
      <c r="Y240" s="335"/>
      <c r="Z240" s="335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49">
        <v>4680115881914</v>
      </c>
      <c r="E241" s="348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6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7"/>
      <c r="P241" s="347"/>
      <c r="Q241" s="347"/>
      <c r="R241" s="348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43"/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hidden="1" x14ac:dyDescent="0.2">
      <c r="A243" s="344"/>
      <c r="B243" s="344"/>
      <c r="C243" s="344"/>
      <c r="D243" s="344"/>
      <c r="E243" s="344"/>
      <c r="F243" s="344"/>
      <c r="G243" s="344"/>
      <c r="H243" s="344"/>
      <c r="I243" s="344"/>
      <c r="J243" s="344"/>
      <c r="K243" s="344"/>
      <c r="L243" s="344"/>
      <c r="M243" s="34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hidden="1" customHeight="1" x14ac:dyDescent="0.25">
      <c r="A244" s="363" t="s">
        <v>60</v>
      </c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35"/>
      <c r="Z244" s="335"/>
    </row>
    <row r="245" spans="1:53" ht="27" hidden="1" customHeight="1" x14ac:dyDescent="0.25">
      <c r="A245" s="54" t="s">
        <v>402</v>
      </c>
      <c r="B245" s="54" t="s">
        <v>403</v>
      </c>
      <c r="C245" s="31">
        <v>4301030878</v>
      </c>
      <c r="D245" s="349">
        <v>4607091387193</v>
      </c>
      <c r="E245" s="348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7"/>
      <c r="P245" s="347"/>
      <c r="Q245" s="347"/>
      <c r="R245" s="348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404</v>
      </c>
      <c r="B246" s="54" t="s">
        <v>405</v>
      </c>
      <c r="C246" s="31">
        <v>4301031153</v>
      </c>
      <c r="D246" s="349">
        <v>4607091387230</v>
      </c>
      <c r="E246" s="348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7"/>
      <c r="P246" s="347"/>
      <c r="Q246" s="347"/>
      <c r="R246" s="348"/>
      <c r="S246" s="34"/>
      <c r="T246" s="34"/>
      <c r="U246" s="35" t="s">
        <v>65</v>
      </c>
      <c r="V246" s="339">
        <v>0</v>
      </c>
      <c r="W246" s="340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49">
        <v>4607091387285</v>
      </c>
      <c r="E247" s="348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3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7"/>
      <c r="P247" s="347"/>
      <c r="Q247" s="347"/>
      <c r="R247" s="348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49">
        <v>4680115880481</v>
      </c>
      <c r="E248" s="348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41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7"/>
      <c r="P248" s="347"/>
      <c r="Q248" s="347"/>
      <c r="R248" s="348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hidden="1" x14ac:dyDescent="0.2">
      <c r="A249" s="343"/>
      <c r="B249" s="344"/>
      <c r="C249" s="344"/>
      <c r="D249" s="344"/>
      <c r="E249" s="344"/>
      <c r="F249" s="344"/>
      <c r="G249" s="344"/>
      <c r="H249" s="344"/>
      <c r="I249" s="344"/>
      <c r="J249" s="344"/>
      <c r="K249" s="344"/>
      <c r="L249" s="344"/>
      <c r="M249" s="345"/>
      <c r="N249" s="353" t="s">
        <v>66</v>
      </c>
      <c r="O249" s="354"/>
      <c r="P249" s="354"/>
      <c r="Q249" s="354"/>
      <c r="R249" s="354"/>
      <c r="S249" s="354"/>
      <c r="T249" s="355"/>
      <c r="U249" s="37" t="s">
        <v>67</v>
      </c>
      <c r="V249" s="341">
        <f>IFERROR(V245/H245,"0")+IFERROR(V246/H246,"0")+IFERROR(V247/H247,"0")+IFERROR(V248/H248,"0")</f>
        <v>0</v>
      </c>
      <c r="W249" s="341">
        <f>IFERROR(W245/H245,"0")+IFERROR(W246/H246,"0")+IFERROR(W247/H247,"0")+IFERROR(W248/H248,"0")</f>
        <v>0</v>
      </c>
      <c r="X249" s="341">
        <f>IFERROR(IF(X245="",0,X245),"0")+IFERROR(IF(X246="",0,X246),"0")+IFERROR(IF(X247="",0,X247),"0")+IFERROR(IF(X248="",0,X248),"0")</f>
        <v>0</v>
      </c>
      <c r="Y249" s="342"/>
      <c r="Z249" s="342"/>
    </row>
    <row r="250" spans="1:53" hidden="1" x14ac:dyDescent="0.2">
      <c r="A250" s="344"/>
      <c r="B250" s="344"/>
      <c r="C250" s="344"/>
      <c r="D250" s="344"/>
      <c r="E250" s="344"/>
      <c r="F250" s="344"/>
      <c r="G250" s="344"/>
      <c r="H250" s="344"/>
      <c r="I250" s="344"/>
      <c r="J250" s="344"/>
      <c r="K250" s="344"/>
      <c r="L250" s="344"/>
      <c r="M250" s="345"/>
      <c r="N250" s="353" t="s">
        <v>66</v>
      </c>
      <c r="O250" s="354"/>
      <c r="P250" s="354"/>
      <c r="Q250" s="354"/>
      <c r="R250" s="354"/>
      <c r="S250" s="354"/>
      <c r="T250" s="355"/>
      <c r="U250" s="37" t="s">
        <v>65</v>
      </c>
      <c r="V250" s="341">
        <f>IFERROR(SUM(V245:V248),"0")</f>
        <v>0</v>
      </c>
      <c r="W250" s="341">
        <f>IFERROR(SUM(W245:W248),"0")</f>
        <v>0</v>
      </c>
      <c r="X250" s="37"/>
      <c r="Y250" s="342"/>
      <c r="Z250" s="342"/>
    </row>
    <row r="251" spans="1:53" ht="14.25" hidden="1" customHeight="1" x14ac:dyDescent="0.25">
      <c r="A251" s="363" t="s">
        <v>68</v>
      </c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335"/>
      <c r="Z251" s="335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49">
        <v>4607091387766</v>
      </c>
      <c r="E252" s="348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6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7"/>
      <c r="P252" s="347"/>
      <c r="Q252" s="347"/>
      <c r="R252" s="348"/>
      <c r="S252" s="34"/>
      <c r="T252" s="34"/>
      <c r="U252" s="35" t="s">
        <v>65</v>
      </c>
      <c r="V252" s="339">
        <v>0</v>
      </c>
      <c r="W252" s="340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49">
        <v>4607091387957</v>
      </c>
      <c r="E253" s="348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4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7"/>
      <c r="P253" s="347"/>
      <c r="Q253" s="347"/>
      <c r="R253" s="348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49">
        <v>4607091387964</v>
      </c>
      <c r="E254" s="348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7"/>
      <c r="P254" s="347"/>
      <c r="Q254" s="347"/>
      <c r="R254" s="348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4301051461</v>
      </c>
      <c r="D255" s="349">
        <v>4680115883604</v>
      </c>
      <c r="E255" s="348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81" t="s">
        <v>418</v>
      </c>
      <c r="O255" s="347"/>
      <c r="P255" s="347"/>
      <c r="Q255" s="347"/>
      <c r="R255" s="348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4301051485</v>
      </c>
      <c r="D256" s="349">
        <v>4680115883567</v>
      </c>
      <c r="E256" s="348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23" t="s">
        <v>421</v>
      </c>
      <c r="O256" s="347"/>
      <c r="P256" s="347"/>
      <c r="Q256" s="347"/>
      <c r="R256" s="348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49">
        <v>4607091381672</v>
      </c>
      <c r="E257" s="348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6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7"/>
      <c r="P257" s="347"/>
      <c r="Q257" s="347"/>
      <c r="R257" s="348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49">
        <v>4607091387537</v>
      </c>
      <c r="E258" s="348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7"/>
      <c r="P258" s="347"/>
      <c r="Q258" s="347"/>
      <c r="R258" s="348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49">
        <v>4607091387513</v>
      </c>
      <c r="E259" s="348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3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7"/>
      <c r="P259" s="347"/>
      <c r="Q259" s="347"/>
      <c r="R259" s="348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49">
        <v>4680115880511</v>
      </c>
      <c r="E260" s="348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7"/>
      <c r="P260" s="347"/>
      <c r="Q260" s="347"/>
      <c r="R260" s="348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49">
        <v>4680115880412</v>
      </c>
      <c r="E261" s="348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39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7"/>
      <c r="P261" s="347"/>
      <c r="Q261" s="347"/>
      <c r="R261" s="348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hidden="1" x14ac:dyDescent="0.2">
      <c r="A262" s="343"/>
      <c r="B262" s="344"/>
      <c r="C262" s="344"/>
      <c r="D262" s="344"/>
      <c r="E262" s="344"/>
      <c r="F262" s="344"/>
      <c r="G262" s="344"/>
      <c r="H262" s="344"/>
      <c r="I262" s="344"/>
      <c r="J262" s="344"/>
      <c r="K262" s="344"/>
      <c r="L262" s="344"/>
      <c r="M262" s="345"/>
      <c r="N262" s="353" t="s">
        <v>66</v>
      </c>
      <c r="O262" s="354"/>
      <c r="P262" s="354"/>
      <c r="Q262" s="354"/>
      <c r="R262" s="354"/>
      <c r="S262" s="354"/>
      <c r="T262" s="355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0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0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</v>
      </c>
      <c r="Y262" s="342"/>
      <c r="Z262" s="342"/>
    </row>
    <row r="263" spans="1:53" hidden="1" x14ac:dyDescent="0.2">
      <c r="A263" s="344"/>
      <c r="B263" s="344"/>
      <c r="C263" s="344"/>
      <c r="D263" s="344"/>
      <c r="E263" s="344"/>
      <c r="F263" s="344"/>
      <c r="G263" s="344"/>
      <c r="H263" s="344"/>
      <c r="I263" s="344"/>
      <c r="J263" s="344"/>
      <c r="K263" s="344"/>
      <c r="L263" s="344"/>
      <c r="M263" s="345"/>
      <c r="N263" s="353" t="s">
        <v>66</v>
      </c>
      <c r="O263" s="354"/>
      <c r="P263" s="354"/>
      <c r="Q263" s="354"/>
      <c r="R263" s="354"/>
      <c r="S263" s="354"/>
      <c r="T263" s="355"/>
      <c r="U263" s="37" t="s">
        <v>65</v>
      </c>
      <c r="V263" s="341">
        <f>IFERROR(SUM(V252:V261),"0")</f>
        <v>0</v>
      </c>
      <c r="W263" s="341">
        <f>IFERROR(SUM(W252:W261),"0")</f>
        <v>0</v>
      </c>
      <c r="X263" s="37"/>
      <c r="Y263" s="342"/>
      <c r="Z263" s="342"/>
    </row>
    <row r="264" spans="1:53" ht="14.25" hidden="1" customHeight="1" x14ac:dyDescent="0.25">
      <c r="A264" s="363" t="s">
        <v>229</v>
      </c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335"/>
      <c r="Z264" s="335"/>
    </row>
    <row r="265" spans="1:53" ht="16.5" hidden="1" customHeight="1" x14ac:dyDescent="0.25">
      <c r="A265" s="54" t="s">
        <v>432</v>
      </c>
      <c r="B265" s="54" t="s">
        <v>433</v>
      </c>
      <c r="C265" s="31">
        <v>4301060326</v>
      </c>
      <c r="D265" s="349">
        <v>4607091380880</v>
      </c>
      <c r="E265" s="348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7"/>
      <c r="P265" s="347"/>
      <c r="Q265" s="347"/>
      <c r="R265" s="348"/>
      <c r="S265" s="34"/>
      <c r="T265" s="34"/>
      <c r="U265" s="35" t="s">
        <v>65</v>
      </c>
      <c r="V265" s="339">
        <v>0</v>
      </c>
      <c r="W265" s="340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434</v>
      </c>
      <c r="B266" s="54" t="s">
        <v>435</v>
      </c>
      <c r="C266" s="31">
        <v>4301060308</v>
      </c>
      <c r="D266" s="349">
        <v>4607091384482</v>
      </c>
      <c r="E266" s="348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7"/>
      <c r="P266" s="347"/>
      <c r="Q266" s="347"/>
      <c r="R266" s="348"/>
      <c r="S266" s="34"/>
      <c r="T266" s="34"/>
      <c r="U266" s="35" t="s">
        <v>65</v>
      </c>
      <c r="V266" s="339">
        <v>0</v>
      </c>
      <c r="W266" s="340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49">
        <v>4607091380897</v>
      </c>
      <c r="E267" s="348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6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7"/>
      <c r="P267" s="347"/>
      <c r="Q267" s="347"/>
      <c r="R267" s="348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hidden="1" x14ac:dyDescent="0.2">
      <c r="A268" s="343"/>
      <c r="B268" s="344"/>
      <c r="C268" s="344"/>
      <c r="D268" s="344"/>
      <c r="E268" s="344"/>
      <c r="F268" s="344"/>
      <c r="G268" s="344"/>
      <c r="H268" s="344"/>
      <c r="I268" s="344"/>
      <c r="J268" s="344"/>
      <c r="K268" s="344"/>
      <c r="L268" s="344"/>
      <c r="M268" s="345"/>
      <c r="N268" s="353" t="s">
        <v>66</v>
      </c>
      <c r="O268" s="354"/>
      <c r="P268" s="354"/>
      <c r="Q268" s="354"/>
      <c r="R268" s="354"/>
      <c r="S268" s="354"/>
      <c r="T268" s="355"/>
      <c r="U268" s="37" t="s">
        <v>67</v>
      </c>
      <c r="V268" s="341">
        <f>IFERROR(V265/H265,"0")+IFERROR(V266/H266,"0")+IFERROR(V267/H267,"0")</f>
        <v>0</v>
      </c>
      <c r="W268" s="341">
        <f>IFERROR(W265/H265,"0")+IFERROR(W266/H266,"0")+IFERROR(W267/H267,"0")</f>
        <v>0</v>
      </c>
      <c r="X268" s="341">
        <f>IFERROR(IF(X265="",0,X265),"0")+IFERROR(IF(X266="",0,X266),"0")+IFERROR(IF(X267="",0,X267),"0")</f>
        <v>0</v>
      </c>
      <c r="Y268" s="342"/>
      <c r="Z268" s="342"/>
    </row>
    <row r="269" spans="1:53" hidden="1" x14ac:dyDescent="0.2">
      <c r="A269" s="344"/>
      <c r="B269" s="344"/>
      <c r="C269" s="344"/>
      <c r="D269" s="344"/>
      <c r="E269" s="344"/>
      <c r="F269" s="344"/>
      <c r="G269" s="344"/>
      <c r="H269" s="344"/>
      <c r="I269" s="344"/>
      <c r="J269" s="344"/>
      <c r="K269" s="344"/>
      <c r="L269" s="344"/>
      <c r="M269" s="345"/>
      <c r="N269" s="353" t="s">
        <v>66</v>
      </c>
      <c r="O269" s="354"/>
      <c r="P269" s="354"/>
      <c r="Q269" s="354"/>
      <c r="R269" s="354"/>
      <c r="S269" s="354"/>
      <c r="T269" s="355"/>
      <c r="U269" s="37" t="s">
        <v>65</v>
      </c>
      <c r="V269" s="341">
        <f>IFERROR(SUM(V265:V267),"0")</f>
        <v>0</v>
      </c>
      <c r="W269" s="341">
        <f>IFERROR(SUM(W265:W267),"0")</f>
        <v>0</v>
      </c>
      <c r="X269" s="37"/>
      <c r="Y269" s="342"/>
      <c r="Z269" s="342"/>
    </row>
    <row r="270" spans="1:53" ht="14.25" hidden="1" customHeight="1" x14ac:dyDescent="0.25">
      <c r="A270" s="363" t="s">
        <v>86</v>
      </c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4"/>
      <c r="N270" s="344"/>
      <c r="O270" s="344"/>
      <c r="P270" s="344"/>
      <c r="Q270" s="344"/>
      <c r="R270" s="344"/>
      <c r="S270" s="344"/>
      <c r="T270" s="344"/>
      <c r="U270" s="344"/>
      <c r="V270" s="344"/>
      <c r="W270" s="344"/>
      <c r="X270" s="344"/>
      <c r="Y270" s="335"/>
      <c r="Z270" s="335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49">
        <v>4607091388374</v>
      </c>
      <c r="E271" s="348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665" t="s">
        <v>440</v>
      </c>
      <c r="O271" s="347"/>
      <c r="P271" s="347"/>
      <c r="Q271" s="347"/>
      <c r="R271" s="348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49">
        <v>4607091388381</v>
      </c>
      <c r="E272" s="348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370" t="s">
        <v>443</v>
      </c>
      <c r="O272" s="347"/>
      <c r="P272" s="347"/>
      <c r="Q272" s="347"/>
      <c r="R272" s="348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49">
        <v>4607091388404</v>
      </c>
      <c r="E273" s="348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7"/>
      <c r="P273" s="347"/>
      <c r="Q273" s="347"/>
      <c r="R273" s="348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43"/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5"/>
      <c r="N274" s="353" t="s">
        <v>66</v>
      </c>
      <c r="O274" s="354"/>
      <c r="P274" s="354"/>
      <c r="Q274" s="354"/>
      <c r="R274" s="354"/>
      <c r="S274" s="354"/>
      <c r="T274" s="355"/>
      <c r="U274" s="37" t="s">
        <v>67</v>
      </c>
      <c r="V274" s="341">
        <f>IFERROR(V271/H271,"0")+IFERROR(V272/H272,"0")+IFERROR(V273/H273,"0")</f>
        <v>0</v>
      </c>
      <c r="W274" s="341">
        <f>IFERROR(W271/H271,"0")+IFERROR(W272/H272,"0")+IFERROR(W273/H273,"0")</f>
        <v>0</v>
      </c>
      <c r="X274" s="341">
        <f>IFERROR(IF(X271="",0,X271),"0")+IFERROR(IF(X272="",0,X272),"0")+IFERROR(IF(X273="",0,X273),"0")</f>
        <v>0</v>
      </c>
      <c r="Y274" s="342"/>
      <c r="Z274" s="342"/>
    </row>
    <row r="275" spans="1:53" hidden="1" x14ac:dyDescent="0.2">
      <c r="A275" s="344"/>
      <c r="B275" s="344"/>
      <c r="C275" s="344"/>
      <c r="D275" s="344"/>
      <c r="E275" s="344"/>
      <c r="F275" s="344"/>
      <c r="G275" s="344"/>
      <c r="H275" s="344"/>
      <c r="I275" s="344"/>
      <c r="J275" s="344"/>
      <c r="K275" s="344"/>
      <c r="L275" s="344"/>
      <c r="M275" s="345"/>
      <c r="N275" s="353" t="s">
        <v>66</v>
      </c>
      <c r="O275" s="354"/>
      <c r="P275" s="354"/>
      <c r="Q275" s="354"/>
      <c r="R275" s="354"/>
      <c r="S275" s="354"/>
      <c r="T275" s="355"/>
      <c r="U275" s="37" t="s">
        <v>65</v>
      </c>
      <c r="V275" s="341">
        <f>IFERROR(SUM(V271:V273),"0")</f>
        <v>0</v>
      </c>
      <c r="W275" s="341">
        <f>IFERROR(SUM(W271:W273),"0")</f>
        <v>0</v>
      </c>
      <c r="X275" s="37"/>
      <c r="Y275" s="342"/>
      <c r="Z275" s="342"/>
    </row>
    <row r="276" spans="1:53" ht="14.25" hidden="1" customHeight="1" x14ac:dyDescent="0.25">
      <c r="A276" s="363" t="s">
        <v>446</v>
      </c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4"/>
      <c r="N276" s="344"/>
      <c r="O276" s="344"/>
      <c r="P276" s="344"/>
      <c r="Q276" s="344"/>
      <c r="R276" s="344"/>
      <c r="S276" s="344"/>
      <c r="T276" s="344"/>
      <c r="U276" s="344"/>
      <c r="V276" s="344"/>
      <c r="W276" s="344"/>
      <c r="X276" s="344"/>
      <c r="Y276" s="335"/>
      <c r="Z276" s="335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49">
        <v>4680115881808</v>
      </c>
      <c r="E277" s="348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4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7"/>
      <c r="P277" s="347"/>
      <c r="Q277" s="347"/>
      <c r="R277" s="348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49">
        <v>4680115881822</v>
      </c>
      <c r="E278" s="348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7"/>
      <c r="P278" s="347"/>
      <c r="Q278" s="347"/>
      <c r="R278" s="348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49">
        <v>4680115880016</v>
      </c>
      <c r="E279" s="348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7"/>
      <c r="P279" s="347"/>
      <c r="Q279" s="347"/>
      <c r="R279" s="348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43"/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5"/>
      <c r="N280" s="353" t="s">
        <v>66</v>
      </c>
      <c r="O280" s="354"/>
      <c r="P280" s="354"/>
      <c r="Q280" s="354"/>
      <c r="R280" s="354"/>
      <c r="S280" s="354"/>
      <c r="T280" s="355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hidden="1" x14ac:dyDescent="0.2">
      <c r="A281" s="344"/>
      <c r="B281" s="344"/>
      <c r="C281" s="344"/>
      <c r="D281" s="344"/>
      <c r="E281" s="344"/>
      <c r="F281" s="344"/>
      <c r="G281" s="344"/>
      <c r="H281" s="344"/>
      <c r="I281" s="344"/>
      <c r="J281" s="344"/>
      <c r="K281" s="344"/>
      <c r="L281" s="344"/>
      <c r="M281" s="345"/>
      <c r="N281" s="353" t="s">
        <v>66</v>
      </c>
      <c r="O281" s="354"/>
      <c r="P281" s="354"/>
      <c r="Q281" s="354"/>
      <c r="R281" s="354"/>
      <c r="S281" s="354"/>
      <c r="T281" s="355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hidden="1" customHeight="1" x14ac:dyDescent="0.25">
      <c r="A282" s="361" t="s">
        <v>455</v>
      </c>
      <c r="B282" s="344"/>
      <c r="C282" s="344"/>
      <c r="D282" s="344"/>
      <c r="E282" s="344"/>
      <c r="F282" s="344"/>
      <c r="G282" s="344"/>
      <c r="H282" s="344"/>
      <c r="I282" s="344"/>
      <c r="J282" s="344"/>
      <c r="K282" s="344"/>
      <c r="L282" s="344"/>
      <c r="M282" s="344"/>
      <c r="N282" s="344"/>
      <c r="O282" s="344"/>
      <c r="P282" s="344"/>
      <c r="Q282" s="344"/>
      <c r="R282" s="344"/>
      <c r="S282" s="344"/>
      <c r="T282" s="344"/>
      <c r="U282" s="344"/>
      <c r="V282" s="344"/>
      <c r="W282" s="344"/>
      <c r="X282" s="344"/>
      <c r="Y282" s="334"/>
      <c r="Z282" s="334"/>
    </row>
    <row r="283" spans="1:53" ht="14.25" hidden="1" customHeight="1" x14ac:dyDescent="0.25">
      <c r="A283" s="363" t="s">
        <v>108</v>
      </c>
      <c r="B283" s="344"/>
      <c r="C283" s="344"/>
      <c r="D283" s="344"/>
      <c r="E283" s="344"/>
      <c r="F283" s="344"/>
      <c r="G283" s="344"/>
      <c r="H283" s="344"/>
      <c r="I283" s="344"/>
      <c r="J283" s="344"/>
      <c r="K283" s="344"/>
      <c r="L283" s="344"/>
      <c r="M283" s="344"/>
      <c r="N283" s="344"/>
      <c r="O283" s="344"/>
      <c r="P283" s="344"/>
      <c r="Q283" s="344"/>
      <c r="R283" s="344"/>
      <c r="S283" s="344"/>
      <c r="T283" s="344"/>
      <c r="U283" s="344"/>
      <c r="V283" s="344"/>
      <c r="W283" s="344"/>
      <c r="X283" s="344"/>
      <c r="Y283" s="335"/>
      <c r="Z283" s="335"/>
    </row>
    <row r="284" spans="1:53" ht="27" hidden="1" customHeight="1" x14ac:dyDescent="0.25">
      <c r="A284" s="54" t="s">
        <v>456</v>
      </c>
      <c r="B284" s="54" t="s">
        <v>457</v>
      </c>
      <c r="C284" s="31">
        <v>4301011315</v>
      </c>
      <c r="D284" s="349">
        <v>4607091387421</v>
      </c>
      <c r="E284" s="348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7"/>
      <c r="P284" s="347"/>
      <c r="Q284" s="347"/>
      <c r="R284" s="348"/>
      <c r="S284" s="34"/>
      <c r="T284" s="34"/>
      <c r="U284" s="35" t="s">
        <v>65</v>
      </c>
      <c r="V284" s="339">
        <v>0</v>
      </c>
      <c r="W284" s="340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49">
        <v>4607091387421</v>
      </c>
      <c r="E285" s="348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7"/>
      <c r="P285" s="347"/>
      <c r="Q285" s="347"/>
      <c r="R285" s="348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4301011619</v>
      </c>
      <c r="D286" s="349">
        <v>4607091387452</v>
      </c>
      <c r="E286" s="348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620" t="s">
        <v>461</v>
      </c>
      <c r="O286" s="347"/>
      <c r="P286" s="347"/>
      <c r="Q286" s="347"/>
      <c r="R286" s="348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462</v>
      </c>
      <c r="C287" s="31">
        <v>4301011396</v>
      </c>
      <c r="D287" s="349">
        <v>4607091387452</v>
      </c>
      <c r="E287" s="348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4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7"/>
      <c r="P287" s="347"/>
      <c r="Q287" s="347"/>
      <c r="R287" s="348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49">
        <v>4607091387452</v>
      </c>
      <c r="E288" s="348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43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7"/>
      <c r="P288" s="347"/>
      <c r="Q288" s="347"/>
      <c r="R288" s="348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49">
        <v>4607091385984</v>
      </c>
      <c r="E289" s="348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5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7"/>
      <c r="P289" s="347"/>
      <c r="Q289" s="347"/>
      <c r="R289" s="348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49">
        <v>4607091387438</v>
      </c>
      <c r="E290" s="348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46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7"/>
      <c r="P290" s="347"/>
      <c r="Q290" s="347"/>
      <c r="R290" s="348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49">
        <v>4607091387469</v>
      </c>
      <c r="E291" s="348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4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7"/>
      <c r="P291" s="347"/>
      <c r="Q291" s="347"/>
      <c r="R291" s="348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hidden="1" x14ac:dyDescent="0.2">
      <c r="A292" s="343"/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5"/>
      <c r="N292" s="353" t="s">
        <v>66</v>
      </c>
      <c r="O292" s="354"/>
      <c r="P292" s="354"/>
      <c r="Q292" s="354"/>
      <c r="R292" s="354"/>
      <c r="S292" s="354"/>
      <c r="T292" s="355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0</v>
      </c>
      <c r="W292" s="341">
        <f>IFERROR(W284/H284,"0")+IFERROR(W285/H285,"0")+IFERROR(W286/H286,"0")+IFERROR(W287/H287,"0")+IFERROR(W288/H288,"0")+IFERROR(W289/H289,"0")+IFERROR(W290/H290,"0")+IFERROR(W291/H291,"0")</f>
        <v>0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342"/>
      <c r="Z292" s="342"/>
    </row>
    <row r="293" spans="1:53" hidden="1" x14ac:dyDescent="0.2">
      <c r="A293" s="344"/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5"/>
      <c r="N293" s="353" t="s">
        <v>66</v>
      </c>
      <c r="O293" s="354"/>
      <c r="P293" s="354"/>
      <c r="Q293" s="354"/>
      <c r="R293" s="354"/>
      <c r="S293" s="354"/>
      <c r="T293" s="355"/>
      <c r="U293" s="37" t="s">
        <v>65</v>
      </c>
      <c r="V293" s="341">
        <f>IFERROR(SUM(V284:V291),"0")</f>
        <v>0</v>
      </c>
      <c r="W293" s="341">
        <f>IFERROR(SUM(W284:W291),"0")</f>
        <v>0</v>
      </c>
      <c r="X293" s="37"/>
      <c r="Y293" s="342"/>
      <c r="Z293" s="342"/>
    </row>
    <row r="294" spans="1:53" ht="14.25" hidden="1" customHeight="1" x14ac:dyDescent="0.25">
      <c r="A294" s="363" t="s">
        <v>60</v>
      </c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4"/>
      <c r="N294" s="344"/>
      <c r="O294" s="344"/>
      <c r="P294" s="344"/>
      <c r="Q294" s="344"/>
      <c r="R294" s="344"/>
      <c r="S294" s="344"/>
      <c r="T294" s="344"/>
      <c r="U294" s="344"/>
      <c r="V294" s="344"/>
      <c r="W294" s="344"/>
      <c r="X294" s="344"/>
      <c r="Y294" s="335"/>
      <c r="Z294" s="335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49">
        <v>4607091387292</v>
      </c>
      <c r="E295" s="348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7"/>
      <c r="P295" s="347"/>
      <c r="Q295" s="347"/>
      <c r="R295" s="348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49">
        <v>4607091387315</v>
      </c>
      <c r="E296" s="348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4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7"/>
      <c r="P296" s="347"/>
      <c r="Q296" s="347"/>
      <c r="R296" s="348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43"/>
      <c r="B297" s="344"/>
      <c r="C297" s="344"/>
      <c r="D297" s="344"/>
      <c r="E297" s="344"/>
      <c r="F297" s="344"/>
      <c r="G297" s="344"/>
      <c r="H297" s="344"/>
      <c r="I297" s="344"/>
      <c r="J297" s="344"/>
      <c r="K297" s="344"/>
      <c r="L297" s="344"/>
      <c r="M297" s="345"/>
      <c r="N297" s="353" t="s">
        <v>66</v>
      </c>
      <c r="O297" s="354"/>
      <c r="P297" s="354"/>
      <c r="Q297" s="354"/>
      <c r="R297" s="354"/>
      <c r="S297" s="354"/>
      <c r="T297" s="355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hidden="1" x14ac:dyDescent="0.2">
      <c r="A298" s="344"/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5"/>
      <c r="N298" s="353" t="s">
        <v>66</v>
      </c>
      <c r="O298" s="354"/>
      <c r="P298" s="354"/>
      <c r="Q298" s="354"/>
      <c r="R298" s="354"/>
      <c r="S298" s="354"/>
      <c r="T298" s="355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hidden="1" customHeight="1" x14ac:dyDescent="0.25">
      <c r="A299" s="361" t="s">
        <v>474</v>
      </c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344"/>
      <c r="V299" s="344"/>
      <c r="W299" s="344"/>
      <c r="X299" s="344"/>
      <c r="Y299" s="334"/>
      <c r="Z299" s="334"/>
    </row>
    <row r="300" spans="1:53" ht="14.25" hidden="1" customHeight="1" x14ac:dyDescent="0.25">
      <c r="A300" s="363" t="s">
        <v>60</v>
      </c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335"/>
      <c r="Z300" s="335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49">
        <v>4607091383836</v>
      </c>
      <c r="E301" s="348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4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7"/>
      <c r="P301" s="347"/>
      <c r="Q301" s="347"/>
      <c r="R301" s="348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43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5"/>
      <c r="N302" s="353" t="s">
        <v>66</v>
      </c>
      <c r="O302" s="354"/>
      <c r="P302" s="354"/>
      <c r="Q302" s="354"/>
      <c r="R302" s="354"/>
      <c r="S302" s="354"/>
      <c r="T302" s="355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44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5"/>
      <c r="N303" s="353" t="s">
        <v>66</v>
      </c>
      <c r="O303" s="354"/>
      <c r="P303" s="354"/>
      <c r="Q303" s="354"/>
      <c r="R303" s="354"/>
      <c r="S303" s="354"/>
      <c r="T303" s="355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63" t="s">
        <v>68</v>
      </c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344"/>
      <c r="W304" s="344"/>
      <c r="X304" s="344"/>
      <c r="Y304" s="335"/>
      <c r="Z304" s="335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49">
        <v>4607091387919</v>
      </c>
      <c r="E305" s="348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6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7"/>
      <c r="P305" s="347"/>
      <c r="Q305" s="347"/>
      <c r="R305" s="348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43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5"/>
      <c r="N306" s="353" t="s">
        <v>66</v>
      </c>
      <c r="O306" s="354"/>
      <c r="P306" s="354"/>
      <c r="Q306" s="354"/>
      <c r="R306" s="354"/>
      <c r="S306" s="354"/>
      <c r="T306" s="355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44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5"/>
      <c r="N307" s="353" t="s">
        <v>66</v>
      </c>
      <c r="O307" s="354"/>
      <c r="P307" s="354"/>
      <c r="Q307" s="354"/>
      <c r="R307" s="354"/>
      <c r="S307" s="354"/>
      <c r="T307" s="355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63" t="s">
        <v>229</v>
      </c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344"/>
      <c r="W308" s="344"/>
      <c r="X308" s="344"/>
      <c r="Y308" s="335"/>
      <c r="Z308" s="335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49">
        <v>4607091388831</v>
      </c>
      <c r="E309" s="348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7"/>
      <c r="P309" s="347"/>
      <c r="Q309" s="347"/>
      <c r="R309" s="348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4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44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hidden="1" customHeight="1" x14ac:dyDescent="0.25">
      <c r="A312" s="363" t="s">
        <v>86</v>
      </c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344"/>
      <c r="W312" s="344"/>
      <c r="X312" s="344"/>
      <c r="Y312" s="335"/>
      <c r="Z312" s="335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49">
        <v>4607091383102</v>
      </c>
      <c r="E313" s="348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3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7"/>
      <c r="P313" s="347"/>
      <c r="Q313" s="347"/>
      <c r="R313" s="348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43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hidden="1" x14ac:dyDescent="0.2">
      <c r="A315" s="344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hidden="1" customHeight="1" x14ac:dyDescent="0.2">
      <c r="A316" s="390" t="s">
        <v>483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48"/>
      <c r="Z316" s="48"/>
    </row>
    <row r="317" spans="1:53" ht="16.5" hidden="1" customHeight="1" x14ac:dyDescent="0.25">
      <c r="A317" s="361" t="s">
        <v>484</v>
      </c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344"/>
      <c r="W317" s="344"/>
      <c r="X317" s="344"/>
      <c r="Y317" s="334"/>
      <c r="Z317" s="334"/>
    </row>
    <row r="318" spans="1:53" ht="14.25" hidden="1" customHeight="1" x14ac:dyDescent="0.25">
      <c r="A318" s="363" t="s">
        <v>68</v>
      </c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344"/>
      <c r="W318" s="344"/>
      <c r="X318" s="344"/>
      <c r="Y318" s="335"/>
      <c r="Z318" s="335"/>
    </row>
    <row r="319" spans="1:53" ht="27" hidden="1" customHeight="1" x14ac:dyDescent="0.25">
      <c r="A319" s="54" t="s">
        <v>485</v>
      </c>
      <c r="B319" s="54" t="s">
        <v>486</v>
      </c>
      <c r="C319" s="31">
        <v>4301051292</v>
      </c>
      <c r="D319" s="349">
        <v>4607091383928</v>
      </c>
      <c r="E319" s="348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47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47"/>
      <c r="P319" s="347"/>
      <c r="Q319" s="347"/>
      <c r="R319" s="348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idden="1" x14ac:dyDescent="0.2">
      <c r="A320" s="34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5"/>
      <c r="N320" s="353" t="s">
        <v>66</v>
      </c>
      <c r="O320" s="354"/>
      <c r="P320" s="354"/>
      <c r="Q320" s="354"/>
      <c r="R320" s="354"/>
      <c r="S320" s="354"/>
      <c r="T320" s="355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hidden="1" x14ac:dyDescent="0.2">
      <c r="A321" s="344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5"/>
      <c r="N321" s="353" t="s">
        <v>66</v>
      </c>
      <c r="O321" s="354"/>
      <c r="P321" s="354"/>
      <c r="Q321" s="354"/>
      <c r="R321" s="354"/>
      <c r="S321" s="354"/>
      <c r="T321" s="355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hidden="1" customHeight="1" x14ac:dyDescent="0.2">
      <c r="A322" s="390" t="s">
        <v>487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48"/>
      <c r="Z322" s="48"/>
    </row>
    <row r="323" spans="1:53" ht="16.5" hidden="1" customHeight="1" x14ac:dyDescent="0.25">
      <c r="A323" s="361" t="s">
        <v>488</v>
      </c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344"/>
      <c r="W323" s="344"/>
      <c r="X323" s="344"/>
      <c r="Y323" s="334"/>
      <c r="Z323" s="334"/>
    </row>
    <row r="324" spans="1:53" ht="14.25" hidden="1" customHeight="1" x14ac:dyDescent="0.25">
      <c r="A324" s="363" t="s">
        <v>108</v>
      </c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344"/>
      <c r="W324" s="344"/>
      <c r="X324" s="344"/>
      <c r="Y324" s="335"/>
      <c r="Z324" s="335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9">
        <v>4607091383997</v>
      </c>
      <c r="E325" s="348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3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7"/>
      <c r="P325" s="347"/>
      <c r="Q325" s="347"/>
      <c r="R325" s="348"/>
      <c r="S325" s="34"/>
      <c r="T325" s="34"/>
      <c r="U325" s="35" t="s">
        <v>65</v>
      </c>
      <c r="V325" s="339">
        <v>2650</v>
      </c>
      <c r="W325" s="340">
        <f t="shared" ref="W325:W332" si="16">IFERROR(IF(V325="",0,CEILING((V325/$H325),1)*$H325),"")</f>
        <v>2655</v>
      </c>
      <c r="X325" s="36">
        <f>IFERROR(IF(W325=0,"",ROUNDUP(W325/H325,0)*0.02175),"")</f>
        <v>3.8497499999999998</v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489</v>
      </c>
      <c r="B326" s="54" t="s">
        <v>491</v>
      </c>
      <c r="C326" s="31">
        <v>4301011239</v>
      </c>
      <c r="D326" s="349">
        <v>4607091383997</v>
      </c>
      <c r="E326" s="348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47"/>
      <c r="P326" s="347"/>
      <c r="Q326" s="347"/>
      <c r="R326" s="348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492</v>
      </c>
      <c r="B327" s="54" t="s">
        <v>493</v>
      </c>
      <c r="C327" s="31">
        <v>4301011240</v>
      </c>
      <c r="D327" s="349">
        <v>4607091384130</v>
      </c>
      <c r="E327" s="348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3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7"/>
      <c r="P327" s="347"/>
      <c r="Q327" s="347"/>
      <c r="R327" s="348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9">
        <v>4607091384130</v>
      </c>
      <c r="E328" s="348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7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47"/>
      <c r="P328" s="347"/>
      <c r="Q328" s="347"/>
      <c r="R328" s="348"/>
      <c r="S328" s="34"/>
      <c r="T328" s="34"/>
      <c r="U328" s="35" t="s">
        <v>65</v>
      </c>
      <c r="V328" s="339">
        <v>750</v>
      </c>
      <c r="W328" s="340">
        <f t="shared" si="16"/>
        <v>750</v>
      </c>
      <c r="X328" s="36">
        <f>IFERROR(IF(W328=0,"",ROUNDUP(W328/H328,0)*0.02175),"")</f>
        <v>1.0874999999999999</v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495</v>
      </c>
      <c r="B329" s="54" t="s">
        <v>496</v>
      </c>
      <c r="C329" s="31">
        <v>4301011238</v>
      </c>
      <c r="D329" s="349">
        <v>4607091384147</v>
      </c>
      <c r="E329" s="348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63" t="s">
        <v>497</v>
      </c>
      <c r="O329" s="347"/>
      <c r="P329" s="347"/>
      <c r="Q329" s="347"/>
      <c r="R329" s="348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9">
        <v>4607091384147</v>
      </c>
      <c r="E330" s="348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4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47"/>
      <c r="P330" s="347"/>
      <c r="Q330" s="347"/>
      <c r="R330" s="348"/>
      <c r="S330" s="34"/>
      <c r="T330" s="34"/>
      <c r="U330" s="35" t="s">
        <v>65</v>
      </c>
      <c r="V330" s="339">
        <v>1800</v>
      </c>
      <c r="W330" s="340">
        <f t="shared" si="16"/>
        <v>1800</v>
      </c>
      <c r="X330" s="36">
        <f>IFERROR(IF(W330=0,"",ROUNDUP(W330/H330,0)*0.02175),"")</f>
        <v>2.61</v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499</v>
      </c>
      <c r="B331" s="54" t="s">
        <v>500</v>
      </c>
      <c r="C331" s="31">
        <v>4301011327</v>
      </c>
      <c r="D331" s="349">
        <v>4607091384154</v>
      </c>
      <c r="E331" s="348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4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47"/>
      <c r="P331" s="347"/>
      <c r="Q331" s="347"/>
      <c r="R331" s="348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hidden="1" customHeight="1" x14ac:dyDescent="0.25">
      <c r="A332" s="54" t="s">
        <v>501</v>
      </c>
      <c r="B332" s="54" t="s">
        <v>502</v>
      </c>
      <c r="C332" s="31">
        <v>4301011332</v>
      </c>
      <c r="D332" s="349">
        <v>4607091384161</v>
      </c>
      <c r="E332" s="348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4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47"/>
      <c r="P332" s="347"/>
      <c r="Q332" s="347"/>
      <c r="R332" s="348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43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5"/>
      <c r="N333" s="353" t="s">
        <v>66</v>
      </c>
      <c r="O333" s="354"/>
      <c r="P333" s="354"/>
      <c r="Q333" s="354"/>
      <c r="R333" s="354"/>
      <c r="S333" s="354"/>
      <c r="T333" s="355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346.66666666666663</v>
      </c>
      <c r="W333" s="341">
        <f>IFERROR(W325/H325,"0")+IFERROR(W326/H326,"0")+IFERROR(W327/H327,"0")+IFERROR(W328/H328,"0")+IFERROR(W329/H329,"0")+IFERROR(W330/H330,"0")+IFERROR(W331/H331,"0")+IFERROR(W332/H332,"0")</f>
        <v>347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7.54725</v>
      </c>
      <c r="Y333" s="342"/>
      <c r="Z333" s="342"/>
    </row>
    <row r="334" spans="1:53" x14ac:dyDescent="0.2">
      <c r="A334" s="344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5"/>
      <c r="N334" s="353" t="s">
        <v>66</v>
      </c>
      <c r="O334" s="354"/>
      <c r="P334" s="354"/>
      <c r="Q334" s="354"/>
      <c r="R334" s="354"/>
      <c r="S334" s="354"/>
      <c r="T334" s="355"/>
      <c r="U334" s="37" t="s">
        <v>65</v>
      </c>
      <c r="V334" s="341">
        <f>IFERROR(SUM(V325:V332),"0")</f>
        <v>5200</v>
      </c>
      <c r="W334" s="341">
        <f>IFERROR(SUM(W325:W332),"0")</f>
        <v>5205</v>
      </c>
      <c r="X334" s="37"/>
      <c r="Y334" s="342"/>
      <c r="Z334" s="342"/>
    </row>
    <row r="335" spans="1:53" ht="14.25" hidden="1" customHeight="1" x14ac:dyDescent="0.25">
      <c r="A335" s="363" t="s">
        <v>100</v>
      </c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344"/>
      <c r="W335" s="344"/>
      <c r="X335" s="344"/>
      <c r="Y335" s="335"/>
      <c r="Z335" s="335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9">
        <v>4607091383980</v>
      </c>
      <c r="E336" s="348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6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47"/>
      <c r="P336" s="347"/>
      <c r="Q336" s="347"/>
      <c r="R336" s="348"/>
      <c r="S336" s="34"/>
      <c r="T336" s="34"/>
      <c r="U336" s="35" t="s">
        <v>65</v>
      </c>
      <c r="V336" s="339">
        <v>9750</v>
      </c>
      <c r="W336" s="340">
        <f>IFERROR(IF(V336="",0,CEILING((V336/$H336),1)*$H336),"")</f>
        <v>9750</v>
      </c>
      <c r="X336" s="36">
        <f>IFERROR(IF(W336=0,"",ROUNDUP(W336/H336,0)*0.02175),"")</f>
        <v>14.137499999999999</v>
      </c>
      <c r="Y336" s="56"/>
      <c r="Z336" s="57"/>
      <c r="AD336" s="58"/>
      <c r="BA336" s="244" t="s">
        <v>1</v>
      </c>
    </row>
    <row r="337" spans="1:53" ht="16.5" hidden="1" customHeight="1" x14ac:dyDescent="0.25">
      <c r="A337" s="54" t="s">
        <v>505</v>
      </c>
      <c r="B337" s="54" t="s">
        <v>506</v>
      </c>
      <c r="C337" s="31">
        <v>4301020270</v>
      </c>
      <c r="D337" s="349">
        <v>4680115883314</v>
      </c>
      <c r="E337" s="348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637" t="s">
        <v>507</v>
      </c>
      <c r="O337" s="347"/>
      <c r="P337" s="347"/>
      <c r="Q337" s="347"/>
      <c r="R337" s="348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508</v>
      </c>
      <c r="B338" s="54" t="s">
        <v>509</v>
      </c>
      <c r="C338" s="31">
        <v>4301020179</v>
      </c>
      <c r="D338" s="349">
        <v>4607091384178</v>
      </c>
      <c r="E338" s="348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3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47"/>
      <c r="P338" s="347"/>
      <c r="Q338" s="347"/>
      <c r="R338" s="348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43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5"/>
      <c r="N339" s="353" t="s">
        <v>66</v>
      </c>
      <c r="O339" s="354"/>
      <c r="P339" s="354"/>
      <c r="Q339" s="354"/>
      <c r="R339" s="354"/>
      <c r="S339" s="354"/>
      <c r="T339" s="355"/>
      <c r="U339" s="37" t="s">
        <v>67</v>
      </c>
      <c r="V339" s="341">
        <f>IFERROR(V336/H336,"0")+IFERROR(V337/H337,"0")+IFERROR(V338/H338,"0")</f>
        <v>650</v>
      </c>
      <c r="W339" s="341">
        <f>IFERROR(W336/H336,"0")+IFERROR(W337/H337,"0")+IFERROR(W338/H338,"0")</f>
        <v>650</v>
      </c>
      <c r="X339" s="341">
        <f>IFERROR(IF(X336="",0,X336),"0")+IFERROR(IF(X337="",0,X337),"0")+IFERROR(IF(X338="",0,X338),"0")</f>
        <v>14.137499999999999</v>
      </c>
      <c r="Y339" s="342"/>
      <c r="Z339" s="342"/>
    </row>
    <row r="340" spans="1:53" x14ac:dyDescent="0.2">
      <c r="A340" s="344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5"/>
      <c r="N340" s="353" t="s">
        <v>66</v>
      </c>
      <c r="O340" s="354"/>
      <c r="P340" s="354"/>
      <c r="Q340" s="354"/>
      <c r="R340" s="354"/>
      <c r="S340" s="354"/>
      <c r="T340" s="355"/>
      <c r="U340" s="37" t="s">
        <v>65</v>
      </c>
      <c r="V340" s="341">
        <f>IFERROR(SUM(V336:V338),"0")</f>
        <v>9750</v>
      </c>
      <c r="W340" s="341">
        <f>IFERROR(SUM(W336:W338),"0")</f>
        <v>9750</v>
      </c>
      <c r="X340" s="37"/>
      <c r="Y340" s="342"/>
      <c r="Z340" s="342"/>
    </row>
    <row r="341" spans="1:53" ht="14.25" hidden="1" customHeight="1" x14ac:dyDescent="0.25">
      <c r="A341" s="363" t="s">
        <v>68</v>
      </c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344"/>
      <c r="W341" s="344"/>
      <c r="X341" s="344"/>
      <c r="Y341" s="335"/>
      <c r="Z341" s="335"/>
    </row>
    <row r="342" spans="1:53" ht="27" hidden="1" customHeight="1" x14ac:dyDescent="0.25">
      <c r="A342" s="54" t="s">
        <v>510</v>
      </c>
      <c r="B342" s="54" t="s">
        <v>511</v>
      </c>
      <c r="C342" s="31">
        <v>4301051560</v>
      </c>
      <c r="D342" s="349">
        <v>4607091383928</v>
      </c>
      <c r="E342" s="348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631" t="s">
        <v>512</v>
      </c>
      <c r="O342" s="347"/>
      <c r="P342" s="347"/>
      <c r="Q342" s="347"/>
      <c r="R342" s="348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513</v>
      </c>
      <c r="B343" s="54" t="s">
        <v>514</v>
      </c>
      <c r="C343" s="31">
        <v>4301051298</v>
      </c>
      <c r="D343" s="349">
        <v>4607091384260</v>
      </c>
      <c r="E343" s="348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47"/>
      <c r="P343" s="347"/>
      <c r="Q343" s="347"/>
      <c r="R343" s="348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idden="1" x14ac:dyDescent="0.2">
      <c r="A344" s="343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5"/>
      <c r="N344" s="353" t="s">
        <v>66</v>
      </c>
      <c r="O344" s="354"/>
      <c r="P344" s="354"/>
      <c r="Q344" s="354"/>
      <c r="R344" s="354"/>
      <c r="S344" s="354"/>
      <c r="T344" s="355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hidden="1" x14ac:dyDescent="0.2">
      <c r="A345" s="344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5"/>
      <c r="N345" s="353" t="s">
        <v>66</v>
      </c>
      <c r="O345" s="354"/>
      <c r="P345" s="354"/>
      <c r="Q345" s="354"/>
      <c r="R345" s="354"/>
      <c r="S345" s="354"/>
      <c r="T345" s="355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hidden="1" customHeight="1" x14ac:dyDescent="0.25">
      <c r="A346" s="363" t="s">
        <v>229</v>
      </c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35"/>
      <c r="Z346" s="335"/>
    </row>
    <row r="347" spans="1:53" ht="16.5" hidden="1" customHeight="1" x14ac:dyDescent="0.25">
      <c r="A347" s="54" t="s">
        <v>515</v>
      </c>
      <c r="B347" s="54" t="s">
        <v>516</v>
      </c>
      <c r="C347" s="31">
        <v>4301060314</v>
      </c>
      <c r="D347" s="349">
        <v>4607091384673</v>
      </c>
      <c r="E347" s="348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47"/>
      <c r="P347" s="347"/>
      <c r="Q347" s="347"/>
      <c r="R347" s="348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43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hidden="1" x14ac:dyDescent="0.2">
      <c r="A349" s="344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hidden="1" customHeight="1" x14ac:dyDescent="0.25">
      <c r="A350" s="361" t="s">
        <v>517</v>
      </c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344"/>
      <c r="W350" s="344"/>
      <c r="X350" s="344"/>
      <c r="Y350" s="334"/>
      <c r="Z350" s="334"/>
    </row>
    <row r="351" spans="1:53" ht="14.25" hidden="1" customHeight="1" x14ac:dyDescent="0.25">
      <c r="A351" s="363" t="s">
        <v>108</v>
      </c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335"/>
      <c r="Z351" s="335"/>
    </row>
    <row r="352" spans="1:53" ht="27" hidden="1" customHeight="1" x14ac:dyDescent="0.25">
      <c r="A352" s="54" t="s">
        <v>518</v>
      </c>
      <c r="B352" s="54" t="s">
        <v>519</v>
      </c>
      <c r="C352" s="31">
        <v>4301011324</v>
      </c>
      <c r="D352" s="349">
        <v>4607091384185</v>
      </c>
      <c r="E352" s="348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6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47"/>
      <c r="P352" s="347"/>
      <c r="Q352" s="347"/>
      <c r="R352" s="348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520</v>
      </c>
      <c r="B353" s="54" t="s">
        <v>521</v>
      </c>
      <c r="C353" s="31">
        <v>4301011312</v>
      </c>
      <c r="D353" s="349">
        <v>4607091384192</v>
      </c>
      <c r="E353" s="348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4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47"/>
      <c r="P353" s="347"/>
      <c r="Q353" s="347"/>
      <c r="R353" s="348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522</v>
      </c>
      <c r="B354" s="54" t="s">
        <v>523</v>
      </c>
      <c r="C354" s="31">
        <v>4301011483</v>
      </c>
      <c r="D354" s="349">
        <v>4680115881907</v>
      </c>
      <c r="E354" s="348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4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47"/>
      <c r="P354" s="347"/>
      <c r="Q354" s="347"/>
      <c r="R354" s="348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524</v>
      </c>
      <c r="B355" s="54" t="s">
        <v>525</v>
      </c>
      <c r="C355" s="31">
        <v>4301011655</v>
      </c>
      <c r="D355" s="349">
        <v>4680115883925</v>
      </c>
      <c r="E355" s="348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626" t="s">
        <v>526</v>
      </c>
      <c r="O355" s="347"/>
      <c r="P355" s="347"/>
      <c r="Q355" s="347"/>
      <c r="R355" s="348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hidden="1" customHeight="1" x14ac:dyDescent="0.25">
      <c r="A356" s="54" t="s">
        <v>527</v>
      </c>
      <c r="B356" s="54" t="s">
        <v>528</v>
      </c>
      <c r="C356" s="31">
        <v>4301011303</v>
      </c>
      <c r="D356" s="349">
        <v>4607091384680</v>
      </c>
      <c r="E356" s="348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4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47"/>
      <c r="P356" s="347"/>
      <c r="Q356" s="347"/>
      <c r="R356" s="348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hidden="1" x14ac:dyDescent="0.2">
      <c r="A357" s="343"/>
      <c r="B357" s="344"/>
      <c r="C357" s="344"/>
      <c r="D357" s="344"/>
      <c r="E357" s="344"/>
      <c r="F357" s="344"/>
      <c r="G357" s="344"/>
      <c r="H357" s="344"/>
      <c r="I357" s="344"/>
      <c r="J357" s="344"/>
      <c r="K357" s="344"/>
      <c r="L357" s="344"/>
      <c r="M357" s="345"/>
      <c r="N357" s="353" t="s">
        <v>66</v>
      </c>
      <c r="O357" s="354"/>
      <c r="P357" s="354"/>
      <c r="Q357" s="354"/>
      <c r="R357" s="354"/>
      <c r="S357" s="354"/>
      <c r="T357" s="355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hidden="1" x14ac:dyDescent="0.2">
      <c r="A358" s="344"/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5"/>
      <c r="N358" s="353" t="s">
        <v>66</v>
      </c>
      <c r="O358" s="354"/>
      <c r="P358" s="354"/>
      <c r="Q358" s="354"/>
      <c r="R358" s="354"/>
      <c r="S358" s="354"/>
      <c r="T358" s="355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hidden="1" customHeight="1" x14ac:dyDescent="0.25">
      <c r="A359" s="363" t="s">
        <v>60</v>
      </c>
      <c r="B359" s="344"/>
      <c r="C359" s="344"/>
      <c r="D359" s="344"/>
      <c r="E359" s="344"/>
      <c r="F359" s="344"/>
      <c r="G359" s="344"/>
      <c r="H359" s="344"/>
      <c r="I359" s="344"/>
      <c r="J359" s="344"/>
      <c r="K359" s="344"/>
      <c r="L359" s="344"/>
      <c r="M359" s="344"/>
      <c r="N359" s="344"/>
      <c r="O359" s="344"/>
      <c r="P359" s="344"/>
      <c r="Q359" s="344"/>
      <c r="R359" s="344"/>
      <c r="S359" s="344"/>
      <c r="T359" s="344"/>
      <c r="U359" s="344"/>
      <c r="V359" s="344"/>
      <c r="W359" s="344"/>
      <c r="X359" s="344"/>
      <c r="Y359" s="335"/>
      <c r="Z359" s="335"/>
    </row>
    <row r="360" spans="1:53" ht="27" hidden="1" customHeight="1" x14ac:dyDescent="0.25">
      <c r="A360" s="54" t="s">
        <v>529</v>
      </c>
      <c r="B360" s="54" t="s">
        <v>530</v>
      </c>
      <c r="C360" s="31">
        <v>4301031139</v>
      </c>
      <c r="D360" s="349">
        <v>4607091384802</v>
      </c>
      <c r="E360" s="348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6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47"/>
      <c r="P360" s="347"/>
      <c r="Q360" s="347"/>
      <c r="R360" s="348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531</v>
      </c>
      <c r="B361" s="54" t="s">
        <v>532</v>
      </c>
      <c r="C361" s="31">
        <v>4301031140</v>
      </c>
      <c r="D361" s="349">
        <v>4607091384826</v>
      </c>
      <c r="E361" s="348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47"/>
      <c r="P361" s="347"/>
      <c r="Q361" s="347"/>
      <c r="R361" s="348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hidden="1" x14ac:dyDescent="0.2">
      <c r="A362" s="343"/>
      <c r="B362" s="344"/>
      <c r="C362" s="344"/>
      <c r="D362" s="344"/>
      <c r="E362" s="344"/>
      <c r="F362" s="344"/>
      <c r="G362" s="344"/>
      <c r="H362" s="344"/>
      <c r="I362" s="344"/>
      <c r="J362" s="344"/>
      <c r="K362" s="344"/>
      <c r="L362" s="344"/>
      <c r="M362" s="345"/>
      <c r="N362" s="353" t="s">
        <v>66</v>
      </c>
      <c r="O362" s="354"/>
      <c r="P362" s="354"/>
      <c r="Q362" s="354"/>
      <c r="R362" s="354"/>
      <c r="S362" s="354"/>
      <c r="T362" s="355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hidden="1" x14ac:dyDescent="0.2">
      <c r="A363" s="344"/>
      <c r="B363" s="344"/>
      <c r="C363" s="344"/>
      <c r="D363" s="344"/>
      <c r="E363" s="344"/>
      <c r="F363" s="344"/>
      <c r="G363" s="344"/>
      <c r="H363" s="344"/>
      <c r="I363" s="344"/>
      <c r="J363" s="344"/>
      <c r="K363" s="344"/>
      <c r="L363" s="344"/>
      <c r="M363" s="345"/>
      <c r="N363" s="353" t="s">
        <v>66</v>
      </c>
      <c r="O363" s="354"/>
      <c r="P363" s="354"/>
      <c r="Q363" s="354"/>
      <c r="R363" s="354"/>
      <c r="S363" s="354"/>
      <c r="T363" s="355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hidden="1" customHeight="1" x14ac:dyDescent="0.25">
      <c r="A364" s="363" t="s">
        <v>68</v>
      </c>
      <c r="B364" s="344"/>
      <c r="C364" s="344"/>
      <c r="D364" s="344"/>
      <c r="E364" s="344"/>
      <c r="F364" s="344"/>
      <c r="G364" s="344"/>
      <c r="H364" s="344"/>
      <c r="I364" s="344"/>
      <c r="J364" s="344"/>
      <c r="K364" s="344"/>
      <c r="L364" s="344"/>
      <c r="M364" s="344"/>
      <c r="N364" s="344"/>
      <c r="O364" s="344"/>
      <c r="P364" s="344"/>
      <c r="Q364" s="344"/>
      <c r="R364" s="344"/>
      <c r="S364" s="344"/>
      <c r="T364" s="344"/>
      <c r="U364" s="344"/>
      <c r="V364" s="344"/>
      <c r="W364" s="344"/>
      <c r="X364" s="344"/>
      <c r="Y364" s="335"/>
      <c r="Z364" s="335"/>
    </row>
    <row r="365" spans="1:53" ht="27" hidden="1" customHeight="1" x14ac:dyDescent="0.25">
      <c r="A365" s="54" t="s">
        <v>533</v>
      </c>
      <c r="B365" s="54" t="s">
        <v>534</v>
      </c>
      <c r="C365" s="31">
        <v>4301051303</v>
      </c>
      <c r="D365" s="349">
        <v>4607091384246</v>
      </c>
      <c r="E365" s="348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47"/>
      <c r="P365" s="347"/>
      <c r="Q365" s="347"/>
      <c r="R365" s="348"/>
      <c r="S365" s="34"/>
      <c r="T365" s="34"/>
      <c r="U365" s="35" t="s">
        <v>65</v>
      </c>
      <c r="V365" s="339">
        <v>0</v>
      </c>
      <c r="W365" s="340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535</v>
      </c>
      <c r="B366" s="54" t="s">
        <v>536</v>
      </c>
      <c r="C366" s="31">
        <v>4301051445</v>
      </c>
      <c r="D366" s="349">
        <v>4680115881976</v>
      </c>
      <c r="E366" s="348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7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47"/>
      <c r="P366" s="347"/>
      <c r="Q366" s="347"/>
      <c r="R366" s="348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537</v>
      </c>
      <c r="B367" s="54" t="s">
        <v>538</v>
      </c>
      <c r="C367" s="31">
        <v>4301051297</v>
      </c>
      <c r="D367" s="349">
        <v>4607091384253</v>
      </c>
      <c r="E367" s="348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47"/>
      <c r="P367" s="347"/>
      <c r="Q367" s="347"/>
      <c r="R367" s="348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539</v>
      </c>
      <c r="B368" s="54" t="s">
        <v>540</v>
      </c>
      <c r="C368" s="31">
        <v>4301051444</v>
      </c>
      <c r="D368" s="349">
        <v>4680115881969</v>
      </c>
      <c r="E368" s="348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6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47"/>
      <c r="P368" s="347"/>
      <c r="Q368" s="347"/>
      <c r="R368" s="348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idden="1" x14ac:dyDescent="0.2">
      <c r="A369" s="343"/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5"/>
      <c r="N369" s="353" t="s">
        <v>66</v>
      </c>
      <c r="O369" s="354"/>
      <c r="P369" s="354"/>
      <c r="Q369" s="354"/>
      <c r="R369" s="354"/>
      <c r="S369" s="354"/>
      <c r="T369" s="355"/>
      <c r="U369" s="37" t="s">
        <v>67</v>
      </c>
      <c r="V369" s="341">
        <f>IFERROR(V365/H365,"0")+IFERROR(V366/H366,"0")+IFERROR(V367/H367,"0")+IFERROR(V368/H368,"0")</f>
        <v>0</v>
      </c>
      <c r="W369" s="341">
        <f>IFERROR(W365/H365,"0")+IFERROR(W366/H366,"0")+IFERROR(W367/H367,"0")+IFERROR(W368/H368,"0")</f>
        <v>0</v>
      </c>
      <c r="X369" s="341">
        <f>IFERROR(IF(X365="",0,X365),"0")+IFERROR(IF(X366="",0,X366),"0")+IFERROR(IF(X367="",0,X367),"0")+IFERROR(IF(X368="",0,X368),"0")</f>
        <v>0</v>
      </c>
      <c r="Y369" s="342"/>
      <c r="Z369" s="342"/>
    </row>
    <row r="370" spans="1:53" hidden="1" x14ac:dyDescent="0.2">
      <c r="A370" s="344"/>
      <c r="B370" s="344"/>
      <c r="C370" s="344"/>
      <c r="D370" s="344"/>
      <c r="E370" s="344"/>
      <c r="F370" s="344"/>
      <c r="G370" s="344"/>
      <c r="H370" s="344"/>
      <c r="I370" s="344"/>
      <c r="J370" s="344"/>
      <c r="K370" s="344"/>
      <c r="L370" s="344"/>
      <c r="M370" s="345"/>
      <c r="N370" s="353" t="s">
        <v>66</v>
      </c>
      <c r="O370" s="354"/>
      <c r="P370" s="354"/>
      <c r="Q370" s="354"/>
      <c r="R370" s="354"/>
      <c r="S370" s="354"/>
      <c r="T370" s="355"/>
      <c r="U370" s="37" t="s">
        <v>65</v>
      </c>
      <c r="V370" s="341">
        <f>IFERROR(SUM(V365:V368),"0")</f>
        <v>0</v>
      </c>
      <c r="W370" s="341">
        <f>IFERROR(SUM(W365:W368),"0")</f>
        <v>0</v>
      </c>
      <c r="X370" s="37"/>
      <c r="Y370" s="342"/>
      <c r="Z370" s="342"/>
    </row>
    <row r="371" spans="1:53" ht="14.25" hidden="1" customHeight="1" x14ac:dyDescent="0.25">
      <c r="A371" s="363" t="s">
        <v>229</v>
      </c>
      <c r="B371" s="344"/>
      <c r="C371" s="344"/>
      <c r="D371" s="344"/>
      <c r="E371" s="344"/>
      <c r="F371" s="344"/>
      <c r="G371" s="344"/>
      <c r="H371" s="344"/>
      <c r="I371" s="344"/>
      <c r="J371" s="344"/>
      <c r="K371" s="344"/>
      <c r="L371" s="344"/>
      <c r="M371" s="344"/>
      <c r="N371" s="344"/>
      <c r="O371" s="344"/>
      <c r="P371" s="344"/>
      <c r="Q371" s="344"/>
      <c r="R371" s="344"/>
      <c r="S371" s="344"/>
      <c r="T371" s="344"/>
      <c r="U371" s="344"/>
      <c r="V371" s="344"/>
      <c r="W371" s="344"/>
      <c r="X371" s="344"/>
      <c r="Y371" s="335"/>
      <c r="Z371" s="335"/>
    </row>
    <row r="372" spans="1:53" ht="27" hidden="1" customHeight="1" x14ac:dyDescent="0.25">
      <c r="A372" s="54" t="s">
        <v>541</v>
      </c>
      <c r="B372" s="54" t="s">
        <v>542</v>
      </c>
      <c r="C372" s="31">
        <v>4301060322</v>
      </c>
      <c r="D372" s="349">
        <v>4607091389357</v>
      </c>
      <c r="E372" s="348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56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47"/>
      <c r="P372" s="347"/>
      <c r="Q372" s="347"/>
      <c r="R372" s="348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idden="1" x14ac:dyDescent="0.2">
      <c r="A373" s="343"/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hidden="1" x14ac:dyDescent="0.2">
      <c r="A374" s="344"/>
      <c r="B374" s="344"/>
      <c r="C374" s="344"/>
      <c r="D374" s="344"/>
      <c r="E374" s="344"/>
      <c r="F374" s="344"/>
      <c r="G374" s="344"/>
      <c r="H374" s="344"/>
      <c r="I374" s="344"/>
      <c r="J374" s="344"/>
      <c r="K374" s="344"/>
      <c r="L374" s="344"/>
      <c r="M374" s="34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hidden="1" customHeight="1" x14ac:dyDescent="0.2">
      <c r="A375" s="390" t="s">
        <v>543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48"/>
      <c r="Z375" s="48"/>
    </row>
    <row r="376" spans="1:53" ht="16.5" hidden="1" customHeight="1" x14ac:dyDescent="0.25">
      <c r="A376" s="361" t="s">
        <v>544</v>
      </c>
      <c r="B376" s="344"/>
      <c r="C376" s="344"/>
      <c r="D376" s="344"/>
      <c r="E376" s="344"/>
      <c r="F376" s="344"/>
      <c r="G376" s="344"/>
      <c r="H376" s="344"/>
      <c r="I376" s="344"/>
      <c r="J376" s="344"/>
      <c r="K376" s="344"/>
      <c r="L376" s="344"/>
      <c r="M376" s="344"/>
      <c r="N376" s="344"/>
      <c r="O376" s="344"/>
      <c r="P376" s="344"/>
      <c r="Q376" s="344"/>
      <c r="R376" s="344"/>
      <c r="S376" s="344"/>
      <c r="T376" s="344"/>
      <c r="U376" s="344"/>
      <c r="V376" s="344"/>
      <c r="W376" s="344"/>
      <c r="X376" s="344"/>
      <c r="Y376" s="334"/>
      <c r="Z376" s="334"/>
    </row>
    <row r="377" spans="1:53" ht="14.25" hidden="1" customHeight="1" x14ac:dyDescent="0.25">
      <c r="A377" s="363" t="s">
        <v>108</v>
      </c>
      <c r="B377" s="344"/>
      <c r="C377" s="344"/>
      <c r="D377" s="344"/>
      <c r="E377" s="344"/>
      <c r="F377" s="344"/>
      <c r="G377" s="344"/>
      <c r="H377" s="344"/>
      <c r="I377" s="344"/>
      <c r="J377" s="344"/>
      <c r="K377" s="344"/>
      <c r="L377" s="344"/>
      <c r="M377" s="344"/>
      <c r="N377" s="344"/>
      <c r="O377" s="344"/>
      <c r="P377" s="344"/>
      <c r="Q377" s="344"/>
      <c r="R377" s="344"/>
      <c r="S377" s="344"/>
      <c r="T377" s="344"/>
      <c r="U377" s="344"/>
      <c r="V377" s="344"/>
      <c r="W377" s="344"/>
      <c r="X377" s="344"/>
      <c r="Y377" s="335"/>
      <c r="Z377" s="335"/>
    </row>
    <row r="378" spans="1:53" ht="27" hidden="1" customHeight="1" x14ac:dyDescent="0.25">
      <c r="A378" s="54" t="s">
        <v>545</v>
      </c>
      <c r="B378" s="54" t="s">
        <v>546</v>
      </c>
      <c r="C378" s="31">
        <v>4301011428</v>
      </c>
      <c r="D378" s="349">
        <v>4607091389708</v>
      </c>
      <c r="E378" s="348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47"/>
      <c r="P378" s="347"/>
      <c r="Q378" s="347"/>
      <c r="R378" s="348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hidden="1" customHeight="1" x14ac:dyDescent="0.25">
      <c r="A379" s="54" t="s">
        <v>547</v>
      </c>
      <c r="B379" s="54" t="s">
        <v>548</v>
      </c>
      <c r="C379" s="31">
        <v>4301011427</v>
      </c>
      <c r="D379" s="349">
        <v>4607091389692</v>
      </c>
      <c r="E379" s="348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4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47"/>
      <c r="P379" s="347"/>
      <c r="Q379" s="347"/>
      <c r="R379" s="348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hidden="1" x14ac:dyDescent="0.2">
      <c r="A380" s="343"/>
      <c r="B380" s="344"/>
      <c r="C380" s="344"/>
      <c r="D380" s="344"/>
      <c r="E380" s="344"/>
      <c r="F380" s="344"/>
      <c r="G380" s="344"/>
      <c r="H380" s="344"/>
      <c r="I380" s="344"/>
      <c r="J380" s="344"/>
      <c r="K380" s="344"/>
      <c r="L380" s="344"/>
      <c r="M380" s="345"/>
      <c r="N380" s="353" t="s">
        <v>66</v>
      </c>
      <c r="O380" s="354"/>
      <c r="P380" s="354"/>
      <c r="Q380" s="354"/>
      <c r="R380" s="354"/>
      <c r="S380" s="354"/>
      <c r="T380" s="355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hidden="1" x14ac:dyDescent="0.2">
      <c r="A381" s="344"/>
      <c r="B381" s="344"/>
      <c r="C381" s="344"/>
      <c r="D381" s="344"/>
      <c r="E381" s="344"/>
      <c r="F381" s="344"/>
      <c r="G381" s="344"/>
      <c r="H381" s="344"/>
      <c r="I381" s="344"/>
      <c r="J381" s="344"/>
      <c r="K381" s="344"/>
      <c r="L381" s="344"/>
      <c r="M381" s="345"/>
      <c r="N381" s="353" t="s">
        <v>66</v>
      </c>
      <c r="O381" s="354"/>
      <c r="P381" s="354"/>
      <c r="Q381" s="354"/>
      <c r="R381" s="354"/>
      <c r="S381" s="354"/>
      <c r="T381" s="355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hidden="1" customHeight="1" x14ac:dyDescent="0.25">
      <c r="A382" s="363" t="s">
        <v>60</v>
      </c>
      <c r="B382" s="344"/>
      <c r="C382" s="344"/>
      <c r="D382" s="344"/>
      <c r="E382" s="344"/>
      <c r="F382" s="344"/>
      <c r="G382" s="344"/>
      <c r="H382" s="344"/>
      <c r="I382" s="344"/>
      <c r="J382" s="344"/>
      <c r="K382" s="344"/>
      <c r="L382" s="344"/>
      <c r="M382" s="344"/>
      <c r="N382" s="344"/>
      <c r="O382" s="344"/>
      <c r="P382" s="344"/>
      <c r="Q382" s="344"/>
      <c r="R382" s="344"/>
      <c r="S382" s="344"/>
      <c r="T382" s="344"/>
      <c r="U382" s="344"/>
      <c r="V382" s="344"/>
      <c r="W382" s="344"/>
      <c r="X382" s="344"/>
      <c r="Y382" s="335"/>
      <c r="Z382" s="335"/>
    </row>
    <row r="383" spans="1:53" ht="27" hidden="1" customHeight="1" x14ac:dyDescent="0.25">
      <c r="A383" s="54" t="s">
        <v>549</v>
      </c>
      <c r="B383" s="54" t="s">
        <v>550</v>
      </c>
      <c r="C383" s="31">
        <v>4301031177</v>
      </c>
      <c r="D383" s="349">
        <v>4607091389753</v>
      </c>
      <c r="E383" s="348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47"/>
      <c r="P383" s="347"/>
      <c r="Q383" s="347"/>
      <c r="R383" s="348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4301031174</v>
      </c>
      <c r="D384" s="349">
        <v>4607091389760</v>
      </c>
      <c r="E384" s="348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47"/>
      <c r="P384" s="347"/>
      <c r="Q384" s="347"/>
      <c r="R384" s="348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553</v>
      </c>
      <c r="B385" s="54" t="s">
        <v>554</v>
      </c>
      <c r="C385" s="31">
        <v>4301031175</v>
      </c>
      <c r="D385" s="349">
        <v>4607091389746</v>
      </c>
      <c r="E385" s="348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47"/>
      <c r="P385" s="347"/>
      <c r="Q385" s="347"/>
      <c r="R385" s="348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555</v>
      </c>
      <c r="B386" s="54" t="s">
        <v>556</v>
      </c>
      <c r="C386" s="31">
        <v>4301031236</v>
      </c>
      <c r="D386" s="349">
        <v>4680115882928</v>
      </c>
      <c r="E386" s="348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47"/>
      <c r="P386" s="347"/>
      <c r="Q386" s="347"/>
      <c r="R386" s="348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4301031257</v>
      </c>
      <c r="D387" s="349">
        <v>4680115883147</v>
      </c>
      <c r="E387" s="348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47"/>
      <c r="P387" s="347"/>
      <c r="Q387" s="347"/>
      <c r="R387" s="348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4301031178</v>
      </c>
      <c r="D388" s="349">
        <v>4607091384338</v>
      </c>
      <c r="E388" s="348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47"/>
      <c r="P388" s="347"/>
      <c r="Q388" s="347"/>
      <c r="R388" s="348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561</v>
      </c>
      <c r="B389" s="54" t="s">
        <v>562</v>
      </c>
      <c r="C389" s="31">
        <v>4301031254</v>
      </c>
      <c r="D389" s="349">
        <v>4680115883154</v>
      </c>
      <c r="E389" s="348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3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47"/>
      <c r="P389" s="347"/>
      <c r="Q389" s="347"/>
      <c r="R389" s="348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hidden="1" customHeight="1" x14ac:dyDescent="0.25">
      <c r="A390" s="54" t="s">
        <v>563</v>
      </c>
      <c r="B390" s="54" t="s">
        <v>564</v>
      </c>
      <c r="C390" s="31">
        <v>4301031171</v>
      </c>
      <c r="D390" s="349">
        <v>4607091389524</v>
      </c>
      <c r="E390" s="348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3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47"/>
      <c r="P390" s="347"/>
      <c r="Q390" s="347"/>
      <c r="R390" s="348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565</v>
      </c>
      <c r="B391" s="54" t="s">
        <v>566</v>
      </c>
      <c r="C391" s="31">
        <v>4301031258</v>
      </c>
      <c r="D391" s="349">
        <v>4680115883161</v>
      </c>
      <c r="E391" s="348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47"/>
      <c r="P391" s="347"/>
      <c r="Q391" s="347"/>
      <c r="R391" s="348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567</v>
      </c>
      <c r="B392" s="54" t="s">
        <v>568</v>
      </c>
      <c r="C392" s="31">
        <v>4301031170</v>
      </c>
      <c r="D392" s="349">
        <v>4607091384345</v>
      </c>
      <c r="E392" s="348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6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47"/>
      <c r="P392" s="347"/>
      <c r="Q392" s="347"/>
      <c r="R392" s="348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569</v>
      </c>
      <c r="B393" s="54" t="s">
        <v>570</v>
      </c>
      <c r="C393" s="31">
        <v>4301031256</v>
      </c>
      <c r="D393" s="349">
        <v>4680115883178</v>
      </c>
      <c r="E393" s="348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4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47"/>
      <c r="P393" s="347"/>
      <c r="Q393" s="347"/>
      <c r="R393" s="348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571</v>
      </c>
      <c r="B394" s="54" t="s">
        <v>572</v>
      </c>
      <c r="C394" s="31">
        <v>4301031172</v>
      </c>
      <c r="D394" s="349">
        <v>4607091389531</v>
      </c>
      <c r="E394" s="348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47"/>
      <c r="P394" s="347"/>
      <c r="Q394" s="347"/>
      <c r="R394" s="348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573</v>
      </c>
      <c r="B395" s="54" t="s">
        <v>574</v>
      </c>
      <c r="C395" s="31">
        <v>4301031255</v>
      </c>
      <c r="D395" s="349">
        <v>4680115883185</v>
      </c>
      <c r="E395" s="348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490" t="s">
        <v>575</v>
      </c>
      <c r="O395" s="347"/>
      <c r="P395" s="347"/>
      <c r="Q395" s="347"/>
      <c r="R395" s="348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hidden="1" x14ac:dyDescent="0.2">
      <c r="A396" s="343"/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5"/>
      <c r="N396" s="353" t="s">
        <v>66</v>
      </c>
      <c r="O396" s="354"/>
      <c r="P396" s="354"/>
      <c r="Q396" s="354"/>
      <c r="R396" s="354"/>
      <c r="S396" s="354"/>
      <c r="T396" s="355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342"/>
      <c r="Z396" s="342"/>
    </row>
    <row r="397" spans="1:53" hidden="1" x14ac:dyDescent="0.2">
      <c r="A397" s="344"/>
      <c r="B397" s="344"/>
      <c r="C397" s="344"/>
      <c r="D397" s="344"/>
      <c r="E397" s="344"/>
      <c r="F397" s="344"/>
      <c r="G397" s="344"/>
      <c r="H397" s="344"/>
      <c r="I397" s="344"/>
      <c r="J397" s="344"/>
      <c r="K397" s="344"/>
      <c r="L397" s="344"/>
      <c r="M397" s="345"/>
      <c r="N397" s="353" t="s">
        <v>66</v>
      </c>
      <c r="O397" s="354"/>
      <c r="P397" s="354"/>
      <c r="Q397" s="354"/>
      <c r="R397" s="354"/>
      <c r="S397" s="354"/>
      <c r="T397" s="355"/>
      <c r="U397" s="37" t="s">
        <v>65</v>
      </c>
      <c r="V397" s="341">
        <f>IFERROR(SUM(V383:V395),"0")</f>
        <v>0</v>
      </c>
      <c r="W397" s="341">
        <f>IFERROR(SUM(W383:W395),"0")</f>
        <v>0</v>
      </c>
      <c r="X397" s="37"/>
      <c r="Y397" s="342"/>
      <c r="Z397" s="342"/>
    </row>
    <row r="398" spans="1:53" ht="14.25" hidden="1" customHeight="1" x14ac:dyDescent="0.25">
      <c r="A398" s="363" t="s">
        <v>68</v>
      </c>
      <c r="B398" s="344"/>
      <c r="C398" s="344"/>
      <c r="D398" s="344"/>
      <c r="E398" s="344"/>
      <c r="F398" s="344"/>
      <c r="G398" s="344"/>
      <c r="H398" s="344"/>
      <c r="I398" s="344"/>
      <c r="J398" s="344"/>
      <c r="K398" s="344"/>
      <c r="L398" s="344"/>
      <c r="M398" s="344"/>
      <c r="N398" s="344"/>
      <c r="O398" s="344"/>
      <c r="P398" s="344"/>
      <c r="Q398" s="344"/>
      <c r="R398" s="344"/>
      <c r="S398" s="344"/>
      <c r="T398" s="344"/>
      <c r="U398" s="344"/>
      <c r="V398" s="344"/>
      <c r="W398" s="344"/>
      <c r="X398" s="344"/>
      <c r="Y398" s="335"/>
      <c r="Z398" s="335"/>
    </row>
    <row r="399" spans="1:53" ht="27" hidden="1" customHeight="1" x14ac:dyDescent="0.25">
      <c r="A399" s="54" t="s">
        <v>576</v>
      </c>
      <c r="B399" s="54" t="s">
        <v>577</v>
      </c>
      <c r="C399" s="31">
        <v>4301051258</v>
      </c>
      <c r="D399" s="349">
        <v>4607091389685</v>
      </c>
      <c r="E399" s="348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6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47"/>
      <c r="P399" s="347"/>
      <c r="Q399" s="347"/>
      <c r="R399" s="348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578</v>
      </c>
      <c r="B400" s="54" t="s">
        <v>579</v>
      </c>
      <c r="C400" s="31">
        <v>4301051431</v>
      </c>
      <c r="D400" s="349">
        <v>4607091389654</v>
      </c>
      <c r="E400" s="348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6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47"/>
      <c r="P400" s="347"/>
      <c r="Q400" s="347"/>
      <c r="R400" s="348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580</v>
      </c>
      <c r="B401" s="54" t="s">
        <v>581</v>
      </c>
      <c r="C401" s="31">
        <v>4301051284</v>
      </c>
      <c r="D401" s="349">
        <v>4607091384352</v>
      </c>
      <c r="E401" s="348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47"/>
      <c r="P401" s="347"/>
      <c r="Q401" s="347"/>
      <c r="R401" s="348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582</v>
      </c>
      <c r="B402" s="54" t="s">
        <v>583</v>
      </c>
      <c r="C402" s="31">
        <v>4301051257</v>
      </c>
      <c r="D402" s="349">
        <v>4607091389661</v>
      </c>
      <c r="E402" s="348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6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47"/>
      <c r="P402" s="347"/>
      <c r="Q402" s="347"/>
      <c r="R402" s="348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hidden="1" x14ac:dyDescent="0.2">
      <c r="A403" s="343"/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5"/>
      <c r="N403" s="353" t="s">
        <v>66</v>
      </c>
      <c r="O403" s="354"/>
      <c r="P403" s="354"/>
      <c r="Q403" s="354"/>
      <c r="R403" s="354"/>
      <c r="S403" s="354"/>
      <c r="T403" s="355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hidden="1" x14ac:dyDescent="0.2">
      <c r="A404" s="344"/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5"/>
      <c r="N404" s="353" t="s">
        <v>66</v>
      </c>
      <c r="O404" s="354"/>
      <c r="P404" s="354"/>
      <c r="Q404" s="354"/>
      <c r="R404" s="354"/>
      <c r="S404" s="354"/>
      <c r="T404" s="355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hidden="1" customHeight="1" x14ac:dyDescent="0.25">
      <c r="A405" s="363" t="s">
        <v>229</v>
      </c>
      <c r="B405" s="344"/>
      <c r="C405" s="344"/>
      <c r="D405" s="344"/>
      <c r="E405" s="344"/>
      <c r="F405" s="344"/>
      <c r="G405" s="344"/>
      <c r="H405" s="344"/>
      <c r="I405" s="344"/>
      <c r="J405" s="344"/>
      <c r="K405" s="344"/>
      <c r="L405" s="344"/>
      <c r="M405" s="344"/>
      <c r="N405" s="344"/>
      <c r="O405" s="344"/>
      <c r="P405" s="344"/>
      <c r="Q405" s="344"/>
      <c r="R405" s="344"/>
      <c r="S405" s="344"/>
      <c r="T405" s="344"/>
      <c r="U405" s="344"/>
      <c r="V405" s="344"/>
      <c r="W405" s="344"/>
      <c r="X405" s="344"/>
      <c r="Y405" s="335"/>
      <c r="Z405" s="335"/>
    </row>
    <row r="406" spans="1:53" ht="27" hidden="1" customHeight="1" x14ac:dyDescent="0.25">
      <c r="A406" s="54" t="s">
        <v>584</v>
      </c>
      <c r="B406" s="54" t="s">
        <v>585</v>
      </c>
      <c r="C406" s="31">
        <v>4301060352</v>
      </c>
      <c r="D406" s="349">
        <v>4680115881648</v>
      </c>
      <c r="E406" s="348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4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47"/>
      <c r="P406" s="347"/>
      <c r="Q406" s="347"/>
      <c r="R406" s="348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hidden="1" x14ac:dyDescent="0.2">
      <c r="A407" s="343"/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hidden="1" x14ac:dyDescent="0.2">
      <c r="A408" s="344"/>
      <c r="B408" s="344"/>
      <c r="C408" s="344"/>
      <c r="D408" s="344"/>
      <c r="E408" s="344"/>
      <c r="F408" s="344"/>
      <c r="G408" s="344"/>
      <c r="H408" s="344"/>
      <c r="I408" s="344"/>
      <c r="J408" s="344"/>
      <c r="K408" s="344"/>
      <c r="L408" s="344"/>
      <c r="M408" s="34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hidden="1" customHeight="1" x14ac:dyDescent="0.25">
      <c r="A409" s="363" t="s">
        <v>86</v>
      </c>
      <c r="B409" s="344"/>
      <c r="C409" s="344"/>
      <c r="D409" s="344"/>
      <c r="E409" s="344"/>
      <c r="F409" s="344"/>
      <c r="G409" s="344"/>
      <c r="H409" s="344"/>
      <c r="I409" s="344"/>
      <c r="J409" s="344"/>
      <c r="K409" s="344"/>
      <c r="L409" s="344"/>
      <c r="M409" s="344"/>
      <c r="N409" s="344"/>
      <c r="O409" s="344"/>
      <c r="P409" s="344"/>
      <c r="Q409" s="344"/>
      <c r="R409" s="344"/>
      <c r="S409" s="344"/>
      <c r="T409" s="344"/>
      <c r="U409" s="344"/>
      <c r="V409" s="344"/>
      <c r="W409" s="344"/>
      <c r="X409" s="344"/>
      <c r="Y409" s="335"/>
      <c r="Z409" s="335"/>
    </row>
    <row r="410" spans="1:53" ht="27" hidden="1" customHeight="1" x14ac:dyDescent="0.25">
      <c r="A410" s="54" t="s">
        <v>586</v>
      </c>
      <c r="B410" s="54" t="s">
        <v>587</v>
      </c>
      <c r="C410" s="31">
        <v>4301032046</v>
      </c>
      <c r="D410" s="349">
        <v>4680115884359</v>
      </c>
      <c r="E410" s="348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13" t="s">
        <v>590</v>
      </c>
      <c r="O410" s="347"/>
      <c r="P410" s="347"/>
      <c r="Q410" s="347"/>
      <c r="R410" s="348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591</v>
      </c>
      <c r="B411" s="54" t="s">
        <v>592</v>
      </c>
      <c r="C411" s="31">
        <v>4301032045</v>
      </c>
      <c r="D411" s="349">
        <v>4680115884335</v>
      </c>
      <c r="E411" s="348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600" t="s">
        <v>593</v>
      </c>
      <c r="O411" s="347"/>
      <c r="P411" s="347"/>
      <c r="Q411" s="347"/>
      <c r="R411" s="348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594</v>
      </c>
      <c r="B412" s="54" t="s">
        <v>595</v>
      </c>
      <c r="C412" s="31">
        <v>4301032047</v>
      </c>
      <c r="D412" s="349">
        <v>4680115884342</v>
      </c>
      <c r="E412" s="348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658" t="s">
        <v>596</v>
      </c>
      <c r="O412" s="347"/>
      <c r="P412" s="347"/>
      <c r="Q412" s="347"/>
      <c r="R412" s="348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hidden="1" customHeight="1" x14ac:dyDescent="0.25">
      <c r="A413" s="54" t="s">
        <v>597</v>
      </c>
      <c r="B413" s="54" t="s">
        <v>598</v>
      </c>
      <c r="C413" s="31">
        <v>4301170011</v>
      </c>
      <c r="D413" s="349">
        <v>4680115884113</v>
      </c>
      <c r="E413" s="348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651" t="s">
        <v>599</v>
      </c>
      <c r="O413" s="347"/>
      <c r="P413" s="347"/>
      <c r="Q413" s="347"/>
      <c r="R413" s="348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hidden="1" x14ac:dyDescent="0.2">
      <c r="A414" s="343"/>
      <c r="B414" s="344"/>
      <c r="C414" s="344"/>
      <c r="D414" s="344"/>
      <c r="E414" s="344"/>
      <c r="F414" s="344"/>
      <c r="G414" s="344"/>
      <c r="H414" s="344"/>
      <c r="I414" s="344"/>
      <c r="J414" s="344"/>
      <c r="K414" s="344"/>
      <c r="L414" s="344"/>
      <c r="M414" s="345"/>
      <c r="N414" s="353" t="s">
        <v>66</v>
      </c>
      <c r="O414" s="354"/>
      <c r="P414" s="354"/>
      <c r="Q414" s="354"/>
      <c r="R414" s="354"/>
      <c r="S414" s="354"/>
      <c r="T414" s="355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hidden="1" x14ac:dyDescent="0.2">
      <c r="A415" s="344"/>
      <c r="B415" s="344"/>
      <c r="C415" s="344"/>
      <c r="D415" s="344"/>
      <c r="E415" s="344"/>
      <c r="F415" s="344"/>
      <c r="G415" s="344"/>
      <c r="H415" s="344"/>
      <c r="I415" s="344"/>
      <c r="J415" s="344"/>
      <c r="K415" s="344"/>
      <c r="L415" s="344"/>
      <c r="M415" s="345"/>
      <c r="N415" s="353" t="s">
        <v>66</v>
      </c>
      <c r="O415" s="354"/>
      <c r="P415" s="354"/>
      <c r="Q415" s="354"/>
      <c r="R415" s="354"/>
      <c r="S415" s="354"/>
      <c r="T415" s="355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hidden="1" customHeight="1" x14ac:dyDescent="0.25">
      <c r="A416" s="361" t="s">
        <v>600</v>
      </c>
      <c r="B416" s="344"/>
      <c r="C416" s="344"/>
      <c r="D416" s="344"/>
      <c r="E416" s="344"/>
      <c r="F416" s="344"/>
      <c r="G416" s="344"/>
      <c r="H416" s="344"/>
      <c r="I416" s="344"/>
      <c r="J416" s="344"/>
      <c r="K416" s="344"/>
      <c r="L416" s="344"/>
      <c r="M416" s="344"/>
      <c r="N416" s="344"/>
      <c r="O416" s="344"/>
      <c r="P416" s="344"/>
      <c r="Q416" s="344"/>
      <c r="R416" s="344"/>
      <c r="S416" s="344"/>
      <c r="T416" s="344"/>
      <c r="U416" s="344"/>
      <c r="V416" s="344"/>
      <c r="W416" s="344"/>
      <c r="X416" s="344"/>
      <c r="Y416" s="334"/>
      <c r="Z416" s="334"/>
    </row>
    <row r="417" spans="1:53" ht="14.25" hidden="1" customHeight="1" x14ac:dyDescent="0.25">
      <c r="A417" s="363" t="s">
        <v>100</v>
      </c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4"/>
      <c r="N417" s="344"/>
      <c r="O417" s="344"/>
      <c r="P417" s="344"/>
      <c r="Q417" s="344"/>
      <c r="R417" s="344"/>
      <c r="S417" s="344"/>
      <c r="T417" s="344"/>
      <c r="U417" s="344"/>
      <c r="V417" s="344"/>
      <c r="W417" s="344"/>
      <c r="X417" s="344"/>
      <c r="Y417" s="335"/>
      <c r="Z417" s="335"/>
    </row>
    <row r="418" spans="1:53" ht="27" hidden="1" customHeight="1" x14ac:dyDescent="0.25">
      <c r="A418" s="54" t="s">
        <v>601</v>
      </c>
      <c r="B418" s="54" t="s">
        <v>602</v>
      </c>
      <c r="C418" s="31">
        <v>4301020196</v>
      </c>
      <c r="D418" s="349">
        <v>4607091389388</v>
      </c>
      <c r="E418" s="348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43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47"/>
      <c r="P418" s="347"/>
      <c r="Q418" s="347"/>
      <c r="R418" s="348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hidden="1" customHeight="1" x14ac:dyDescent="0.25">
      <c r="A419" s="54" t="s">
        <v>603</v>
      </c>
      <c r="B419" s="54" t="s">
        <v>604</v>
      </c>
      <c r="C419" s="31">
        <v>4301020185</v>
      </c>
      <c r="D419" s="349">
        <v>4607091389364</v>
      </c>
      <c r="E419" s="348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4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47"/>
      <c r="P419" s="347"/>
      <c r="Q419" s="347"/>
      <c r="R419" s="348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hidden="1" x14ac:dyDescent="0.2">
      <c r="A420" s="343"/>
      <c r="B420" s="344"/>
      <c r="C420" s="344"/>
      <c r="D420" s="344"/>
      <c r="E420" s="344"/>
      <c r="F420" s="344"/>
      <c r="G420" s="344"/>
      <c r="H420" s="344"/>
      <c r="I420" s="344"/>
      <c r="J420" s="344"/>
      <c r="K420" s="344"/>
      <c r="L420" s="344"/>
      <c r="M420" s="345"/>
      <c r="N420" s="353" t="s">
        <v>66</v>
      </c>
      <c r="O420" s="354"/>
      <c r="P420" s="354"/>
      <c r="Q420" s="354"/>
      <c r="R420" s="354"/>
      <c r="S420" s="354"/>
      <c r="T420" s="355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hidden="1" x14ac:dyDescent="0.2">
      <c r="A421" s="344"/>
      <c r="B421" s="344"/>
      <c r="C421" s="344"/>
      <c r="D421" s="344"/>
      <c r="E421" s="344"/>
      <c r="F421" s="344"/>
      <c r="G421" s="344"/>
      <c r="H421" s="344"/>
      <c r="I421" s="344"/>
      <c r="J421" s="344"/>
      <c r="K421" s="344"/>
      <c r="L421" s="344"/>
      <c r="M421" s="345"/>
      <c r="N421" s="353" t="s">
        <v>66</v>
      </c>
      <c r="O421" s="354"/>
      <c r="P421" s="354"/>
      <c r="Q421" s="354"/>
      <c r="R421" s="354"/>
      <c r="S421" s="354"/>
      <c r="T421" s="355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hidden="1" customHeight="1" x14ac:dyDescent="0.25">
      <c r="A422" s="363" t="s">
        <v>60</v>
      </c>
      <c r="B422" s="344"/>
      <c r="C422" s="344"/>
      <c r="D422" s="344"/>
      <c r="E422" s="344"/>
      <c r="F422" s="344"/>
      <c r="G422" s="344"/>
      <c r="H422" s="344"/>
      <c r="I422" s="344"/>
      <c r="J422" s="344"/>
      <c r="K422" s="344"/>
      <c r="L422" s="344"/>
      <c r="M422" s="344"/>
      <c r="N422" s="344"/>
      <c r="O422" s="344"/>
      <c r="P422" s="344"/>
      <c r="Q422" s="344"/>
      <c r="R422" s="344"/>
      <c r="S422" s="344"/>
      <c r="T422" s="344"/>
      <c r="U422" s="344"/>
      <c r="V422" s="344"/>
      <c r="W422" s="344"/>
      <c r="X422" s="344"/>
      <c r="Y422" s="335"/>
      <c r="Z422" s="335"/>
    </row>
    <row r="423" spans="1:53" ht="27" hidden="1" customHeight="1" x14ac:dyDescent="0.25">
      <c r="A423" s="54" t="s">
        <v>605</v>
      </c>
      <c r="B423" s="54" t="s">
        <v>606</v>
      </c>
      <c r="C423" s="31">
        <v>4301031212</v>
      </c>
      <c r="D423" s="349">
        <v>4607091389739</v>
      </c>
      <c r="E423" s="348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47"/>
      <c r="P423" s="347"/>
      <c r="Q423" s="347"/>
      <c r="R423" s="348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4301031247</v>
      </c>
      <c r="D424" s="349">
        <v>4680115883048</v>
      </c>
      <c r="E424" s="348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47"/>
      <c r="P424" s="347"/>
      <c r="Q424" s="347"/>
      <c r="R424" s="348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4301031176</v>
      </c>
      <c r="D425" s="349">
        <v>4607091389425</v>
      </c>
      <c r="E425" s="348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4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47"/>
      <c r="P425" s="347"/>
      <c r="Q425" s="347"/>
      <c r="R425" s="348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611</v>
      </c>
      <c r="B426" s="54" t="s">
        <v>612</v>
      </c>
      <c r="C426" s="31">
        <v>4301031215</v>
      </c>
      <c r="D426" s="349">
        <v>4680115882911</v>
      </c>
      <c r="E426" s="348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650" t="s">
        <v>613</v>
      </c>
      <c r="O426" s="347"/>
      <c r="P426" s="347"/>
      <c r="Q426" s="347"/>
      <c r="R426" s="348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614</v>
      </c>
      <c r="B427" s="54" t="s">
        <v>615</v>
      </c>
      <c r="C427" s="31">
        <v>4301031167</v>
      </c>
      <c r="D427" s="349">
        <v>4680115880771</v>
      </c>
      <c r="E427" s="348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5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47"/>
      <c r="P427" s="347"/>
      <c r="Q427" s="347"/>
      <c r="R427" s="348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616</v>
      </c>
      <c r="B428" s="54" t="s">
        <v>617</v>
      </c>
      <c r="C428" s="31">
        <v>4301031173</v>
      </c>
      <c r="D428" s="349">
        <v>4607091389500</v>
      </c>
      <c r="E428" s="348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47"/>
      <c r="P428" s="347"/>
      <c r="Q428" s="347"/>
      <c r="R428" s="348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hidden="1" customHeight="1" x14ac:dyDescent="0.25">
      <c r="A429" s="54" t="s">
        <v>618</v>
      </c>
      <c r="B429" s="54" t="s">
        <v>619</v>
      </c>
      <c r="C429" s="31">
        <v>4301031103</v>
      </c>
      <c r="D429" s="349">
        <v>4680115881983</v>
      </c>
      <c r="E429" s="348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63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47"/>
      <c r="P429" s="347"/>
      <c r="Q429" s="347"/>
      <c r="R429" s="348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hidden="1" x14ac:dyDescent="0.2">
      <c r="A430" s="343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5"/>
      <c r="N430" s="353" t="s">
        <v>66</v>
      </c>
      <c r="O430" s="354"/>
      <c r="P430" s="354"/>
      <c r="Q430" s="354"/>
      <c r="R430" s="354"/>
      <c r="S430" s="354"/>
      <c r="T430" s="355"/>
      <c r="U430" s="37" t="s">
        <v>67</v>
      </c>
      <c r="V430" s="341">
        <f>IFERROR(V423/H423,"0")+IFERROR(V424/H424,"0")+IFERROR(V425/H425,"0")+IFERROR(V426/H426,"0")+IFERROR(V427/H427,"0")+IFERROR(V428/H428,"0")+IFERROR(V429/H429,"0")</f>
        <v>0</v>
      </c>
      <c r="W430" s="341">
        <f>IFERROR(W423/H423,"0")+IFERROR(W424/H424,"0")+IFERROR(W425/H425,"0")+IFERROR(W426/H426,"0")+IFERROR(W427/H427,"0")+IFERROR(W428/H428,"0")+IFERROR(W429/H429,"0")</f>
        <v>0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42"/>
      <c r="Z430" s="342"/>
    </row>
    <row r="431" spans="1:53" hidden="1" x14ac:dyDescent="0.2">
      <c r="A431" s="344"/>
      <c r="B431" s="344"/>
      <c r="C431" s="344"/>
      <c r="D431" s="344"/>
      <c r="E431" s="344"/>
      <c r="F431" s="344"/>
      <c r="G431" s="344"/>
      <c r="H431" s="344"/>
      <c r="I431" s="344"/>
      <c r="J431" s="344"/>
      <c r="K431" s="344"/>
      <c r="L431" s="344"/>
      <c r="M431" s="345"/>
      <c r="N431" s="353" t="s">
        <v>66</v>
      </c>
      <c r="O431" s="354"/>
      <c r="P431" s="354"/>
      <c r="Q431" s="354"/>
      <c r="R431" s="354"/>
      <c r="S431" s="354"/>
      <c r="T431" s="355"/>
      <c r="U431" s="37" t="s">
        <v>65</v>
      </c>
      <c r="V431" s="341">
        <f>IFERROR(SUM(V423:V429),"0")</f>
        <v>0</v>
      </c>
      <c r="W431" s="341">
        <f>IFERROR(SUM(W423:W429),"0")</f>
        <v>0</v>
      </c>
      <c r="X431" s="37"/>
      <c r="Y431" s="342"/>
      <c r="Z431" s="342"/>
    </row>
    <row r="432" spans="1:53" ht="14.25" hidden="1" customHeight="1" x14ac:dyDescent="0.25">
      <c r="A432" s="363" t="s">
        <v>86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35"/>
      <c r="Z432" s="335"/>
    </row>
    <row r="433" spans="1:53" ht="27" hidden="1" customHeight="1" x14ac:dyDescent="0.25">
      <c r="A433" s="54" t="s">
        <v>620</v>
      </c>
      <c r="B433" s="54" t="s">
        <v>621</v>
      </c>
      <c r="C433" s="31">
        <v>4301040358</v>
      </c>
      <c r="D433" s="349">
        <v>4680115884571</v>
      </c>
      <c r="E433" s="348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441" t="s">
        <v>622</v>
      </c>
      <c r="O433" s="347"/>
      <c r="P433" s="347"/>
      <c r="Q433" s="347"/>
      <c r="R433" s="348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hidden="1" x14ac:dyDescent="0.2">
      <c r="A434" s="343"/>
      <c r="B434" s="344"/>
      <c r="C434" s="344"/>
      <c r="D434" s="344"/>
      <c r="E434" s="344"/>
      <c r="F434" s="344"/>
      <c r="G434" s="344"/>
      <c r="H434" s="344"/>
      <c r="I434" s="344"/>
      <c r="J434" s="344"/>
      <c r="K434" s="344"/>
      <c r="L434" s="344"/>
      <c r="M434" s="345"/>
      <c r="N434" s="353" t="s">
        <v>66</v>
      </c>
      <c r="O434" s="354"/>
      <c r="P434" s="354"/>
      <c r="Q434" s="354"/>
      <c r="R434" s="354"/>
      <c r="S434" s="354"/>
      <c r="T434" s="355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hidden="1" x14ac:dyDescent="0.2">
      <c r="A435" s="344"/>
      <c r="B435" s="344"/>
      <c r="C435" s="344"/>
      <c r="D435" s="344"/>
      <c r="E435" s="344"/>
      <c r="F435" s="344"/>
      <c r="G435" s="344"/>
      <c r="H435" s="344"/>
      <c r="I435" s="344"/>
      <c r="J435" s="344"/>
      <c r="K435" s="344"/>
      <c r="L435" s="344"/>
      <c r="M435" s="345"/>
      <c r="N435" s="353" t="s">
        <v>66</v>
      </c>
      <c r="O435" s="354"/>
      <c r="P435" s="354"/>
      <c r="Q435" s="354"/>
      <c r="R435" s="354"/>
      <c r="S435" s="354"/>
      <c r="T435" s="355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hidden="1" customHeight="1" x14ac:dyDescent="0.25">
      <c r="A436" s="363" t="s">
        <v>95</v>
      </c>
      <c r="B436" s="344"/>
      <c r="C436" s="344"/>
      <c r="D436" s="344"/>
      <c r="E436" s="344"/>
      <c r="F436" s="344"/>
      <c r="G436" s="344"/>
      <c r="H436" s="344"/>
      <c r="I436" s="344"/>
      <c r="J436" s="344"/>
      <c r="K436" s="344"/>
      <c r="L436" s="344"/>
      <c r="M436" s="344"/>
      <c r="N436" s="344"/>
      <c r="O436" s="344"/>
      <c r="P436" s="344"/>
      <c r="Q436" s="344"/>
      <c r="R436" s="344"/>
      <c r="S436" s="344"/>
      <c r="T436" s="344"/>
      <c r="U436" s="344"/>
      <c r="V436" s="344"/>
      <c r="W436" s="344"/>
      <c r="X436" s="344"/>
      <c r="Y436" s="335"/>
      <c r="Z436" s="335"/>
    </row>
    <row r="437" spans="1:53" ht="27" hidden="1" customHeight="1" x14ac:dyDescent="0.25">
      <c r="A437" s="54" t="s">
        <v>623</v>
      </c>
      <c r="B437" s="54" t="s">
        <v>624</v>
      </c>
      <c r="C437" s="31">
        <v>4301170010</v>
      </c>
      <c r="D437" s="349">
        <v>4680115884090</v>
      </c>
      <c r="E437" s="348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590" t="s">
        <v>625</v>
      </c>
      <c r="O437" s="347"/>
      <c r="P437" s="347"/>
      <c r="Q437" s="347"/>
      <c r="R437" s="348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43"/>
      <c r="B438" s="344"/>
      <c r="C438" s="344"/>
      <c r="D438" s="344"/>
      <c r="E438" s="344"/>
      <c r="F438" s="344"/>
      <c r="G438" s="344"/>
      <c r="H438" s="344"/>
      <c r="I438" s="344"/>
      <c r="J438" s="344"/>
      <c r="K438" s="344"/>
      <c r="L438" s="344"/>
      <c r="M438" s="345"/>
      <c r="N438" s="353" t="s">
        <v>66</v>
      </c>
      <c r="O438" s="354"/>
      <c r="P438" s="354"/>
      <c r="Q438" s="354"/>
      <c r="R438" s="354"/>
      <c r="S438" s="354"/>
      <c r="T438" s="355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hidden="1" x14ac:dyDescent="0.2">
      <c r="A439" s="344"/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5"/>
      <c r="N439" s="353" t="s">
        <v>66</v>
      </c>
      <c r="O439" s="354"/>
      <c r="P439" s="354"/>
      <c r="Q439" s="354"/>
      <c r="R439" s="354"/>
      <c r="S439" s="354"/>
      <c r="T439" s="355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hidden="1" customHeight="1" x14ac:dyDescent="0.25">
      <c r="A440" s="363" t="s">
        <v>626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344"/>
      <c r="Y440" s="335"/>
      <c r="Z440" s="335"/>
    </row>
    <row r="441" spans="1:53" ht="27" hidden="1" customHeight="1" x14ac:dyDescent="0.25">
      <c r="A441" s="54" t="s">
        <v>627</v>
      </c>
      <c r="B441" s="54" t="s">
        <v>628</v>
      </c>
      <c r="C441" s="31">
        <v>4301040357</v>
      </c>
      <c r="D441" s="349">
        <v>4680115884564</v>
      </c>
      <c r="E441" s="348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400" t="s">
        <v>629</v>
      </c>
      <c r="O441" s="347"/>
      <c r="P441" s="347"/>
      <c r="Q441" s="347"/>
      <c r="R441" s="348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43"/>
      <c r="B442" s="344"/>
      <c r="C442" s="344"/>
      <c r="D442" s="344"/>
      <c r="E442" s="344"/>
      <c r="F442" s="344"/>
      <c r="G442" s="344"/>
      <c r="H442" s="344"/>
      <c r="I442" s="344"/>
      <c r="J442" s="344"/>
      <c r="K442" s="344"/>
      <c r="L442" s="344"/>
      <c r="M442" s="345"/>
      <c r="N442" s="353" t="s">
        <v>66</v>
      </c>
      <c r="O442" s="354"/>
      <c r="P442" s="354"/>
      <c r="Q442" s="354"/>
      <c r="R442" s="354"/>
      <c r="S442" s="354"/>
      <c r="T442" s="355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hidden="1" x14ac:dyDescent="0.2">
      <c r="A443" s="344"/>
      <c r="B443" s="344"/>
      <c r="C443" s="344"/>
      <c r="D443" s="344"/>
      <c r="E443" s="344"/>
      <c r="F443" s="344"/>
      <c r="G443" s="344"/>
      <c r="H443" s="344"/>
      <c r="I443" s="344"/>
      <c r="J443" s="344"/>
      <c r="K443" s="344"/>
      <c r="L443" s="344"/>
      <c r="M443" s="345"/>
      <c r="N443" s="353" t="s">
        <v>66</v>
      </c>
      <c r="O443" s="354"/>
      <c r="P443" s="354"/>
      <c r="Q443" s="354"/>
      <c r="R443" s="354"/>
      <c r="S443" s="354"/>
      <c r="T443" s="355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hidden="1" customHeight="1" x14ac:dyDescent="0.2">
      <c r="A444" s="390" t="s">
        <v>630</v>
      </c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48"/>
      <c r="Z444" s="48"/>
    </row>
    <row r="445" spans="1:53" ht="16.5" hidden="1" customHeight="1" x14ac:dyDescent="0.25">
      <c r="A445" s="361" t="s">
        <v>630</v>
      </c>
      <c r="B445" s="344"/>
      <c r="C445" s="344"/>
      <c r="D445" s="344"/>
      <c r="E445" s="344"/>
      <c r="F445" s="344"/>
      <c r="G445" s="344"/>
      <c r="H445" s="344"/>
      <c r="I445" s="344"/>
      <c r="J445" s="344"/>
      <c r="K445" s="344"/>
      <c r="L445" s="344"/>
      <c r="M445" s="344"/>
      <c r="N445" s="344"/>
      <c r="O445" s="344"/>
      <c r="P445" s="344"/>
      <c r="Q445" s="344"/>
      <c r="R445" s="344"/>
      <c r="S445" s="344"/>
      <c r="T445" s="344"/>
      <c r="U445" s="344"/>
      <c r="V445" s="344"/>
      <c r="W445" s="344"/>
      <c r="X445" s="344"/>
      <c r="Y445" s="334"/>
      <c r="Z445" s="334"/>
    </row>
    <row r="446" spans="1:53" ht="14.25" hidden="1" customHeight="1" x14ac:dyDescent="0.25">
      <c r="A446" s="363" t="s">
        <v>108</v>
      </c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335"/>
      <c r="Z446" s="335"/>
    </row>
    <row r="447" spans="1:53" ht="27" hidden="1" customHeight="1" x14ac:dyDescent="0.25">
      <c r="A447" s="54" t="s">
        <v>631</v>
      </c>
      <c r="B447" s="54" t="s">
        <v>632</v>
      </c>
      <c r="C447" s="31">
        <v>4301011371</v>
      </c>
      <c r="D447" s="349">
        <v>4607091389067</v>
      </c>
      <c r="E447" s="348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60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47"/>
      <c r="P447" s="347"/>
      <c r="Q447" s="347"/>
      <c r="R447" s="348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633</v>
      </c>
      <c r="B448" s="54" t="s">
        <v>634</v>
      </c>
      <c r="C448" s="31">
        <v>4301011363</v>
      </c>
      <c r="D448" s="349">
        <v>4607091383522</v>
      </c>
      <c r="E448" s="348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5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47"/>
      <c r="P448" s="347"/>
      <c r="Q448" s="347"/>
      <c r="R448" s="348"/>
      <c r="S448" s="34"/>
      <c r="T448" s="34"/>
      <c r="U448" s="35" t="s">
        <v>65</v>
      </c>
      <c r="V448" s="339">
        <v>0</v>
      </c>
      <c r="W448" s="340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635</v>
      </c>
      <c r="B449" s="54" t="s">
        <v>636</v>
      </c>
      <c r="C449" s="31">
        <v>4301011431</v>
      </c>
      <c r="D449" s="349">
        <v>4607091384437</v>
      </c>
      <c r="E449" s="348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47"/>
      <c r="P449" s="347"/>
      <c r="Q449" s="347"/>
      <c r="R449" s="348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637</v>
      </c>
      <c r="B450" s="54" t="s">
        <v>638</v>
      </c>
      <c r="C450" s="31">
        <v>4301011365</v>
      </c>
      <c r="D450" s="349">
        <v>4607091389104</v>
      </c>
      <c r="E450" s="348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7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47"/>
      <c r="P450" s="347"/>
      <c r="Q450" s="347"/>
      <c r="R450" s="348"/>
      <c r="S450" s="34"/>
      <c r="T450" s="34"/>
      <c r="U450" s="35" t="s">
        <v>65</v>
      </c>
      <c r="V450" s="339">
        <v>0</v>
      </c>
      <c r="W450" s="340">
        <f t="shared" si="20"/>
        <v>0</v>
      </c>
      <c r="X450" s="36" t="str">
        <f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639</v>
      </c>
      <c r="B451" s="54" t="s">
        <v>640</v>
      </c>
      <c r="C451" s="31">
        <v>4301011367</v>
      </c>
      <c r="D451" s="349">
        <v>4680115880603</v>
      </c>
      <c r="E451" s="348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47"/>
      <c r="P451" s="347"/>
      <c r="Q451" s="347"/>
      <c r="R451" s="348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641</v>
      </c>
      <c r="B452" s="54" t="s">
        <v>642</v>
      </c>
      <c r="C452" s="31">
        <v>4301011168</v>
      </c>
      <c r="D452" s="349">
        <v>4607091389999</v>
      </c>
      <c r="E452" s="348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6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47"/>
      <c r="P452" s="347"/>
      <c r="Q452" s="347"/>
      <c r="R452" s="348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643</v>
      </c>
      <c r="B453" s="54" t="s">
        <v>644</v>
      </c>
      <c r="C453" s="31">
        <v>4301011372</v>
      </c>
      <c r="D453" s="349">
        <v>4680115882782</v>
      </c>
      <c r="E453" s="348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6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47"/>
      <c r="P453" s="347"/>
      <c r="Q453" s="347"/>
      <c r="R453" s="348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645</v>
      </c>
      <c r="B454" s="54" t="s">
        <v>646</v>
      </c>
      <c r="C454" s="31">
        <v>4301011190</v>
      </c>
      <c r="D454" s="349">
        <v>4607091389098</v>
      </c>
      <c r="E454" s="348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3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47"/>
      <c r="P454" s="347"/>
      <c r="Q454" s="347"/>
      <c r="R454" s="348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647</v>
      </c>
      <c r="B455" s="54" t="s">
        <v>648</v>
      </c>
      <c r="C455" s="31">
        <v>4301011366</v>
      </c>
      <c r="D455" s="349">
        <v>4607091389982</v>
      </c>
      <c r="E455" s="348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7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47"/>
      <c r="P455" s="347"/>
      <c r="Q455" s="347"/>
      <c r="R455" s="348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idden="1" x14ac:dyDescent="0.2">
      <c r="A456" s="343"/>
      <c r="B456" s="344"/>
      <c r="C456" s="344"/>
      <c r="D456" s="344"/>
      <c r="E456" s="344"/>
      <c r="F456" s="344"/>
      <c r="G456" s="344"/>
      <c r="H456" s="344"/>
      <c r="I456" s="344"/>
      <c r="J456" s="344"/>
      <c r="K456" s="344"/>
      <c r="L456" s="344"/>
      <c r="M456" s="345"/>
      <c r="N456" s="353" t="s">
        <v>66</v>
      </c>
      <c r="O456" s="354"/>
      <c r="P456" s="354"/>
      <c r="Q456" s="354"/>
      <c r="R456" s="354"/>
      <c r="S456" s="354"/>
      <c r="T456" s="355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0</v>
      </c>
      <c r="W456" s="341">
        <f>IFERROR(W447/H447,"0")+IFERROR(W448/H448,"0")+IFERROR(W449/H449,"0")+IFERROR(W450/H450,"0")+IFERROR(W451/H451,"0")+IFERROR(W452/H452,"0")+IFERROR(W453/H453,"0")+IFERROR(W454/H454,"0")+IFERROR(W455/H455,"0")</f>
        <v>0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342"/>
      <c r="Z456" s="342"/>
    </row>
    <row r="457" spans="1:53" hidden="1" x14ac:dyDescent="0.2">
      <c r="A457" s="344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5"/>
      <c r="N457" s="353" t="s">
        <v>66</v>
      </c>
      <c r="O457" s="354"/>
      <c r="P457" s="354"/>
      <c r="Q457" s="354"/>
      <c r="R457" s="354"/>
      <c r="S457" s="354"/>
      <c r="T457" s="355"/>
      <c r="U457" s="37" t="s">
        <v>65</v>
      </c>
      <c r="V457" s="341">
        <f>IFERROR(SUM(V447:V455),"0")</f>
        <v>0</v>
      </c>
      <c r="W457" s="341">
        <f>IFERROR(SUM(W447:W455),"0")</f>
        <v>0</v>
      </c>
      <c r="X457" s="37"/>
      <c r="Y457" s="342"/>
      <c r="Z457" s="342"/>
    </row>
    <row r="458" spans="1:53" ht="14.25" hidden="1" customHeight="1" x14ac:dyDescent="0.25">
      <c r="A458" s="363" t="s">
        <v>100</v>
      </c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344"/>
      <c r="R458" s="344"/>
      <c r="S458" s="344"/>
      <c r="T458" s="344"/>
      <c r="U458" s="344"/>
      <c r="V458" s="344"/>
      <c r="W458" s="344"/>
      <c r="X458" s="344"/>
      <c r="Y458" s="335"/>
      <c r="Z458" s="335"/>
    </row>
    <row r="459" spans="1:53" ht="16.5" hidden="1" customHeight="1" x14ac:dyDescent="0.25">
      <c r="A459" s="54" t="s">
        <v>649</v>
      </c>
      <c r="B459" s="54" t="s">
        <v>650</v>
      </c>
      <c r="C459" s="31">
        <v>4301020222</v>
      </c>
      <c r="D459" s="349">
        <v>4607091388930</v>
      </c>
      <c r="E459" s="348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4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47"/>
      <c r="P459" s="347"/>
      <c r="Q459" s="347"/>
      <c r="R459" s="348"/>
      <c r="S459" s="34"/>
      <c r="T459" s="34"/>
      <c r="U459" s="35" t="s">
        <v>65</v>
      </c>
      <c r="V459" s="339">
        <v>0</v>
      </c>
      <c r="W459" s="340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7" t="s">
        <v>1</v>
      </c>
    </row>
    <row r="460" spans="1:53" ht="16.5" hidden="1" customHeight="1" x14ac:dyDescent="0.25">
      <c r="A460" s="54" t="s">
        <v>651</v>
      </c>
      <c r="B460" s="54" t="s">
        <v>652</v>
      </c>
      <c r="C460" s="31">
        <v>4301020206</v>
      </c>
      <c r="D460" s="349">
        <v>4680115880054</v>
      </c>
      <c r="E460" s="348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6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47"/>
      <c r="P460" s="347"/>
      <c r="Q460" s="347"/>
      <c r="R460" s="348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hidden="1" x14ac:dyDescent="0.2">
      <c r="A461" s="343"/>
      <c r="B461" s="344"/>
      <c r="C461" s="344"/>
      <c r="D461" s="344"/>
      <c r="E461" s="344"/>
      <c r="F461" s="344"/>
      <c r="G461" s="344"/>
      <c r="H461" s="344"/>
      <c r="I461" s="344"/>
      <c r="J461" s="344"/>
      <c r="K461" s="344"/>
      <c r="L461" s="344"/>
      <c r="M461" s="345"/>
      <c r="N461" s="353" t="s">
        <v>66</v>
      </c>
      <c r="O461" s="354"/>
      <c r="P461" s="354"/>
      <c r="Q461" s="354"/>
      <c r="R461" s="354"/>
      <c r="S461" s="354"/>
      <c r="T461" s="355"/>
      <c r="U461" s="37" t="s">
        <v>67</v>
      </c>
      <c r="V461" s="341">
        <f>IFERROR(V459/H459,"0")+IFERROR(V460/H460,"0")</f>
        <v>0</v>
      </c>
      <c r="W461" s="341">
        <f>IFERROR(W459/H459,"0")+IFERROR(W460/H460,"0")</f>
        <v>0</v>
      </c>
      <c r="X461" s="341">
        <f>IFERROR(IF(X459="",0,X459),"0")+IFERROR(IF(X460="",0,X460),"0")</f>
        <v>0</v>
      </c>
      <c r="Y461" s="342"/>
      <c r="Z461" s="342"/>
    </row>
    <row r="462" spans="1:53" hidden="1" x14ac:dyDescent="0.2">
      <c r="A462" s="344"/>
      <c r="B462" s="344"/>
      <c r="C462" s="344"/>
      <c r="D462" s="344"/>
      <c r="E462" s="344"/>
      <c r="F462" s="344"/>
      <c r="G462" s="344"/>
      <c r="H462" s="344"/>
      <c r="I462" s="344"/>
      <c r="J462" s="344"/>
      <c r="K462" s="344"/>
      <c r="L462" s="344"/>
      <c r="M462" s="345"/>
      <c r="N462" s="353" t="s">
        <v>66</v>
      </c>
      <c r="O462" s="354"/>
      <c r="P462" s="354"/>
      <c r="Q462" s="354"/>
      <c r="R462" s="354"/>
      <c r="S462" s="354"/>
      <c r="T462" s="355"/>
      <c r="U462" s="37" t="s">
        <v>65</v>
      </c>
      <c r="V462" s="341">
        <f>IFERROR(SUM(V459:V460),"0")</f>
        <v>0</v>
      </c>
      <c r="W462" s="341">
        <f>IFERROR(SUM(W459:W460),"0")</f>
        <v>0</v>
      </c>
      <c r="X462" s="37"/>
      <c r="Y462" s="342"/>
      <c r="Z462" s="342"/>
    </row>
    <row r="463" spans="1:53" ht="14.25" hidden="1" customHeight="1" x14ac:dyDescent="0.25">
      <c r="A463" s="363" t="s">
        <v>60</v>
      </c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335"/>
      <c r="Z463" s="335"/>
    </row>
    <row r="464" spans="1:53" ht="27" hidden="1" customHeight="1" x14ac:dyDescent="0.25">
      <c r="A464" s="54" t="s">
        <v>653</v>
      </c>
      <c r="B464" s="54" t="s">
        <v>654</v>
      </c>
      <c r="C464" s="31">
        <v>4301031252</v>
      </c>
      <c r="D464" s="349">
        <v>4680115883116</v>
      </c>
      <c r="E464" s="348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47"/>
      <c r="P464" s="347"/>
      <c r="Q464" s="347"/>
      <c r="R464" s="348"/>
      <c r="S464" s="34"/>
      <c r="T464" s="34"/>
      <c r="U464" s="35" t="s">
        <v>65</v>
      </c>
      <c r="V464" s="339">
        <v>0</v>
      </c>
      <c r="W464" s="340">
        <f t="shared" ref="W464:W469" si="21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4301031248</v>
      </c>
      <c r="D465" s="349">
        <v>4680115883093</v>
      </c>
      <c r="E465" s="348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5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47"/>
      <c r="P465" s="347"/>
      <c r="Q465" s="347"/>
      <c r="R465" s="348"/>
      <c r="S465" s="34"/>
      <c r="T465" s="34"/>
      <c r="U465" s="35" t="s">
        <v>65</v>
      </c>
      <c r="V465" s="339">
        <v>0</v>
      </c>
      <c r="W465" s="340">
        <f t="shared" si="21"/>
        <v>0</v>
      </c>
      <c r="X465" s="36" t="str">
        <f>IFERROR(IF(W465=0,"",ROUNDUP(W465/H465,0)*0.01196),"")</f>
        <v/>
      </c>
      <c r="Y465" s="56"/>
      <c r="Z465" s="57"/>
      <c r="AD465" s="58"/>
      <c r="BA465" s="310" t="s">
        <v>1</v>
      </c>
    </row>
    <row r="466" spans="1:53" ht="27" hidden="1" customHeight="1" x14ac:dyDescent="0.25">
      <c r="A466" s="54" t="s">
        <v>657</v>
      </c>
      <c r="B466" s="54" t="s">
        <v>658</v>
      </c>
      <c r="C466" s="31">
        <v>4301031250</v>
      </c>
      <c r="D466" s="349">
        <v>4680115883109</v>
      </c>
      <c r="E466" s="348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47"/>
      <c r="P466" s="347"/>
      <c r="Q466" s="347"/>
      <c r="R466" s="348"/>
      <c r="S466" s="34"/>
      <c r="T466" s="34"/>
      <c r="U466" s="35" t="s">
        <v>65</v>
      </c>
      <c r="V466" s="339">
        <v>0</v>
      </c>
      <c r="W466" s="340">
        <f t="shared" si="21"/>
        <v>0</v>
      </c>
      <c r="X466" s="36" t="str">
        <f>IFERROR(IF(W466=0,"",ROUNDUP(W466/H466,0)*0.01196),"")</f>
        <v/>
      </c>
      <c r="Y466" s="56"/>
      <c r="Z466" s="57"/>
      <c r="AD466" s="58"/>
      <c r="BA466" s="311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4301031249</v>
      </c>
      <c r="D467" s="349">
        <v>4680115882072</v>
      </c>
      <c r="E467" s="348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474" t="s">
        <v>661</v>
      </c>
      <c r="O467" s="347"/>
      <c r="P467" s="347"/>
      <c r="Q467" s="347"/>
      <c r="R467" s="348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662</v>
      </c>
      <c r="B468" s="54" t="s">
        <v>663</v>
      </c>
      <c r="C468" s="31">
        <v>4301031251</v>
      </c>
      <c r="D468" s="349">
        <v>4680115882102</v>
      </c>
      <c r="E468" s="348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57" t="s">
        <v>664</v>
      </c>
      <c r="O468" s="347"/>
      <c r="P468" s="347"/>
      <c r="Q468" s="347"/>
      <c r="R468" s="348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665</v>
      </c>
      <c r="B469" s="54" t="s">
        <v>666</v>
      </c>
      <c r="C469" s="31">
        <v>4301031253</v>
      </c>
      <c r="D469" s="349">
        <v>4680115882096</v>
      </c>
      <c r="E469" s="348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414" t="s">
        <v>667</v>
      </c>
      <c r="O469" s="347"/>
      <c r="P469" s="347"/>
      <c r="Q469" s="347"/>
      <c r="R469" s="348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hidden="1" x14ac:dyDescent="0.2">
      <c r="A470" s="343"/>
      <c r="B470" s="344"/>
      <c r="C470" s="344"/>
      <c r="D470" s="344"/>
      <c r="E470" s="344"/>
      <c r="F470" s="344"/>
      <c r="G470" s="344"/>
      <c r="H470" s="344"/>
      <c r="I470" s="344"/>
      <c r="J470" s="344"/>
      <c r="K470" s="344"/>
      <c r="L470" s="344"/>
      <c r="M470" s="345"/>
      <c r="N470" s="353" t="s">
        <v>66</v>
      </c>
      <c r="O470" s="354"/>
      <c r="P470" s="354"/>
      <c r="Q470" s="354"/>
      <c r="R470" s="354"/>
      <c r="S470" s="354"/>
      <c r="T470" s="355"/>
      <c r="U470" s="37" t="s">
        <v>67</v>
      </c>
      <c r="V470" s="341">
        <f>IFERROR(V464/H464,"0")+IFERROR(V465/H465,"0")+IFERROR(V466/H466,"0")+IFERROR(V467/H467,"0")+IFERROR(V468/H468,"0")+IFERROR(V469/H469,"0")</f>
        <v>0</v>
      </c>
      <c r="W470" s="341">
        <f>IFERROR(W464/H464,"0")+IFERROR(W465/H465,"0")+IFERROR(W466/H466,"0")+IFERROR(W467/H467,"0")+IFERROR(W468/H468,"0")+IFERROR(W469/H469,"0")</f>
        <v>0</v>
      </c>
      <c r="X470" s="341">
        <f>IFERROR(IF(X464="",0,X464),"0")+IFERROR(IF(X465="",0,X465),"0")+IFERROR(IF(X466="",0,X466),"0")+IFERROR(IF(X467="",0,X467),"0")+IFERROR(IF(X468="",0,X468),"0")+IFERROR(IF(X469="",0,X469),"0")</f>
        <v>0</v>
      </c>
      <c r="Y470" s="342"/>
      <c r="Z470" s="342"/>
    </row>
    <row r="471" spans="1:53" hidden="1" x14ac:dyDescent="0.2">
      <c r="A471" s="344"/>
      <c r="B471" s="344"/>
      <c r="C471" s="344"/>
      <c r="D471" s="344"/>
      <c r="E471" s="344"/>
      <c r="F471" s="344"/>
      <c r="G471" s="344"/>
      <c r="H471" s="344"/>
      <c r="I471" s="344"/>
      <c r="J471" s="344"/>
      <c r="K471" s="344"/>
      <c r="L471" s="344"/>
      <c r="M471" s="345"/>
      <c r="N471" s="353" t="s">
        <v>66</v>
      </c>
      <c r="O471" s="354"/>
      <c r="P471" s="354"/>
      <c r="Q471" s="354"/>
      <c r="R471" s="354"/>
      <c r="S471" s="354"/>
      <c r="T471" s="355"/>
      <c r="U471" s="37" t="s">
        <v>65</v>
      </c>
      <c r="V471" s="341">
        <f>IFERROR(SUM(V464:V469),"0")</f>
        <v>0</v>
      </c>
      <c r="W471" s="341">
        <f>IFERROR(SUM(W464:W469),"0")</f>
        <v>0</v>
      </c>
      <c r="X471" s="37"/>
      <c r="Y471" s="342"/>
      <c r="Z471" s="342"/>
    </row>
    <row r="472" spans="1:53" ht="14.25" hidden="1" customHeight="1" x14ac:dyDescent="0.25">
      <c r="A472" s="363" t="s">
        <v>68</v>
      </c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4"/>
      <c r="N472" s="344"/>
      <c r="O472" s="344"/>
      <c r="P472" s="344"/>
      <c r="Q472" s="344"/>
      <c r="R472" s="344"/>
      <c r="S472" s="344"/>
      <c r="T472" s="344"/>
      <c r="U472" s="344"/>
      <c r="V472" s="344"/>
      <c r="W472" s="344"/>
      <c r="X472" s="344"/>
      <c r="Y472" s="335"/>
      <c r="Z472" s="335"/>
    </row>
    <row r="473" spans="1:53" ht="27" hidden="1" customHeight="1" x14ac:dyDescent="0.25">
      <c r="A473" s="54" t="s">
        <v>668</v>
      </c>
      <c r="B473" s="54" t="s">
        <v>669</v>
      </c>
      <c r="C473" s="31">
        <v>4301051058</v>
      </c>
      <c r="D473" s="349">
        <v>4680115883536</v>
      </c>
      <c r="E473" s="348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509" t="s">
        <v>670</v>
      </c>
      <c r="O473" s="347"/>
      <c r="P473" s="347"/>
      <c r="Q473" s="347"/>
      <c r="R473" s="348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hidden="1" customHeight="1" x14ac:dyDescent="0.25">
      <c r="A474" s="54" t="s">
        <v>671</v>
      </c>
      <c r="B474" s="54" t="s">
        <v>672</v>
      </c>
      <c r="C474" s="31">
        <v>4301051230</v>
      </c>
      <c r="D474" s="349">
        <v>4607091383409</v>
      </c>
      <c r="E474" s="348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5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47"/>
      <c r="P474" s="347"/>
      <c r="Q474" s="347"/>
      <c r="R474" s="348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hidden="1" customHeight="1" x14ac:dyDescent="0.25">
      <c r="A475" s="54" t="s">
        <v>673</v>
      </c>
      <c r="B475" s="54" t="s">
        <v>674</v>
      </c>
      <c r="C475" s="31">
        <v>4301051231</v>
      </c>
      <c r="D475" s="349">
        <v>4607091383416</v>
      </c>
      <c r="E475" s="348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47"/>
      <c r="P475" s="347"/>
      <c r="Q475" s="347"/>
      <c r="R475" s="348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idden="1" x14ac:dyDescent="0.2">
      <c r="A476" s="343"/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5"/>
      <c r="N476" s="353" t="s">
        <v>66</v>
      </c>
      <c r="O476" s="354"/>
      <c r="P476" s="354"/>
      <c r="Q476" s="354"/>
      <c r="R476" s="354"/>
      <c r="S476" s="354"/>
      <c r="T476" s="355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44"/>
      <c r="B477" s="344"/>
      <c r="C477" s="344"/>
      <c r="D477" s="344"/>
      <c r="E477" s="344"/>
      <c r="F477" s="344"/>
      <c r="G477" s="344"/>
      <c r="H477" s="344"/>
      <c r="I477" s="344"/>
      <c r="J477" s="344"/>
      <c r="K477" s="344"/>
      <c r="L477" s="344"/>
      <c r="M477" s="345"/>
      <c r="N477" s="353" t="s">
        <v>66</v>
      </c>
      <c r="O477" s="354"/>
      <c r="P477" s="354"/>
      <c r="Q477" s="354"/>
      <c r="R477" s="354"/>
      <c r="S477" s="354"/>
      <c r="T477" s="355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hidden="1" customHeight="1" x14ac:dyDescent="0.2">
      <c r="A478" s="390" t="s">
        <v>675</v>
      </c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1"/>
      <c r="P478" s="391"/>
      <c r="Q478" s="391"/>
      <c r="R478" s="391"/>
      <c r="S478" s="391"/>
      <c r="T478" s="391"/>
      <c r="U478" s="391"/>
      <c r="V478" s="391"/>
      <c r="W478" s="391"/>
      <c r="X478" s="391"/>
      <c r="Y478" s="48"/>
      <c r="Z478" s="48"/>
    </row>
    <row r="479" spans="1:53" ht="16.5" hidden="1" customHeight="1" x14ac:dyDescent="0.25">
      <c r="A479" s="361" t="s">
        <v>676</v>
      </c>
      <c r="B479" s="344"/>
      <c r="C479" s="344"/>
      <c r="D479" s="344"/>
      <c r="E479" s="344"/>
      <c r="F479" s="344"/>
      <c r="G479" s="344"/>
      <c r="H479" s="344"/>
      <c r="I479" s="344"/>
      <c r="J479" s="344"/>
      <c r="K479" s="344"/>
      <c r="L479" s="344"/>
      <c r="M479" s="344"/>
      <c r="N479" s="344"/>
      <c r="O479" s="344"/>
      <c r="P479" s="344"/>
      <c r="Q479" s="344"/>
      <c r="R479" s="344"/>
      <c r="S479" s="344"/>
      <c r="T479" s="344"/>
      <c r="U479" s="344"/>
      <c r="V479" s="344"/>
      <c r="W479" s="344"/>
      <c r="X479" s="344"/>
      <c r="Y479" s="334"/>
      <c r="Z479" s="334"/>
    </row>
    <row r="480" spans="1:53" ht="14.25" hidden="1" customHeight="1" x14ac:dyDescent="0.25">
      <c r="A480" s="363" t="s">
        <v>108</v>
      </c>
      <c r="B480" s="344"/>
      <c r="C480" s="344"/>
      <c r="D480" s="344"/>
      <c r="E480" s="344"/>
      <c r="F480" s="344"/>
      <c r="G480" s="344"/>
      <c r="H480" s="344"/>
      <c r="I480" s="344"/>
      <c r="J480" s="344"/>
      <c r="K480" s="344"/>
      <c r="L480" s="344"/>
      <c r="M480" s="344"/>
      <c r="N480" s="344"/>
      <c r="O480" s="344"/>
      <c r="P480" s="344"/>
      <c r="Q480" s="344"/>
      <c r="R480" s="344"/>
      <c r="S480" s="344"/>
      <c r="T480" s="344"/>
      <c r="U480" s="344"/>
      <c r="V480" s="344"/>
      <c r="W480" s="344"/>
      <c r="X480" s="344"/>
      <c r="Y480" s="335"/>
      <c r="Z480" s="335"/>
    </row>
    <row r="481" spans="1:53" ht="27" hidden="1" customHeight="1" x14ac:dyDescent="0.25">
      <c r="A481" s="54" t="s">
        <v>677</v>
      </c>
      <c r="B481" s="54" t="s">
        <v>678</v>
      </c>
      <c r="C481" s="31">
        <v>4301011585</v>
      </c>
      <c r="D481" s="349">
        <v>4640242180441</v>
      </c>
      <c r="E481" s="348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517" t="s">
        <v>679</v>
      </c>
      <c r="O481" s="347"/>
      <c r="P481" s="347"/>
      <c r="Q481" s="347"/>
      <c r="R481" s="348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4301011584</v>
      </c>
      <c r="D482" s="349">
        <v>4640242180564</v>
      </c>
      <c r="E482" s="348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643" t="s">
        <v>682</v>
      </c>
      <c r="O482" s="347"/>
      <c r="P482" s="347"/>
      <c r="Q482" s="347"/>
      <c r="R482" s="348"/>
      <c r="S482" s="34"/>
      <c r="T482" s="34"/>
      <c r="U482" s="35" t="s">
        <v>65</v>
      </c>
      <c r="V482" s="339">
        <v>0</v>
      </c>
      <c r="W482" s="34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683</v>
      </c>
      <c r="B483" s="54" t="s">
        <v>684</v>
      </c>
      <c r="C483" s="31">
        <v>4301011551</v>
      </c>
      <c r="D483" s="349">
        <v>4640242180038</v>
      </c>
      <c r="E483" s="348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455" t="s">
        <v>685</v>
      </c>
      <c r="O483" s="347"/>
      <c r="P483" s="347"/>
      <c r="Q483" s="347"/>
      <c r="R483" s="348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hidden="1" x14ac:dyDescent="0.2">
      <c r="A484" s="343"/>
      <c r="B484" s="344"/>
      <c r="C484" s="344"/>
      <c r="D484" s="344"/>
      <c r="E484" s="344"/>
      <c r="F484" s="344"/>
      <c r="G484" s="344"/>
      <c r="H484" s="344"/>
      <c r="I484" s="344"/>
      <c r="J484" s="344"/>
      <c r="K484" s="344"/>
      <c r="L484" s="344"/>
      <c r="M484" s="345"/>
      <c r="N484" s="353" t="s">
        <v>66</v>
      </c>
      <c r="O484" s="354"/>
      <c r="P484" s="354"/>
      <c r="Q484" s="354"/>
      <c r="R484" s="354"/>
      <c r="S484" s="354"/>
      <c r="T484" s="355"/>
      <c r="U484" s="37" t="s">
        <v>67</v>
      </c>
      <c r="V484" s="341">
        <f>IFERROR(V481/H481,"0")+IFERROR(V482/H482,"0")+IFERROR(V483/H483,"0")</f>
        <v>0</v>
      </c>
      <c r="W484" s="341">
        <f>IFERROR(W481/H481,"0")+IFERROR(W482/H482,"0")+IFERROR(W483/H483,"0")</f>
        <v>0</v>
      </c>
      <c r="X484" s="341">
        <f>IFERROR(IF(X481="",0,X481),"0")+IFERROR(IF(X482="",0,X482),"0")+IFERROR(IF(X483="",0,X483),"0")</f>
        <v>0</v>
      </c>
      <c r="Y484" s="342"/>
      <c r="Z484" s="342"/>
    </row>
    <row r="485" spans="1:53" hidden="1" x14ac:dyDescent="0.2">
      <c r="A485" s="344"/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5"/>
      <c r="N485" s="353" t="s">
        <v>66</v>
      </c>
      <c r="O485" s="354"/>
      <c r="P485" s="354"/>
      <c r="Q485" s="354"/>
      <c r="R485" s="354"/>
      <c r="S485" s="354"/>
      <c r="T485" s="355"/>
      <c r="U485" s="37" t="s">
        <v>65</v>
      </c>
      <c r="V485" s="341">
        <f>IFERROR(SUM(V481:V483),"0")</f>
        <v>0</v>
      </c>
      <c r="W485" s="341">
        <f>IFERROR(SUM(W481:W483),"0")</f>
        <v>0</v>
      </c>
      <c r="X485" s="37"/>
      <c r="Y485" s="342"/>
      <c r="Z485" s="342"/>
    </row>
    <row r="486" spans="1:53" ht="14.25" hidden="1" customHeight="1" x14ac:dyDescent="0.25">
      <c r="A486" s="363" t="s">
        <v>100</v>
      </c>
      <c r="B486" s="344"/>
      <c r="C486" s="344"/>
      <c r="D486" s="344"/>
      <c r="E486" s="344"/>
      <c r="F486" s="344"/>
      <c r="G486" s="344"/>
      <c r="H486" s="344"/>
      <c r="I486" s="344"/>
      <c r="J486" s="344"/>
      <c r="K486" s="344"/>
      <c r="L486" s="344"/>
      <c r="M486" s="344"/>
      <c r="N486" s="344"/>
      <c r="O486" s="344"/>
      <c r="P486" s="344"/>
      <c r="Q486" s="344"/>
      <c r="R486" s="344"/>
      <c r="S486" s="344"/>
      <c r="T486" s="344"/>
      <c r="U486" s="344"/>
      <c r="V486" s="344"/>
      <c r="W486" s="344"/>
      <c r="X486" s="344"/>
      <c r="Y486" s="335"/>
      <c r="Z486" s="335"/>
    </row>
    <row r="487" spans="1:53" ht="27" hidden="1" customHeight="1" x14ac:dyDescent="0.25">
      <c r="A487" s="54" t="s">
        <v>686</v>
      </c>
      <c r="B487" s="54" t="s">
        <v>687</v>
      </c>
      <c r="C487" s="31">
        <v>4301020260</v>
      </c>
      <c r="D487" s="349">
        <v>4640242180526</v>
      </c>
      <c r="E487" s="348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21" t="s">
        <v>688</v>
      </c>
      <c r="O487" s="347"/>
      <c r="P487" s="347"/>
      <c r="Q487" s="347"/>
      <c r="R487" s="348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hidden="1" customHeight="1" x14ac:dyDescent="0.25">
      <c r="A488" s="54" t="s">
        <v>689</v>
      </c>
      <c r="B488" s="54" t="s">
        <v>690</v>
      </c>
      <c r="C488" s="31">
        <v>4301020269</v>
      </c>
      <c r="D488" s="349">
        <v>4640242180519</v>
      </c>
      <c r="E488" s="348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468" t="s">
        <v>691</v>
      </c>
      <c r="O488" s="347"/>
      <c r="P488" s="347"/>
      <c r="Q488" s="347"/>
      <c r="R488" s="348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hidden="1" x14ac:dyDescent="0.2">
      <c r="A489" s="343"/>
      <c r="B489" s="344"/>
      <c r="C489" s="344"/>
      <c r="D489" s="344"/>
      <c r="E489" s="344"/>
      <c r="F489" s="344"/>
      <c r="G489" s="344"/>
      <c r="H489" s="344"/>
      <c r="I489" s="344"/>
      <c r="J489" s="344"/>
      <c r="K489" s="344"/>
      <c r="L489" s="344"/>
      <c r="M489" s="345"/>
      <c r="N489" s="353" t="s">
        <v>66</v>
      </c>
      <c r="O489" s="354"/>
      <c r="P489" s="354"/>
      <c r="Q489" s="354"/>
      <c r="R489" s="354"/>
      <c r="S489" s="354"/>
      <c r="T489" s="355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hidden="1" x14ac:dyDescent="0.2">
      <c r="A490" s="344"/>
      <c r="B490" s="344"/>
      <c r="C490" s="344"/>
      <c r="D490" s="344"/>
      <c r="E490" s="344"/>
      <c r="F490" s="344"/>
      <c r="G490" s="344"/>
      <c r="H490" s="344"/>
      <c r="I490" s="344"/>
      <c r="J490" s="344"/>
      <c r="K490" s="344"/>
      <c r="L490" s="344"/>
      <c r="M490" s="345"/>
      <c r="N490" s="353" t="s">
        <v>66</v>
      </c>
      <c r="O490" s="354"/>
      <c r="P490" s="354"/>
      <c r="Q490" s="354"/>
      <c r="R490" s="354"/>
      <c r="S490" s="354"/>
      <c r="T490" s="355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hidden="1" customHeight="1" x14ac:dyDescent="0.25">
      <c r="A491" s="363" t="s">
        <v>60</v>
      </c>
      <c r="B491" s="344"/>
      <c r="C491" s="344"/>
      <c r="D491" s="344"/>
      <c r="E491" s="344"/>
      <c r="F491" s="344"/>
      <c r="G491" s="344"/>
      <c r="H491" s="344"/>
      <c r="I491" s="344"/>
      <c r="J491" s="344"/>
      <c r="K491" s="344"/>
      <c r="L491" s="344"/>
      <c r="M491" s="344"/>
      <c r="N491" s="344"/>
      <c r="O491" s="344"/>
      <c r="P491" s="344"/>
      <c r="Q491" s="344"/>
      <c r="R491" s="344"/>
      <c r="S491" s="344"/>
      <c r="T491" s="344"/>
      <c r="U491" s="344"/>
      <c r="V491" s="344"/>
      <c r="W491" s="344"/>
      <c r="X491" s="344"/>
      <c r="Y491" s="335"/>
      <c r="Z491" s="335"/>
    </row>
    <row r="492" spans="1:53" ht="27" hidden="1" customHeight="1" x14ac:dyDescent="0.25">
      <c r="A492" s="54" t="s">
        <v>692</v>
      </c>
      <c r="B492" s="54" t="s">
        <v>693</v>
      </c>
      <c r="C492" s="31">
        <v>4301031280</v>
      </c>
      <c r="D492" s="349">
        <v>4640242180816</v>
      </c>
      <c r="E492" s="348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628" t="s">
        <v>694</v>
      </c>
      <c r="O492" s="347"/>
      <c r="P492" s="347"/>
      <c r="Q492" s="347"/>
      <c r="R492" s="348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hidden="1" customHeight="1" x14ac:dyDescent="0.25">
      <c r="A493" s="54" t="s">
        <v>695</v>
      </c>
      <c r="B493" s="54" t="s">
        <v>696</v>
      </c>
      <c r="C493" s="31">
        <v>4301031244</v>
      </c>
      <c r="D493" s="349">
        <v>4640242180595</v>
      </c>
      <c r="E493" s="348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481" t="s">
        <v>697</v>
      </c>
      <c r="O493" s="347"/>
      <c r="P493" s="347"/>
      <c r="Q493" s="347"/>
      <c r="R493" s="348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4" t="s">
        <v>1</v>
      </c>
    </row>
    <row r="494" spans="1:53" ht="27" hidden="1" customHeight="1" x14ac:dyDescent="0.25">
      <c r="A494" s="54" t="s">
        <v>698</v>
      </c>
      <c r="B494" s="54" t="s">
        <v>699</v>
      </c>
      <c r="C494" s="31">
        <v>4301031203</v>
      </c>
      <c r="D494" s="349">
        <v>4640242180908</v>
      </c>
      <c r="E494" s="348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515" t="s">
        <v>700</v>
      </c>
      <c r="O494" s="347"/>
      <c r="P494" s="347"/>
      <c r="Q494" s="347"/>
      <c r="R494" s="348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hidden="1" customHeight="1" x14ac:dyDescent="0.25">
      <c r="A495" s="54" t="s">
        <v>701</v>
      </c>
      <c r="B495" s="54" t="s">
        <v>702</v>
      </c>
      <c r="C495" s="31">
        <v>4301031200</v>
      </c>
      <c r="D495" s="349">
        <v>4640242180489</v>
      </c>
      <c r="E495" s="348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494" t="s">
        <v>703</v>
      </c>
      <c r="O495" s="347"/>
      <c r="P495" s="347"/>
      <c r="Q495" s="347"/>
      <c r="R495" s="348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hidden="1" x14ac:dyDescent="0.2">
      <c r="A496" s="343"/>
      <c r="B496" s="344"/>
      <c r="C496" s="344"/>
      <c r="D496" s="344"/>
      <c r="E496" s="344"/>
      <c r="F496" s="344"/>
      <c r="G496" s="344"/>
      <c r="H496" s="344"/>
      <c r="I496" s="344"/>
      <c r="J496" s="344"/>
      <c r="K496" s="344"/>
      <c r="L496" s="344"/>
      <c r="M496" s="345"/>
      <c r="N496" s="353" t="s">
        <v>66</v>
      </c>
      <c r="O496" s="354"/>
      <c r="P496" s="354"/>
      <c r="Q496" s="354"/>
      <c r="R496" s="354"/>
      <c r="S496" s="354"/>
      <c r="T496" s="355"/>
      <c r="U496" s="37" t="s">
        <v>67</v>
      </c>
      <c r="V496" s="341">
        <f>IFERROR(V492/H492,"0")+IFERROR(V493/H493,"0")+IFERROR(V494/H494,"0")+IFERROR(V495/H495,"0")</f>
        <v>0</v>
      </c>
      <c r="W496" s="341">
        <f>IFERROR(W492/H492,"0")+IFERROR(W493/H493,"0")+IFERROR(W494/H494,"0")+IFERROR(W495/H495,"0")</f>
        <v>0</v>
      </c>
      <c r="X496" s="341">
        <f>IFERROR(IF(X492="",0,X492),"0")+IFERROR(IF(X493="",0,X493),"0")+IFERROR(IF(X494="",0,X494),"0")+IFERROR(IF(X495="",0,X495),"0")</f>
        <v>0</v>
      </c>
      <c r="Y496" s="342"/>
      <c r="Z496" s="342"/>
    </row>
    <row r="497" spans="1:53" hidden="1" x14ac:dyDescent="0.2">
      <c r="A497" s="344"/>
      <c r="B497" s="344"/>
      <c r="C497" s="344"/>
      <c r="D497" s="344"/>
      <c r="E497" s="344"/>
      <c r="F497" s="344"/>
      <c r="G497" s="344"/>
      <c r="H497" s="344"/>
      <c r="I497" s="344"/>
      <c r="J497" s="344"/>
      <c r="K497" s="344"/>
      <c r="L497" s="344"/>
      <c r="M497" s="345"/>
      <c r="N497" s="353" t="s">
        <v>66</v>
      </c>
      <c r="O497" s="354"/>
      <c r="P497" s="354"/>
      <c r="Q497" s="354"/>
      <c r="R497" s="354"/>
      <c r="S497" s="354"/>
      <c r="T497" s="355"/>
      <c r="U497" s="37" t="s">
        <v>65</v>
      </c>
      <c r="V497" s="341">
        <f>IFERROR(SUM(V492:V495),"0")</f>
        <v>0</v>
      </c>
      <c r="W497" s="341">
        <f>IFERROR(SUM(W492:W495),"0")</f>
        <v>0</v>
      </c>
      <c r="X497" s="37"/>
      <c r="Y497" s="342"/>
      <c r="Z497" s="342"/>
    </row>
    <row r="498" spans="1:53" ht="14.25" hidden="1" customHeight="1" x14ac:dyDescent="0.25">
      <c r="A498" s="363" t="s">
        <v>68</v>
      </c>
      <c r="B498" s="344"/>
      <c r="C498" s="344"/>
      <c r="D498" s="344"/>
      <c r="E498" s="344"/>
      <c r="F498" s="344"/>
      <c r="G498" s="344"/>
      <c r="H498" s="344"/>
      <c r="I498" s="344"/>
      <c r="J498" s="344"/>
      <c r="K498" s="344"/>
      <c r="L498" s="344"/>
      <c r="M498" s="344"/>
      <c r="N498" s="344"/>
      <c r="O498" s="344"/>
      <c r="P498" s="344"/>
      <c r="Q498" s="344"/>
      <c r="R498" s="344"/>
      <c r="S498" s="344"/>
      <c r="T498" s="344"/>
      <c r="U498" s="344"/>
      <c r="V498" s="344"/>
      <c r="W498" s="344"/>
      <c r="X498" s="344"/>
      <c r="Y498" s="335"/>
      <c r="Z498" s="335"/>
    </row>
    <row r="499" spans="1:53" ht="27" hidden="1" customHeight="1" x14ac:dyDescent="0.25">
      <c r="A499" s="54" t="s">
        <v>704</v>
      </c>
      <c r="B499" s="54" t="s">
        <v>705</v>
      </c>
      <c r="C499" s="31">
        <v>4301051310</v>
      </c>
      <c r="D499" s="349">
        <v>4680115880870</v>
      </c>
      <c r="E499" s="348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47"/>
      <c r="P499" s="347"/>
      <c r="Q499" s="347"/>
      <c r="R499" s="348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hidden="1" customHeight="1" x14ac:dyDescent="0.25">
      <c r="A500" s="54" t="s">
        <v>706</v>
      </c>
      <c r="B500" s="54" t="s">
        <v>707</v>
      </c>
      <c r="C500" s="31">
        <v>4301051510</v>
      </c>
      <c r="D500" s="349">
        <v>4640242180540</v>
      </c>
      <c r="E500" s="348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7" t="s">
        <v>708</v>
      </c>
      <c r="O500" s="347"/>
      <c r="P500" s="347"/>
      <c r="Q500" s="347"/>
      <c r="R500" s="348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hidden="1" customHeight="1" x14ac:dyDescent="0.25">
      <c r="A501" s="54" t="s">
        <v>709</v>
      </c>
      <c r="B501" s="54" t="s">
        <v>710</v>
      </c>
      <c r="C501" s="31">
        <v>4301051390</v>
      </c>
      <c r="D501" s="349">
        <v>4640242181233</v>
      </c>
      <c r="E501" s="348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488" t="s">
        <v>711</v>
      </c>
      <c r="O501" s="347"/>
      <c r="P501" s="347"/>
      <c r="Q501" s="347"/>
      <c r="R501" s="348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hidden="1" customHeight="1" x14ac:dyDescent="0.25">
      <c r="A502" s="54" t="s">
        <v>712</v>
      </c>
      <c r="B502" s="54" t="s">
        <v>713</v>
      </c>
      <c r="C502" s="31">
        <v>4301051508</v>
      </c>
      <c r="D502" s="349">
        <v>4640242180557</v>
      </c>
      <c r="E502" s="348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504" t="s">
        <v>714</v>
      </c>
      <c r="O502" s="347"/>
      <c r="P502" s="347"/>
      <c r="Q502" s="347"/>
      <c r="R502" s="348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hidden="1" customHeight="1" x14ac:dyDescent="0.25">
      <c r="A503" s="54" t="s">
        <v>715</v>
      </c>
      <c r="B503" s="54" t="s">
        <v>716</v>
      </c>
      <c r="C503" s="31">
        <v>4301051448</v>
      </c>
      <c r="D503" s="349">
        <v>4640242181226</v>
      </c>
      <c r="E503" s="348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491" t="s">
        <v>717</v>
      </c>
      <c r="O503" s="347"/>
      <c r="P503" s="347"/>
      <c r="Q503" s="347"/>
      <c r="R503" s="348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hidden="1" x14ac:dyDescent="0.2">
      <c r="A504" s="343"/>
      <c r="B504" s="344"/>
      <c r="C504" s="344"/>
      <c r="D504" s="344"/>
      <c r="E504" s="344"/>
      <c r="F504" s="344"/>
      <c r="G504" s="344"/>
      <c r="H504" s="344"/>
      <c r="I504" s="344"/>
      <c r="J504" s="344"/>
      <c r="K504" s="344"/>
      <c r="L504" s="344"/>
      <c r="M504" s="345"/>
      <c r="N504" s="353" t="s">
        <v>66</v>
      </c>
      <c r="O504" s="354"/>
      <c r="P504" s="354"/>
      <c r="Q504" s="354"/>
      <c r="R504" s="354"/>
      <c r="S504" s="354"/>
      <c r="T504" s="355"/>
      <c r="U504" s="37" t="s">
        <v>67</v>
      </c>
      <c r="V504" s="341">
        <f>IFERROR(V499/H499,"0")+IFERROR(V500/H500,"0")+IFERROR(V501/H501,"0")+IFERROR(V502/H502,"0")+IFERROR(V503/H503,"0")</f>
        <v>0</v>
      </c>
      <c r="W504" s="341">
        <f>IFERROR(W499/H499,"0")+IFERROR(W500/H500,"0")+IFERROR(W501/H501,"0")+IFERROR(W502/H502,"0")+IFERROR(W503/H503,"0")</f>
        <v>0</v>
      </c>
      <c r="X504" s="341">
        <f>IFERROR(IF(X499="",0,X499),"0")+IFERROR(IF(X500="",0,X500),"0")+IFERROR(IF(X501="",0,X501),"0")+IFERROR(IF(X502="",0,X502),"0")+IFERROR(IF(X503="",0,X503),"0")</f>
        <v>0</v>
      </c>
      <c r="Y504" s="342"/>
      <c r="Z504" s="342"/>
    </row>
    <row r="505" spans="1:53" hidden="1" x14ac:dyDescent="0.2">
      <c r="A505" s="344"/>
      <c r="B505" s="344"/>
      <c r="C505" s="344"/>
      <c r="D505" s="344"/>
      <c r="E505" s="344"/>
      <c r="F505" s="344"/>
      <c r="G505" s="344"/>
      <c r="H505" s="344"/>
      <c r="I505" s="344"/>
      <c r="J505" s="344"/>
      <c r="K505" s="344"/>
      <c r="L505" s="344"/>
      <c r="M505" s="345"/>
      <c r="N505" s="353" t="s">
        <v>66</v>
      </c>
      <c r="O505" s="354"/>
      <c r="P505" s="354"/>
      <c r="Q505" s="354"/>
      <c r="R505" s="354"/>
      <c r="S505" s="354"/>
      <c r="T505" s="355"/>
      <c r="U505" s="37" t="s">
        <v>65</v>
      </c>
      <c r="V505" s="341">
        <f>IFERROR(SUM(V499:V503),"0")</f>
        <v>0</v>
      </c>
      <c r="W505" s="341">
        <f>IFERROR(SUM(W499:W503),"0")</f>
        <v>0</v>
      </c>
      <c r="X505" s="37"/>
      <c r="Y505" s="342"/>
      <c r="Z505" s="342"/>
    </row>
    <row r="506" spans="1:53" ht="15" customHeight="1" x14ac:dyDescent="0.2">
      <c r="A506" s="548"/>
      <c r="B506" s="344"/>
      <c r="C506" s="344"/>
      <c r="D506" s="344"/>
      <c r="E506" s="344"/>
      <c r="F506" s="344"/>
      <c r="G506" s="344"/>
      <c r="H506" s="344"/>
      <c r="I506" s="344"/>
      <c r="J506" s="344"/>
      <c r="K506" s="344"/>
      <c r="L506" s="344"/>
      <c r="M506" s="407"/>
      <c r="N506" s="464" t="s">
        <v>718</v>
      </c>
      <c r="O506" s="388"/>
      <c r="P506" s="388"/>
      <c r="Q506" s="388"/>
      <c r="R506" s="388"/>
      <c r="S506" s="388"/>
      <c r="T506" s="389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14950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14955</v>
      </c>
      <c r="X506" s="37"/>
      <c r="Y506" s="342"/>
      <c r="Z506" s="342"/>
    </row>
    <row r="507" spans="1:53" x14ac:dyDescent="0.2">
      <c r="A507" s="344"/>
      <c r="B507" s="344"/>
      <c r="C507" s="344"/>
      <c r="D507" s="344"/>
      <c r="E507" s="344"/>
      <c r="F507" s="344"/>
      <c r="G507" s="344"/>
      <c r="H507" s="344"/>
      <c r="I507" s="344"/>
      <c r="J507" s="344"/>
      <c r="K507" s="344"/>
      <c r="L507" s="344"/>
      <c r="M507" s="407"/>
      <c r="N507" s="464" t="s">
        <v>719</v>
      </c>
      <c r="O507" s="388"/>
      <c r="P507" s="388"/>
      <c r="Q507" s="388"/>
      <c r="R507" s="388"/>
      <c r="S507" s="388"/>
      <c r="T507" s="389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15428.4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15433.56</v>
      </c>
      <c r="X507" s="37"/>
      <c r="Y507" s="342"/>
      <c r="Z507" s="342"/>
    </row>
    <row r="508" spans="1:53" x14ac:dyDescent="0.2">
      <c r="A508" s="344"/>
      <c r="B508" s="344"/>
      <c r="C508" s="344"/>
      <c r="D508" s="344"/>
      <c r="E508" s="344"/>
      <c r="F508" s="344"/>
      <c r="G508" s="344"/>
      <c r="H508" s="344"/>
      <c r="I508" s="344"/>
      <c r="J508" s="344"/>
      <c r="K508" s="344"/>
      <c r="L508" s="344"/>
      <c r="M508" s="407"/>
      <c r="N508" s="464" t="s">
        <v>720</v>
      </c>
      <c r="O508" s="388"/>
      <c r="P508" s="388"/>
      <c r="Q508" s="388"/>
      <c r="R508" s="388"/>
      <c r="S508" s="388"/>
      <c r="T508" s="389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21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21</v>
      </c>
      <c r="X508" s="37"/>
      <c r="Y508" s="342"/>
      <c r="Z508" s="342"/>
    </row>
    <row r="509" spans="1:53" x14ac:dyDescent="0.2">
      <c r="A509" s="344"/>
      <c r="B509" s="344"/>
      <c r="C509" s="344"/>
      <c r="D509" s="344"/>
      <c r="E509" s="344"/>
      <c r="F509" s="344"/>
      <c r="G509" s="344"/>
      <c r="H509" s="344"/>
      <c r="I509" s="344"/>
      <c r="J509" s="344"/>
      <c r="K509" s="344"/>
      <c r="L509" s="344"/>
      <c r="M509" s="407"/>
      <c r="N509" s="464" t="s">
        <v>722</v>
      </c>
      <c r="O509" s="388"/>
      <c r="P509" s="388"/>
      <c r="Q509" s="388"/>
      <c r="R509" s="388"/>
      <c r="S509" s="388"/>
      <c r="T509" s="389"/>
      <c r="U509" s="37" t="s">
        <v>65</v>
      </c>
      <c r="V509" s="341">
        <f>GrossWeightTotal+PalletQtyTotal*25</f>
        <v>15953.4</v>
      </c>
      <c r="W509" s="341">
        <f>GrossWeightTotalR+PalletQtyTotalR*25</f>
        <v>15958.56</v>
      </c>
      <c r="X509" s="37"/>
      <c r="Y509" s="342"/>
      <c r="Z509" s="342"/>
    </row>
    <row r="510" spans="1:53" x14ac:dyDescent="0.2">
      <c r="A510" s="344"/>
      <c r="B510" s="344"/>
      <c r="C510" s="344"/>
      <c r="D510" s="344"/>
      <c r="E510" s="344"/>
      <c r="F510" s="344"/>
      <c r="G510" s="344"/>
      <c r="H510" s="344"/>
      <c r="I510" s="344"/>
      <c r="J510" s="344"/>
      <c r="K510" s="344"/>
      <c r="L510" s="344"/>
      <c r="M510" s="407"/>
      <c r="N510" s="464" t="s">
        <v>723</v>
      </c>
      <c r="O510" s="388"/>
      <c r="P510" s="388"/>
      <c r="Q510" s="388"/>
      <c r="R510" s="388"/>
      <c r="S510" s="388"/>
      <c r="T510" s="389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996.66666666666663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997</v>
      </c>
      <c r="X510" s="37"/>
      <c r="Y510" s="342"/>
      <c r="Z510" s="342"/>
    </row>
    <row r="511" spans="1:53" ht="14.25" hidden="1" customHeight="1" x14ac:dyDescent="0.2">
      <c r="A511" s="344"/>
      <c r="B511" s="344"/>
      <c r="C511" s="344"/>
      <c r="D511" s="344"/>
      <c r="E511" s="344"/>
      <c r="F511" s="344"/>
      <c r="G511" s="344"/>
      <c r="H511" s="344"/>
      <c r="I511" s="344"/>
      <c r="J511" s="344"/>
      <c r="K511" s="344"/>
      <c r="L511" s="344"/>
      <c r="M511" s="407"/>
      <c r="N511" s="464" t="s">
        <v>724</v>
      </c>
      <c r="O511" s="388"/>
      <c r="P511" s="388"/>
      <c r="Q511" s="388"/>
      <c r="R511" s="388"/>
      <c r="S511" s="388"/>
      <c r="T511" s="389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21.684750000000001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6" t="s">
        <v>59</v>
      </c>
      <c r="C513" s="385" t="s">
        <v>98</v>
      </c>
      <c r="D513" s="452"/>
      <c r="E513" s="452"/>
      <c r="F513" s="453"/>
      <c r="G513" s="385" t="s">
        <v>254</v>
      </c>
      <c r="H513" s="452"/>
      <c r="I513" s="452"/>
      <c r="J513" s="452"/>
      <c r="K513" s="452"/>
      <c r="L513" s="452"/>
      <c r="M513" s="452"/>
      <c r="N513" s="452"/>
      <c r="O513" s="453"/>
      <c r="P513" s="336" t="s">
        <v>483</v>
      </c>
      <c r="Q513" s="385" t="s">
        <v>487</v>
      </c>
      <c r="R513" s="453"/>
      <c r="S513" s="385" t="s">
        <v>543</v>
      </c>
      <c r="T513" s="453"/>
      <c r="U513" s="336" t="s">
        <v>630</v>
      </c>
      <c r="V513" s="336" t="s">
        <v>675</v>
      </c>
      <c r="Z513" s="52"/>
      <c r="AC513" s="337"/>
    </row>
    <row r="514" spans="1:29" ht="14.25" customHeight="1" thickTop="1" x14ac:dyDescent="0.2">
      <c r="A514" s="536" t="s">
        <v>727</v>
      </c>
      <c r="B514" s="385" t="s">
        <v>59</v>
      </c>
      <c r="C514" s="385" t="s">
        <v>99</v>
      </c>
      <c r="D514" s="385" t="s">
        <v>107</v>
      </c>
      <c r="E514" s="385" t="s">
        <v>98</v>
      </c>
      <c r="F514" s="385" t="s">
        <v>245</v>
      </c>
      <c r="G514" s="385" t="s">
        <v>255</v>
      </c>
      <c r="H514" s="385" t="s">
        <v>262</v>
      </c>
      <c r="I514" s="385" t="s">
        <v>282</v>
      </c>
      <c r="J514" s="385" t="s">
        <v>348</v>
      </c>
      <c r="K514" s="337"/>
      <c r="L514" s="385" t="s">
        <v>351</v>
      </c>
      <c r="M514" s="385" t="s">
        <v>371</v>
      </c>
      <c r="N514" s="385" t="s">
        <v>455</v>
      </c>
      <c r="O514" s="385" t="s">
        <v>474</v>
      </c>
      <c r="P514" s="385" t="s">
        <v>484</v>
      </c>
      <c r="Q514" s="385" t="s">
        <v>488</v>
      </c>
      <c r="R514" s="385" t="s">
        <v>517</v>
      </c>
      <c r="S514" s="385" t="s">
        <v>544</v>
      </c>
      <c r="T514" s="385" t="s">
        <v>600</v>
      </c>
      <c r="U514" s="385" t="s">
        <v>630</v>
      </c>
      <c r="V514" s="385" t="s">
        <v>676</v>
      </c>
      <c r="Z514" s="52"/>
      <c r="AC514" s="337"/>
    </row>
    <row r="515" spans="1:29" ht="13.5" customHeight="1" thickBot="1" x14ac:dyDescent="0.25">
      <c r="A515" s="537"/>
      <c r="B515" s="386"/>
      <c r="C515" s="386"/>
      <c r="D515" s="386"/>
      <c r="E515" s="386"/>
      <c r="F515" s="386"/>
      <c r="G515" s="386"/>
      <c r="H515" s="386"/>
      <c r="I515" s="386"/>
      <c r="J515" s="386"/>
      <c r="K515" s="337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Z515" s="52"/>
      <c r="AC515" s="337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0</v>
      </c>
      <c r="D516" s="46">
        <f>IFERROR(W57*1,"0")+IFERROR(W58*1,"0")+IFERROR(W59*1,"0")+IFERROR(W60*1,"0")</f>
        <v>0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0</v>
      </c>
      <c r="F516" s="46">
        <f>IFERROR(W134*1,"0")+IFERROR(W135*1,"0")+IFERROR(W136*1,"0")+IFERROR(W137*1,"0")</f>
        <v>0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46">
        <f>IFERROR(W208*1,"0")</f>
        <v>0</v>
      </c>
      <c r="K516" s="337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0</v>
      </c>
      <c r="N516" s="46">
        <f>IFERROR(W284*1,"0")+IFERROR(W285*1,"0")+IFERROR(W286*1,"0")+IFERROR(W287*1,"0")+IFERROR(W288*1,"0")+IFERROR(W289*1,"0")+IFERROR(W290*1,"0")+IFERROR(W291*1,"0")+IFERROR(W295*1,"0")+IFERROR(W296*1,"0")</f>
        <v>0</v>
      </c>
      <c r="O516" s="46">
        <f>IFERROR(W301*1,"0")+IFERROR(W305*1,"0")+IFERROR(W309*1,"0")+IFERROR(W313*1,"0")</f>
        <v>0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14955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0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0</v>
      </c>
      <c r="Z516" s="52"/>
      <c r="AC516" s="337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00,00"/>
        <filter val="14 950,00"/>
        <filter val="15 428,40"/>
        <filter val="15 953,40"/>
        <filter val="2 650,00"/>
        <filter val="21"/>
        <filter val="346,67"/>
        <filter val="5 200,00"/>
        <filter val="650,00"/>
        <filter val="750,00"/>
        <filter val="9 750,00"/>
        <filter val="996,67"/>
      </filters>
    </filterColumn>
  </autoFilter>
  <mergeCells count="919">
    <mergeCell ref="D473:E473"/>
    <mergeCell ref="D60:E60"/>
    <mergeCell ref="N144:R144"/>
    <mergeCell ref="D187:E187"/>
    <mergeCell ref="D423:E423"/>
    <mergeCell ref="A498:X498"/>
    <mergeCell ref="D174:E174"/>
    <mergeCell ref="N87:T87"/>
    <mergeCell ref="A61:M62"/>
    <mergeCell ref="D410:E410"/>
    <mergeCell ref="A133:X133"/>
    <mergeCell ref="A445:X445"/>
    <mergeCell ref="N171:T171"/>
    <mergeCell ref="A302:M303"/>
    <mergeCell ref="A432:X432"/>
    <mergeCell ref="N471:T471"/>
    <mergeCell ref="D474:E474"/>
    <mergeCell ref="D411:E411"/>
    <mergeCell ref="D482:E482"/>
    <mergeCell ref="A122:X122"/>
    <mergeCell ref="A491:X491"/>
    <mergeCell ref="A199:X199"/>
    <mergeCell ref="N96:T96"/>
    <mergeCell ref="A292:M293"/>
    <mergeCell ref="N24:T24"/>
    <mergeCell ref="H9:I9"/>
    <mergeCell ref="A264:X264"/>
    <mergeCell ref="D45:E45"/>
    <mergeCell ref="N267:R267"/>
    <mergeCell ref="J514:J515"/>
    <mergeCell ref="N460:R460"/>
    <mergeCell ref="B514:B515"/>
    <mergeCell ref="L514:L515"/>
    <mergeCell ref="D514:D515"/>
    <mergeCell ref="N197:T197"/>
    <mergeCell ref="N155:R155"/>
    <mergeCell ref="N33:R33"/>
    <mergeCell ref="N93:R93"/>
    <mergeCell ref="N391:R391"/>
    <mergeCell ref="D70:E70"/>
    <mergeCell ref="D499:E499"/>
    <mergeCell ref="N366:R366"/>
    <mergeCell ref="D426:E426"/>
    <mergeCell ref="N328:R328"/>
    <mergeCell ref="N157:R157"/>
    <mergeCell ref="N455:R455"/>
    <mergeCell ref="D134:E134"/>
    <mergeCell ref="D78:E78"/>
    <mergeCell ref="N28:R28"/>
    <mergeCell ref="N392:R392"/>
    <mergeCell ref="D71:E71"/>
    <mergeCell ref="N121:T121"/>
    <mergeCell ref="N186:R186"/>
    <mergeCell ref="D332:E332"/>
    <mergeCell ref="A211:X211"/>
    <mergeCell ref="A40:X40"/>
    <mergeCell ref="N42:T42"/>
    <mergeCell ref="N30:R30"/>
    <mergeCell ref="D98:E98"/>
    <mergeCell ref="D73:E73"/>
    <mergeCell ref="N166:T166"/>
    <mergeCell ref="D287:E287"/>
    <mergeCell ref="D66:E66"/>
    <mergeCell ref="A141:X141"/>
    <mergeCell ref="D126:E126"/>
    <mergeCell ref="N181:R181"/>
    <mergeCell ref="D253:E253"/>
    <mergeCell ref="A377:X377"/>
    <mergeCell ref="A206:X206"/>
    <mergeCell ref="N159:T159"/>
    <mergeCell ref="N268:T268"/>
    <mergeCell ref="D289:E289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477:T477"/>
    <mergeCell ref="D258:E258"/>
    <mergeCell ref="N112:R112"/>
    <mergeCell ref="D494:E494"/>
    <mergeCell ref="N475:R475"/>
    <mergeCell ref="U514:U515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W17:W18"/>
    <mergeCell ref="N399:R399"/>
    <mergeCell ref="N59:R59"/>
    <mergeCell ref="A106:M107"/>
    <mergeCell ref="A373:M374"/>
    <mergeCell ref="N396:T396"/>
    <mergeCell ref="A348:M349"/>
    <mergeCell ref="N461:T461"/>
    <mergeCell ref="T514:T515"/>
    <mergeCell ref="D378:E378"/>
    <mergeCell ref="D129:E129"/>
    <mergeCell ref="N421:T421"/>
    <mergeCell ref="D502:E502"/>
    <mergeCell ref="C514:C515"/>
    <mergeCell ref="N408:T408"/>
    <mergeCell ref="E514:E515"/>
    <mergeCell ref="D429:E429"/>
    <mergeCell ref="N485:T485"/>
    <mergeCell ref="A375:X375"/>
    <mergeCell ref="A56:X56"/>
    <mergeCell ref="D406:E406"/>
    <mergeCell ref="N125:R125"/>
    <mergeCell ref="A341:X341"/>
    <mergeCell ref="N281:T281"/>
    <mergeCell ref="R6:S9"/>
    <mergeCell ref="D365:E365"/>
    <mergeCell ref="A170:M171"/>
    <mergeCell ref="N2:U3"/>
    <mergeCell ref="D79:E79"/>
    <mergeCell ref="N394:R394"/>
    <mergeCell ref="A359:X359"/>
    <mergeCell ref="BA17:BA18"/>
    <mergeCell ref="D144:E144"/>
    <mergeCell ref="A346:X346"/>
    <mergeCell ref="N173:R173"/>
    <mergeCell ref="N271:R271"/>
    <mergeCell ref="A197:M198"/>
    <mergeCell ref="N113:R113"/>
    <mergeCell ref="N100:R100"/>
    <mergeCell ref="N336:R336"/>
    <mergeCell ref="N94:R94"/>
    <mergeCell ref="A212:X212"/>
    <mergeCell ref="D379:E379"/>
    <mergeCell ref="A283:X283"/>
    <mergeCell ref="D208:E208"/>
    <mergeCell ref="D81:E81"/>
    <mergeCell ref="AA17:AC18"/>
    <mergeCell ref="D366:E366"/>
    <mergeCell ref="D501:E501"/>
    <mergeCell ref="D495:E495"/>
    <mergeCell ref="D28:E28"/>
    <mergeCell ref="D326:E326"/>
    <mergeCell ref="A165:M166"/>
    <mergeCell ref="N128:R128"/>
    <mergeCell ref="D313:E313"/>
    <mergeCell ref="N426:R426"/>
    <mergeCell ref="D236:E236"/>
    <mergeCell ref="N413:R413"/>
    <mergeCell ref="D117:E117"/>
    <mergeCell ref="D92:E92"/>
    <mergeCell ref="D30:E30"/>
    <mergeCell ref="D353:E353"/>
    <mergeCell ref="N307:T307"/>
    <mergeCell ref="N195:R195"/>
    <mergeCell ref="D67:E67"/>
    <mergeCell ref="N438:T438"/>
    <mergeCell ref="D466:E466"/>
    <mergeCell ref="D180:E180"/>
    <mergeCell ref="D52:E52"/>
    <mergeCell ref="N152:R152"/>
    <mergeCell ref="D460:E460"/>
    <mergeCell ref="N452:R452"/>
    <mergeCell ref="D5:E5"/>
    <mergeCell ref="N453:R453"/>
    <mergeCell ref="A207:X207"/>
    <mergeCell ref="N284:R284"/>
    <mergeCell ref="D290:E290"/>
    <mergeCell ref="D94:E94"/>
    <mergeCell ref="D361:E361"/>
    <mergeCell ref="D69:E69"/>
    <mergeCell ref="N482:R482"/>
    <mergeCell ref="D354:E354"/>
    <mergeCell ref="D8:L8"/>
    <mergeCell ref="D68:E68"/>
    <mergeCell ref="N223:R223"/>
    <mergeCell ref="N250:T250"/>
    <mergeCell ref="N443:T443"/>
    <mergeCell ref="N139:T139"/>
    <mergeCell ref="I17:I18"/>
    <mergeCell ref="D135:E135"/>
    <mergeCell ref="A312:X312"/>
    <mergeCell ref="O11:P11"/>
    <mergeCell ref="N360:R360"/>
    <mergeCell ref="A6:C6"/>
    <mergeCell ref="A463:X463"/>
    <mergeCell ref="D448:E448"/>
    <mergeCell ref="N509:T509"/>
    <mergeCell ref="O10:P10"/>
    <mergeCell ref="N496:T496"/>
    <mergeCell ref="N177:T177"/>
    <mergeCell ref="A444:X444"/>
    <mergeCell ref="A476:M477"/>
    <mergeCell ref="D356:E356"/>
    <mergeCell ref="N511:T511"/>
    <mergeCell ref="N342:R342"/>
    <mergeCell ref="N75:R75"/>
    <mergeCell ref="A242:M243"/>
    <mergeCell ref="A179:X179"/>
    <mergeCell ref="N35:T35"/>
    <mergeCell ref="N273:R273"/>
    <mergeCell ref="N102:R102"/>
    <mergeCell ref="N400:R400"/>
    <mergeCell ref="D145:E145"/>
    <mergeCell ref="D387:E387"/>
    <mergeCell ref="D272:E272"/>
    <mergeCell ref="N52:R52"/>
    <mergeCell ref="N337:R337"/>
    <mergeCell ref="N402:R402"/>
    <mergeCell ref="A219:M220"/>
    <mergeCell ref="N46:T46"/>
    <mergeCell ref="S514:S515"/>
    <mergeCell ref="D245:E245"/>
    <mergeCell ref="D301:E301"/>
    <mergeCell ref="N116:R116"/>
    <mergeCell ref="N53:T53"/>
    <mergeCell ref="N352:R352"/>
    <mergeCell ref="N103:R103"/>
    <mergeCell ref="D224:E224"/>
    <mergeCell ref="A299:X299"/>
    <mergeCell ref="N130:T130"/>
    <mergeCell ref="N466:R466"/>
    <mergeCell ref="N428:R428"/>
    <mergeCell ref="N348:T348"/>
    <mergeCell ref="I514:I515"/>
    <mergeCell ref="N355:R355"/>
    <mergeCell ref="N442:T442"/>
    <mergeCell ref="N365:R365"/>
    <mergeCell ref="N492:R492"/>
    <mergeCell ref="D400:E400"/>
    <mergeCell ref="A339:M340"/>
    <mergeCell ref="A409:X409"/>
    <mergeCell ref="N236:R236"/>
    <mergeCell ref="D77:E77"/>
    <mergeCell ref="N429:R429"/>
    <mergeCell ref="D1:F1"/>
    <mergeCell ref="N61:T61"/>
    <mergeCell ref="D82:E82"/>
    <mergeCell ref="J17:J18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D100:E100"/>
    <mergeCell ref="N17:R18"/>
    <mergeCell ref="N129:R129"/>
    <mergeCell ref="O6:P6"/>
    <mergeCell ref="N305:R305"/>
    <mergeCell ref="N134:R134"/>
    <mergeCell ref="A317:X317"/>
    <mergeCell ref="N286:R286"/>
    <mergeCell ref="D31:E31"/>
    <mergeCell ref="D329:E329"/>
    <mergeCell ref="D158:E158"/>
    <mergeCell ref="D229:E229"/>
    <mergeCell ref="N510:T510"/>
    <mergeCell ref="A484:M485"/>
    <mergeCell ref="T12:U12"/>
    <mergeCell ref="N239:T239"/>
    <mergeCell ref="D72:E72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A357:M358"/>
    <mergeCell ref="N78:R78"/>
    <mergeCell ref="N447:R447"/>
    <mergeCell ref="A344:M345"/>
    <mergeCell ref="D260:E260"/>
    <mergeCell ref="D453:E453"/>
    <mergeCell ref="N241:R241"/>
    <mergeCell ref="D309:E309"/>
    <mergeCell ref="N124:R124"/>
    <mergeCell ref="N118:R118"/>
    <mergeCell ref="D113:E113"/>
    <mergeCell ref="AD17:AD18"/>
    <mergeCell ref="A310:M311"/>
    <mergeCell ref="N80:R80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261:E261"/>
    <mergeCell ref="D90:E90"/>
    <mergeCell ref="A221:X221"/>
    <mergeCell ref="D388:E388"/>
    <mergeCell ref="A25:X25"/>
    <mergeCell ref="N369:T369"/>
    <mergeCell ref="D390:E390"/>
    <mergeCell ref="A294:X294"/>
    <mergeCell ref="N198:T198"/>
    <mergeCell ref="N209:T209"/>
    <mergeCell ref="D168:E168"/>
    <mergeCell ref="N137:R137"/>
    <mergeCell ref="A5:C5"/>
    <mergeCell ref="N306:T306"/>
    <mergeCell ref="N71:R71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A20:X20"/>
    <mergeCell ref="K17:K18"/>
    <mergeCell ref="N231:R231"/>
    <mergeCell ref="A318:X318"/>
    <mergeCell ref="C17:C18"/>
    <mergeCell ref="D103:E103"/>
    <mergeCell ref="D37:E37"/>
    <mergeCell ref="N380:T380"/>
    <mergeCell ref="D401:E401"/>
    <mergeCell ref="D230:E230"/>
    <mergeCell ref="D9:E9"/>
    <mergeCell ref="D118:E118"/>
    <mergeCell ref="F9:G9"/>
    <mergeCell ref="N289:R289"/>
    <mergeCell ref="F514:F515"/>
    <mergeCell ref="H514:H515"/>
    <mergeCell ref="D232:E232"/>
    <mergeCell ref="N238:T238"/>
    <mergeCell ref="A396:M397"/>
    <mergeCell ref="A64:X64"/>
    <mergeCell ref="D169:E169"/>
    <mergeCell ref="N146:T146"/>
    <mergeCell ref="N86:R86"/>
    <mergeCell ref="N384:R384"/>
    <mergeCell ref="N213:R213"/>
    <mergeCell ref="D330:E330"/>
    <mergeCell ref="A478:X478"/>
    <mergeCell ref="N449:R449"/>
    <mergeCell ref="D492:E492"/>
    <mergeCell ref="N344:T344"/>
    <mergeCell ref="N255:R255"/>
    <mergeCell ref="N150:R150"/>
    <mergeCell ref="N326:R326"/>
    <mergeCell ref="N386:R386"/>
    <mergeCell ref="D27:E27"/>
    <mergeCell ref="N15:R16"/>
    <mergeCell ref="N450:R450"/>
    <mergeCell ref="D325:E325"/>
    <mergeCell ref="D116:E116"/>
    <mergeCell ref="N160:T160"/>
    <mergeCell ref="D352:E352"/>
    <mergeCell ref="N194:R194"/>
    <mergeCell ref="A244:X244"/>
    <mergeCell ref="D91:E91"/>
    <mergeCell ref="N439:T439"/>
    <mergeCell ref="D327:E327"/>
    <mergeCell ref="N34:T34"/>
    <mergeCell ref="M17:M18"/>
    <mergeCell ref="D29:E29"/>
    <mergeCell ref="A38:M39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A49:X49"/>
    <mergeCell ref="N45:R45"/>
    <mergeCell ref="N66:R66"/>
    <mergeCell ref="N68:R68"/>
    <mergeCell ref="N67:R67"/>
    <mergeCell ref="D99:E99"/>
    <mergeCell ref="A108:X108"/>
    <mergeCell ref="D216:E216"/>
    <mergeCell ref="N431:T431"/>
    <mergeCell ref="D252:E252"/>
    <mergeCell ref="N280:T280"/>
    <mergeCell ref="N127:R127"/>
    <mergeCell ref="N47:T47"/>
    <mergeCell ref="N347:R347"/>
    <mergeCell ref="N345:T345"/>
    <mergeCell ref="N176:R176"/>
    <mergeCell ref="N412:R412"/>
    <mergeCell ref="D214:E214"/>
    <mergeCell ref="D284:E284"/>
    <mergeCell ref="N191:R191"/>
    <mergeCell ref="D259:E259"/>
    <mergeCell ref="D487:E487"/>
    <mergeCell ref="N468:R468"/>
    <mergeCell ref="D343:E343"/>
    <mergeCell ref="N74:R74"/>
    <mergeCell ref="N145:R145"/>
    <mergeCell ref="N372:R372"/>
    <mergeCell ref="D182:E182"/>
    <mergeCell ref="N163:R163"/>
    <mergeCell ref="N88:T88"/>
    <mergeCell ref="D109:E109"/>
    <mergeCell ref="D104:E104"/>
    <mergeCell ref="N451:R451"/>
    <mergeCell ref="N329:R329"/>
    <mergeCell ref="D153:E153"/>
    <mergeCell ref="D128:E128"/>
    <mergeCell ref="N109:R109"/>
    <mergeCell ref="D80:E80"/>
    <mergeCell ref="A89:X89"/>
    <mergeCell ref="D136:E136"/>
    <mergeCell ref="D86:E86"/>
    <mergeCell ref="A97:X97"/>
    <mergeCell ref="N110:R110"/>
    <mergeCell ref="D454:E454"/>
    <mergeCell ref="D156:E156"/>
    <mergeCell ref="A506:M511"/>
    <mergeCell ref="N101:R101"/>
    <mergeCell ref="D467:E467"/>
    <mergeCell ref="N76:R76"/>
    <mergeCell ref="T5:U5"/>
    <mergeCell ref="D119:E119"/>
    <mergeCell ref="N174:R174"/>
    <mergeCell ref="D190:E190"/>
    <mergeCell ref="D246:E246"/>
    <mergeCell ref="A268:M269"/>
    <mergeCell ref="D488:E488"/>
    <mergeCell ref="N361:R361"/>
    <mergeCell ref="A364:X364"/>
    <mergeCell ref="U17:U18"/>
    <mergeCell ref="D233:E233"/>
    <mergeCell ref="D338:E338"/>
    <mergeCell ref="D111:E111"/>
    <mergeCell ref="D469:E469"/>
    <mergeCell ref="D183:E183"/>
    <mergeCell ref="A21:X21"/>
    <mergeCell ref="N232:R232"/>
    <mergeCell ref="D419:E419"/>
    <mergeCell ref="N474:R474"/>
    <mergeCell ref="D248:E248"/>
    <mergeCell ref="P514:P515"/>
    <mergeCell ref="N77:R77"/>
    <mergeCell ref="T6:U9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00:R200"/>
    <mergeCell ref="N29:R29"/>
    <mergeCell ref="N387:R387"/>
    <mergeCell ref="N265:R265"/>
    <mergeCell ref="D137:E137"/>
    <mergeCell ref="N202:R202"/>
    <mergeCell ref="N258:R258"/>
    <mergeCell ref="N31:R31"/>
    <mergeCell ref="N158:R158"/>
    <mergeCell ref="D74:E74"/>
    <mergeCell ref="N500:R500"/>
    <mergeCell ref="N494:R494"/>
    <mergeCell ref="D372:E372"/>
    <mergeCell ref="A276:X276"/>
    <mergeCell ref="N245:R245"/>
    <mergeCell ref="A270:X270"/>
    <mergeCell ref="D201:E201"/>
    <mergeCell ref="N481:R481"/>
    <mergeCell ref="D188:E188"/>
    <mergeCell ref="N168:R168"/>
    <mergeCell ref="D424:E424"/>
    <mergeCell ref="N260:R260"/>
    <mergeCell ref="N216:R216"/>
    <mergeCell ref="N487:R487"/>
    <mergeCell ref="N343:R343"/>
    <mergeCell ref="N430:T430"/>
    <mergeCell ref="N256:R256"/>
    <mergeCell ref="A461:M462"/>
    <mergeCell ref="N178:T178"/>
    <mergeCell ref="N188:R188"/>
    <mergeCell ref="A282:X282"/>
    <mergeCell ref="A376:X376"/>
    <mergeCell ref="D459:E459"/>
    <mergeCell ref="D288:E288"/>
    <mergeCell ref="N295:R295"/>
    <mergeCell ref="N502:R502"/>
    <mergeCell ref="D399:E399"/>
    <mergeCell ref="A36:X36"/>
    <mergeCell ref="N38:T38"/>
    <mergeCell ref="D59:E59"/>
    <mergeCell ref="N274:T274"/>
    <mergeCell ref="D295:E295"/>
    <mergeCell ref="N26:R26"/>
    <mergeCell ref="N153:R153"/>
    <mergeCell ref="N249:T249"/>
    <mergeCell ref="A442:M443"/>
    <mergeCell ref="N234:R234"/>
    <mergeCell ref="N184:R184"/>
    <mergeCell ref="N414:T414"/>
    <mergeCell ref="A436:X436"/>
    <mergeCell ref="N473:R473"/>
    <mergeCell ref="N448:R448"/>
    <mergeCell ref="N423:R423"/>
    <mergeCell ref="N279:R279"/>
    <mergeCell ref="D418:E418"/>
    <mergeCell ref="N410:R410"/>
    <mergeCell ref="D393:E393"/>
    <mergeCell ref="N254:R254"/>
    <mergeCell ref="N147:T147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215:R215"/>
    <mergeCell ref="D112:E112"/>
    <mergeCell ref="N190:R190"/>
    <mergeCell ref="D193:E193"/>
    <mergeCell ref="D51:E51"/>
    <mergeCell ref="H17:H18"/>
    <mergeCell ref="N54:T54"/>
    <mergeCell ref="D75:E75"/>
    <mergeCell ref="N106:T106"/>
    <mergeCell ref="N43:T43"/>
    <mergeCell ref="A159:M160"/>
    <mergeCell ref="N187:R187"/>
    <mergeCell ref="N107:T107"/>
    <mergeCell ref="G513:O513"/>
    <mergeCell ref="D127:E127"/>
    <mergeCell ref="D347:E347"/>
    <mergeCell ref="D176:E176"/>
    <mergeCell ref="D285:E285"/>
    <mergeCell ref="D114:E114"/>
    <mergeCell ref="D412:E412"/>
    <mergeCell ref="N462:T462"/>
    <mergeCell ref="N489:T489"/>
    <mergeCell ref="N170:T170"/>
    <mergeCell ref="N262:T262"/>
    <mergeCell ref="N504:T504"/>
    <mergeCell ref="A407:M408"/>
    <mergeCell ref="A496:M497"/>
    <mergeCell ref="A422:X422"/>
    <mergeCell ref="N266:R266"/>
    <mergeCell ref="N457:T457"/>
    <mergeCell ref="A120:M121"/>
    <mergeCell ref="D181:E181"/>
    <mergeCell ref="N404:T404"/>
    <mergeCell ref="D273:E273"/>
    <mergeCell ref="N123:R123"/>
    <mergeCell ref="A380:M381"/>
    <mergeCell ref="A209:M210"/>
    <mergeCell ref="O514:O515"/>
    <mergeCell ref="N393:R393"/>
    <mergeCell ref="N331:R331"/>
    <mergeCell ref="Q514:Q515"/>
    <mergeCell ref="D203:E203"/>
    <mergeCell ref="N70:R70"/>
    <mergeCell ref="N32:R32"/>
    <mergeCell ref="N501:R501"/>
    <mergeCell ref="N330:R330"/>
    <mergeCell ref="N395:R395"/>
    <mergeCell ref="A149:X149"/>
    <mergeCell ref="D267:E267"/>
    <mergeCell ref="D425:E425"/>
    <mergeCell ref="A50:X50"/>
    <mergeCell ref="N503:R503"/>
    <mergeCell ref="N332:R332"/>
    <mergeCell ref="N459:R459"/>
    <mergeCell ref="D465:E465"/>
    <mergeCell ref="N495:R495"/>
    <mergeCell ref="D296:E296"/>
    <mergeCell ref="N275:T275"/>
    <mergeCell ref="A306:M307"/>
    <mergeCell ref="D427:E427"/>
    <mergeCell ref="N98:R98"/>
    <mergeCell ref="H1:O1"/>
    <mergeCell ref="D186:E186"/>
    <mergeCell ref="D413:E413"/>
    <mergeCell ref="D217:E217"/>
    <mergeCell ref="O9:P9"/>
    <mergeCell ref="N193:R193"/>
    <mergeCell ref="N506:T506"/>
    <mergeCell ref="N22:R22"/>
    <mergeCell ref="D65:E65"/>
    <mergeCell ref="D428:E428"/>
    <mergeCell ref="N505:T505"/>
    <mergeCell ref="N334:T334"/>
    <mergeCell ref="N401:R401"/>
    <mergeCell ref="D194:E194"/>
    <mergeCell ref="N349:T349"/>
    <mergeCell ref="N476:T476"/>
    <mergeCell ref="G17:G18"/>
    <mergeCell ref="N293:T293"/>
    <mergeCell ref="N493:R493"/>
    <mergeCell ref="N220:T220"/>
    <mergeCell ref="A316:X316"/>
    <mergeCell ref="H10:L10"/>
    <mergeCell ref="N287:R287"/>
    <mergeCell ref="N407:T407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441:E441"/>
    <mergeCell ref="D319:E319"/>
    <mergeCell ref="D368:E368"/>
    <mergeCell ref="A350:X350"/>
    <mergeCell ref="D481:E481"/>
    <mergeCell ref="A300:X300"/>
    <mergeCell ref="D256:E256"/>
    <mergeCell ref="N120:T120"/>
    <mergeCell ref="N362:T362"/>
    <mergeCell ref="D383:E383"/>
    <mergeCell ref="A458:X458"/>
    <mergeCell ref="D85:E85"/>
    <mergeCell ref="N114:R114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214:R214"/>
    <mergeCell ref="D257:E257"/>
    <mergeCell ref="N363:T363"/>
    <mergeCell ref="D384:E384"/>
    <mergeCell ref="N434:T434"/>
    <mergeCell ref="N131:T131"/>
    <mergeCell ref="N373:T373"/>
    <mergeCell ref="D394:E394"/>
    <mergeCell ref="D450:E450"/>
    <mergeCell ref="D279:E279"/>
    <mergeCell ref="D223:E223"/>
    <mergeCell ref="A304:X304"/>
    <mergeCell ref="N319:R319"/>
    <mergeCell ref="D265:E265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A382:X382"/>
    <mergeCell ref="D500:E500"/>
    <mergeCell ref="D58:E58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379:R379"/>
    <mergeCell ref="N208:R208"/>
    <mergeCell ref="A403:M404"/>
    <mergeCell ref="N183:R183"/>
    <mergeCell ref="A177:M178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483:R483"/>
    <mergeCell ref="N210:T210"/>
    <mergeCell ref="D84:E84"/>
    <mergeCell ref="N277:R277"/>
    <mergeCell ref="N203:R203"/>
    <mergeCell ref="D155:E155"/>
    <mergeCell ref="D22:E22"/>
    <mergeCell ref="N301:R301"/>
    <mergeCell ref="D447:E447"/>
    <mergeCell ref="N497:T497"/>
    <mergeCell ref="D385:E385"/>
    <mergeCell ref="A351:X351"/>
    <mergeCell ref="N51:R51"/>
    <mergeCell ref="N105:R105"/>
    <mergeCell ref="D10:E10"/>
    <mergeCell ref="N433:R433"/>
    <mergeCell ref="F10:G10"/>
    <mergeCell ref="V514:V515"/>
    <mergeCell ref="D213:E213"/>
    <mergeCell ref="D151:E151"/>
    <mergeCell ref="D449:E449"/>
    <mergeCell ref="N415:T415"/>
    <mergeCell ref="N278:R278"/>
    <mergeCell ref="D150:E150"/>
    <mergeCell ref="N243:T243"/>
    <mergeCell ref="D386:E386"/>
    <mergeCell ref="D215:E215"/>
    <mergeCell ref="N292:T292"/>
    <mergeCell ref="N357:T357"/>
    <mergeCell ref="A297:M298"/>
    <mergeCell ref="A161:X161"/>
    <mergeCell ref="N230:R230"/>
    <mergeCell ref="D305:E305"/>
    <mergeCell ref="N227:R227"/>
    <mergeCell ref="N320:T320"/>
    <mergeCell ref="N205:T205"/>
    <mergeCell ref="A472:X472"/>
    <mergeCell ref="N314:T314"/>
    <mergeCell ref="A470:M471"/>
    <mergeCell ref="A274:M275"/>
    <mergeCell ref="N69:R69"/>
    <mergeCell ref="N367:R367"/>
    <mergeCell ref="N196:R196"/>
    <mergeCell ref="A130:M131"/>
    <mergeCell ref="N354:R354"/>
    <mergeCell ref="N288:R288"/>
    <mergeCell ref="N425:R425"/>
    <mergeCell ref="D226:E226"/>
    <mergeCell ref="D164:E164"/>
    <mergeCell ref="D437:E437"/>
    <mergeCell ref="D241:E241"/>
    <mergeCell ref="N418:R418"/>
    <mergeCell ref="N296:R296"/>
    <mergeCell ref="N356:R356"/>
    <mergeCell ref="N225:R225"/>
    <mergeCell ref="D228:E228"/>
    <mergeCell ref="N135:R135"/>
    <mergeCell ref="N164:R164"/>
    <mergeCell ref="A167:X167"/>
    <mergeCell ref="D152:E152"/>
    <mergeCell ref="N470:T470"/>
    <mergeCell ref="N99:R99"/>
    <mergeCell ref="D503:E503"/>
    <mergeCell ref="N291:R291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253:R253"/>
    <mergeCell ref="N82:R82"/>
    <mergeCell ref="T11:U11"/>
    <mergeCell ref="D392:E392"/>
    <mergeCell ref="N57:R57"/>
    <mergeCell ref="A262:M263"/>
    <mergeCell ref="A420:M421"/>
    <mergeCell ref="A249:M250"/>
    <mergeCell ref="D475:E475"/>
    <mergeCell ref="A44:X44"/>
    <mergeCell ref="A314:M315"/>
    <mergeCell ref="O8:P8"/>
    <mergeCell ref="N464:R464"/>
    <mergeCell ref="A335:X335"/>
    <mergeCell ref="N246:R246"/>
    <mergeCell ref="N233:R233"/>
    <mergeCell ref="A438:M439"/>
    <mergeCell ref="N37:R37"/>
    <mergeCell ref="D105:E105"/>
    <mergeCell ref="N469:R469"/>
    <mergeCell ref="A146:M147"/>
    <mergeCell ref="D468:E468"/>
    <mergeCell ref="N72:R72"/>
    <mergeCell ref="N143:R143"/>
    <mergeCell ref="N248:R248"/>
    <mergeCell ref="N427:R427"/>
    <mergeCell ref="A308:X308"/>
    <mergeCell ref="D93:E93"/>
    <mergeCell ref="A42:M43"/>
    <mergeCell ref="N370:T370"/>
    <mergeCell ref="D391:E391"/>
    <mergeCell ref="N297:T297"/>
    <mergeCell ref="N435:T435"/>
    <mergeCell ref="N285:R285"/>
    <mergeCell ref="D328:E328"/>
    <mergeCell ref="D157:E157"/>
    <mergeCell ref="O5:P5"/>
    <mergeCell ref="N441:R441"/>
    <mergeCell ref="F17:F18"/>
    <mergeCell ref="A369:M370"/>
    <mergeCell ref="A251:X251"/>
    <mergeCell ref="A322:X322"/>
    <mergeCell ref="N235:R235"/>
    <mergeCell ref="D278:E278"/>
    <mergeCell ref="D163:E163"/>
    <mergeCell ref="D234:E234"/>
    <mergeCell ref="N185:R185"/>
    <mergeCell ref="N136:R136"/>
    <mergeCell ref="N321:T321"/>
    <mergeCell ref="D342:E342"/>
    <mergeCell ref="A324:X324"/>
    <mergeCell ref="D336:E336"/>
    <mergeCell ref="A34:M35"/>
    <mergeCell ref="J9:L9"/>
    <mergeCell ref="R5:S5"/>
    <mergeCell ref="N27:R27"/>
    <mergeCell ref="A362:M363"/>
    <mergeCell ref="S17:T17"/>
    <mergeCell ref="A12:L12"/>
    <mergeCell ref="D33:E33"/>
    <mergeCell ref="M514:M515"/>
    <mergeCell ref="A240:X240"/>
    <mergeCell ref="N242:T242"/>
    <mergeCell ref="A416:X416"/>
    <mergeCell ref="N484:T484"/>
    <mergeCell ref="A13:L13"/>
    <mergeCell ref="N165:T165"/>
    <mergeCell ref="A19:X19"/>
    <mergeCell ref="D102:E102"/>
    <mergeCell ref="A489:M490"/>
    <mergeCell ref="N259:R259"/>
    <mergeCell ref="A480:X480"/>
    <mergeCell ref="A280:M281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217:R217"/>
    <mergeCell ref="A142:X142"/>
    <mergeCell ref="N90:R90"/>
    <mergeCell ref="N327:R327"/>
    <mergeCell ref="N156:R156"/>
    <mergeCell ref="N454:R454"/>
    <mergeCell ref="D291:E291"/>
    <mergeCell ref="N397:T397"/>
    <mergeCell ref="D266:E266"/>
    <mergeCell ref="N385:R385"/>
    <mergeCell ref="N310:T310"/>
    <mergeCell ref="D331:E331"/>
    <mergeCell ref="D452:E452"/>
    <mergeCell ref="Y17:Y18"/>
    <mergeCell ref="D57:E57"/>
    <mergeCell ref="A8:C8"/>
    <mergeCell ref="D355:E355"/>
    <mergeCell ref="D32:E32"/>
    <mergeCell ref="N138:T138"/>
    <mergeCell ref="N151:R151"/>
    <mergeCell ref="N374:T374"/>
    <mergeCell ref="D395:E395"/>
    <mergeCell ref="N180:R180"/>
    <mergeCell ref="A204:M205"/>
    <mergeCell ref="A10:C10"/>
    <mergeCell ref="N272:R272"/>
    <mergeCell ref="N311:T311"/>
    <mergeCell ref="N247:R247"/>
    <mergeCell ref="N182:R182"/>
    <mergeCell ref="D184:E184"/>
    <mergeCell ref="A63:X63"/>
    <mergeCell ref="V17:V18"/>
    <mergeCell ref="X17:X18"/>
    <mergeCell ref="N325:R325"/>
    <mergeCell ref="N154:R154"/>
    <mergeCell ref="D271:E271"/>
    <mergeCell ref="N83:R83"/>
    <mergeCell ref="A504:M505"/>
    <mergeCell ref="N84:R84"/>
    <mergeCell ref="D192:E192"/>
    <mergeCell ref="P1:R1"/>
    <mergeCell ref="N338:R338"/>
    <mergeCell ref="N263:T263"/>
    <mergeCell ref="D173:E173"/>
    <mergeCell ref="D17:E18"/>
    <mergeCell ref="N313:R313"/>
    <mergeCell ref="D123:E123"/>
    <mergeCell ref="A132:X132"/>
    <mergeCell ref="D110:E110"/>
    <mergeCell ref="D286:E286"/>
    <mergeCell ref="N79:R79"/>
    <mergeCell ref="A417:X417"/>
    <mergeCell ref="D483:E483"/>
    <mergeCell ref="N390:R390"/>
    <mergeCell ref="D191:E191"/>
    <mergeCell ref="D433:E433"/>
    <mergeCell ref="N456:T456"/>
    <mergeCell ref="D237:E237"/>
    <mergeCell ref="N91:R91"/>
    <mergeCell ref="N389:R389"/>
    <mergeCell ref="N85:R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2024-02-06T10:55:17Z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