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536C03-E192-46CD-989B-A47C44F78C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W504" i="1"/>
  <c r="V504" i="1"/>
  <c r="X503" i="1"/>
  <c r="W503" i="1"/>
  <c r="X502" i="1"/>
  <c r="W502" i="1"/>
  <c r="X501" i="1"/>
  <c r="W501" i="1"/>
  <c r="X500" i="1"/>
  <c r="W500" i="1"/>
  <c r="X499" i="1"/>
  <c r="X504" i="1" s="1"/>
  <c r="W499" i="1"/>
  <c r="W505" i="1" s="1"/>
  <c r="N499" i="1"/>
  <c r="V497" i="1"/>
  <c r="W496" i="1"/>
  <c r="V496" i="1"/>
  <c r="X495" i="1"/>
  <c r="W495" i="1"/>
  <c r="X494" i="1"/>
  <c r="W494" i="1"/>
  <c r="X493" i="1"/>
  <c r="W493" i="1"/>
  <c r="X492" i="1"/>
  <c r="X496" i="1" s="1"/>
  <c r="W492" i="1"/>
  <c r="W497" i="1" s="1"/>
  <c r="V490" i="1"/>
  <c r="V489" i="1"/>
  <c r="W488" i="1"/>
  <c r="X488" i="1" s="1"/>
  <c r="W487" i="1"/>
  <c r="V485" i="1"/>
  <c r="V484" i="1"/>
  <c r="W483" i="1"/>
  <c r="X483" i="1" s="1"/>
  <c r="W482" i="1"/>
  <c r="X482" i="1" s="1"/>
  <c r="W481" i="1"/>
  <c r="W484" i="1" s="1"/>
  <c r="V477" i="1"/>
  <c r="V476" i="1"/>
  <c r="W475" i="1"/>
  <c r="X475" i="1" s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N465" i="1"/>
  <c r="W464" i="1"/>
  <c r="X464" i="1" s="1"/>
  <c r="N464" i="1"/>
  <c r="V462" i="1"/>
  <c r="V461" i="1"/>
  <c r="W460" i="1"/>
  <c r="X460" i="1" s="1"/>
  <c r="N460" i="1"/>
  <c r="W459" i="1"/>
  <c r="W461" i="1" s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X452" i="1"/>
  <c r="W452" i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N447" i="1"/>
  <c r="V443" i="1"/>
  <c r="V442" i="1"/>
  <c r="W441" i="1"/>
  <c r="V439" i="1"/>
  <c r="V438" i="1"/>
  <c r="W437" i="1"/>
  <c r="W439" i="1" s="1"/>
  <c r="V435" i="1"/>
  <c r="V434" i="1"/>
  <c r="W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W412" i="1"/>
  <c r="X412" i="1" s="1"/>
  <c r="W411" i="1"/>
  <c r="X411" i="1" s="1"/>
  <c r="W410" i="1"/>
  <c r="W415" i="1" s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N400" i="1"/>
  <c r="W399" i="1"/>
  <c r="X399" i="1" s="1"/>
  <c r="N399" i="1"/>
  <c r="V397" i="1"/>
  <c r="V396" i="1"/>
  <c r="X395" i="1"/>
  <c r="W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N383" i="1"/>
  <c r="V381" i="1"/>
  <c r="V380" i="1"/>
  <c r="W379" i="1"/>
  <c r="X379" i="1" s="1"/>
  <c r="N379" i="1"/>
  <c r="W378" i="1"/>
  <c r="X378" i="1" s="1"/>
  <c r="X380" i="1" s="1"/>
  <c r="N378" i="1"/>
  <c r="V374" i="1"/>
  <c r="V373" i="1"/>
  <c r="W372" i="1"/>
  <c r="W374" i="1" s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N284" i="1"/>
  <c r="V281" i="1"/>
  <c r="V280" i="1"/>
  <c r="X279" i="1"/>
  <c r="W279" i="1"/>
  <c r="N279" i="1"/>
  <c r="W278" i="1"/>
  <c r="X278" i="1" s="1"/>
  <c r="N278" i="1"/>
  <c r="W277" i="1"/>
  <c r="W281" i="1" s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X265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W243" i="1" s="1"/>
  <c r="N241" i="1"/>
  <c r="V239" i="1"/>
  <c r="V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X183" i="1"/>
  <c r="W183" i="1"/>
  <c r="X182" i="1"/>
  <c r="W182" i="1"/>
  <c r="N182" i="1"/>
  <c r="W181" i="1"/>
  <c r="X181" i="1" s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N174" i="1"/>
  <c r="W173" i="1"/>
  <c r="N173" i="1"/>
  <c r="V171" i="1"/>
  <c r="V170" i="1"/>
  <c r="W169" i="1"/>
  <c r="X169" i="1" s="1"/>
  <c r="N169" i="1"/>
  <c r="W168" i="1"/>
  <c r="W170" i="1" s="1"/>
  <c r="V166" i="1"/>
  <c r="V165" i="1"/>
  <c r="W164" i="1"/>
  <c r="X164" i="1" s="1"/>
  <c r="N164" i="1"/>
  <c r="W163" i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N144" i="1"/>
  <c r="W143" i="1"/>
  <c r="X143" i="1" s="1"/>
  <c r="N143" i="1"/>
  <c r="V139" i="1"/>
  <c r="V138" i="1"/>
  <c r="X137" i="1"/>
  <c r="W137" i="1"/>
  <c r="N137" i="1"/>
  <c r="W136" i="1"/>
  <c r="X136" i="1" s="1"/>
  <c r="N136" i="1"/>
  <c r="W135" i="1"/>
  <c r="X135" i="1" s="1"/>
  <c r="N135" i="1"/>
  <c r="W134" i="1"/>
  <c r="F516" i="1" s="1"/>
  <c r="V131" i="1"/>
  <c r="V130" i="1"/>
  <c r="W129" i="1"/>
  <c r="X129" i="1" s="1"/>
  <c r="W128" i="1"/>
  <c r="X128" i="1" s="1"/>
  <c r="N128" i="1"/>
  <c r="W127" i="1"/>
  <c r="X127" i="1" s="1"/>
  <c r="W126" i="1"/>
  <c r="N126" i="1"/>
  <c r="W125" i="1"/>
  <c r="X125" i="1" s="1"/>
  <c r="W124" i="1"/>
  <c r="X124" i="1" s="1"/>
  <c r="W123" i="1"/>
  <c r="W131" i="1" s="1"/>
  <c r="N123" i="1"/>
  <c r="V121" i="1"/>
  <c r="V120" i="1"/>
  <c r="X119" i="1"/>
  <c r="W119" i="1"/>
  <c r="X118" i="1"/>
  <c r="W118" i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W120" i="1" s="1"/>
  <c r="N112" i="1"/>
  <c r="X111" i="1"/>
  <c r="W111" i="1"/>
  <c r="X110" i="1"/>
  <c r="W110" i="1"/>
  <c r="X109" i="1"/>
  <c r="W109" i="1"/>
  <c r="V107" i="1"/>
  <c r="V106" i="1"/>
  <c r="W105" i="1"/>
  <c r="X105" i="1" s="1"/>
  <c r="W104" i="1"/>
  <c r="X104" i="1" s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N99" i="1"/>
  <c r="W98" i="1"/>
  <c r="X98" i="1" s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X70" i="1"/>
  <c r="W70" i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V62" i="1"/>
  <c r="V61" i="1"/>
  <c r="X60" i="1"/>
  <c r="W60" i="1"/>
  <c r="X59" i="1"/>
  <c r="W59" i="1"/>
  <c r="N59" i="1"/>
  <c r="W58" i="1"/>
  <c r="X58" i="1" s="1"/>
  <c r="W57" i="1"/>
  <c r="W62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N28" i="1"/>
  <c r="W27" i="1"/>
  <c r="X27" i="1" s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2" i="1" l="1"/>
  <c r="X23" i="1" s="1"/>
  <c r="W34" i="1"/>
  <c r="W107" i="1"/>
  <c r="W177" i="1"/>
  <c r="W205" i="1"/>
  <c r="W238" i="1"/>
  <c r="X241" i="1"/>
  <c r="X242" i="1" s="1"/>
  <c r="W242" i="1"/>
  <c r="X249" i="1"/>
  <c r="X372" i="1"/>
  <c r="X373" i="1" s="1"/>
  <c r="W373" i="1"/>
  <c r="X410" i="1"/>
  <c r="X414" i="1" s="1"/>
  <c r="W414" i="1"/>
  <c r="X268" i="1"/>
  <c r="W280" i="1"/>
  <c r="X292" i="1"/>
  <c r="J9" i="1"/>
  <c r="V506" i="1"/>
  <c r="W35" i="1"/>
  <c r="E516" i="1"/>
  <c r="W95" i="1"/>
  <c r="W106" i="1"/>
  <c r="W121" i="1"/>
  <c r="X123" i="1"/>
  <c r="W130" i="1"/>
  <c r="W146" i="1"/>
  <c r="W160" i="1"/>
  <c r="I516" i="1"/>
  <c r="X173" i="1"/>
  <c r="W178" i="1"/>
  <c r="X200" i="1"/>
  <c r="W204" i="1"/>
  <c r="X208" i="1"/>
  <c r="X209" i="1" s="1"/>
  <c r="W209" i="1"/>
  <c r="L516" i="1"/>
  <c r="W249" i="1"/>
  <c r="X277" i="1"/>
  <c r="W334" i="1"/>
  <c r="T516" i="1"/>
  <c r="X437" i="1"/>
  <c r="X438" i="1" s="1"/>
  <c r="W438" i="1"/>
  <c r="X481" i="1"/>
  <c r="X484" i="1" s="1"/>
  <c r="H9" i="1"/>
  <c r="B516" i="1"/>
  <c r="W508" i="1"/>
  <c r="W507" i="1"/>
  <c r="V510" i="1"/>
  <c r="W24" i="1"/>
  <c r="X28" i="1"/>
  <c r="X34" i="1" s="1"/>
  <c r="C516" i="1"/>
  <c r="X52" i="1"/>
  <c r="X53" i="1" s="1"/>
  <c r="W53" i="1"/>
  <c r="X57" i="1"/>
  <c r="X61" i="1" s="1"/>
  <c r="X65" i="1"/>
  <c r="X87" i="1" s="1"/>
  <c r="W87" i="1"/>
  <c r="X90" i="1"/>
  <c r="X95" i="1" s="1"/>
  <c r="W96" i="1"/>
  <c r="X99" i="1"/>
  <c r="X106" i="1" s="1"/>
  <c r="X112" i="1"/>
  <c r="X120" i="1" s="1"/>
  <c r="X126" i="1"/>
  <c r="X130" i="1" s="1"/>
  <c r="X134" i="1"/>
  <c r="X138" i="1" s="1"/>
  <c r="W139" i="1"/>
  <c r="G516" i="1"/>
  <c r="X144" i="1"/>
  <c r="X146" i="1" s="1"/>
  <c r="W147" i="1"/>
  <c r="H516" i="1"/>
  <c r="X151" i="1"/>
  <c r="X159" i="1" s="1"/>
  <c r="W159" i="1"/>
  <c r="X163" i="1"/>
  <c r="X165" i="1" s="1"/>
  <c r="W166" i="1"/>
  <c r="X168" i="1"/>
  <c r="X170" i="1" s="1"/>
  <c r="W171" i="1"/>
  <c r="X174" i="1"/>
  <c r="X177" i="1" s="1"/>
  <c r="X180" i="1"/>
  <c r="X197" i="1" s="1"/>
  <c r="W197" i="1"/>
  <c r="X202" i="1"/>
  <c r="X204" i="1" s="1"/>
  <c r="W210" i="1"/>
  <c r="X213" i="1"/>
  <c r="X219" i="1" s="1"/>
  <c r="W219" i="1"/>
  <c r="X223" i="1"/>
  <c r="X238" i="1" s="1"/>
  <c r="W269" i="1"/>
  <c r="W268" i="1"/>
  <c r="W275" i="1"/>
  <c r="X271" i="1"/>
  <c r="X274" i="1" s="1"/>
  <c r="W274" i="1"/>
  <c r="X280" i="1"/>
  <c r="W297" i="1"/>
  <c r="W340" i="1"/>
  <c r="X336" i="1"/>
  <c r="X339" i="1" s="1"/>
  <c r="W339" i="1"/>
  <c r="W345" i="1"/>
  <c r="X342" i="1"/>
  <c r="X344" i="1" s="1"/>
  <c r="X470" i="1"/>
  <c r="X465" i="1"/>
  <c r="W470" i="1"/>
  <c r="D516" i="1"/>
  <c r="W61" i="1"/>
  <c r="W88" i="1"/>
  <c r="W138" i="1"/>
  <c r="W165" i="1"/>
  <c r="W220" i="1"/>
  <c r="M516" i="1"/>
  <c r="W239" i="1"/>
  <c r="W250" i="1"/>
  <c r="W263" i="1"/>
  <c r="X252" i="1"/>
  <c r="X262" i="1" s="1"/>
  <c r="W262" i="1"/>
  <c r="W292" i="1"/>
  <c r="W298" i="1"/>
  <c r="O516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6" i="1"/>
  <c r="W320" i="1"/>
  <c r="X319" i="1"/>
  <c r="X320" i="1" s="1"/>
  <c r="W321" i="1"/>
  <c r="Q516" i="1"/>
  <c r="W333" i="1"/>
  <c r="X325" i="1"/>
  <c r="X333" i="1" s="1"/>
  <c r="W357" i="1"/>
  <c r="W363" i="1"/>
  <c r="W370" i="1"/>
  <c r="X365" i="1"/>
  <c r="X369" i="1" s="1"/>
  <c r="W369" i="1"/>
  <c r="W381" i="1"/>
  <c r="W397" i="1"/>
  <c r="X383" i="1"/>
  <c r="X396" i="1" s="1"/>
  <c r="W396" i="1"/>
  <c r="X403" i="1"/>
  <c r="X400" i="1"/>
  <c r="W404" i="1"/>
  <c r="W477" i="1"/>
  <c r="W489" i="1"/>
  <c r="X487" i="1"/>
  <c r="X489" i="1" s="1"/>
  <c r="W490" i="1"/>
  <c r="N516" i="1"/>
  <c r="W293" i="1"/>
  <c r="W348" i="1"/>
  <c r="X347" i="1"/>
  <c r="X348" i="1" s="1"/>
  <c r="W349" i="1"/>
  <c r="R516" i="1"/>
  <c r="W358" i="1"/>
  <c r="X352" i="1"/>
  <c r="X357" i="1" s="1"/>
  <c r="W362" i="1"/>
  <c r="S516" i="1"/>
  <c r="W403" i="1"/>
  <c r="W407" i="1"/>
  <c r="X406" i="1"/>
  <c r="X407" i="1" s="1"/>
  <c r="W408" i="1"/>
  <c r="W421" i="1"/>
  <c r="W431" i="1"/>
  <c r="X423" i="1"/>
  <c r="X430" i="1" s="1"/>
  <c r="W430" i="1"/>
  <c r="W434" i="1"/>
  <c r="X433" i="1"/>
  <c r="X434" i="1" s="1"/>
  <c r="W435" i="1"/>
  <c r="W442" i="1"/>
  <c r="X441" i="1"/>
  <c r="X442" i="1" s="1"/>
  <c r="W443" i="1"/>
  <c r="U516" i="1"/>
  <c r="W456" i="1"/>
  <c r="X447" i="1"/>
  <c r="X456" i="1" s="1"/>
  <c r="W457" i="1"/>
  <c r="W462" i="1"/>
  <c r="X459" i="1"/>
  <c r="X461" i="1" s="1"/>
  <c r="W471" i="1"/>
  <c r="W476" i="1"/>
  <c r="X473" i="1"/>
  <c r="X476" i="1" s="1"/>
  <c r="V516" i="1"/>
  <c r="W380" i="1"/>
  <c r="W420" i="1"/>
  <c r="W485" i="1"/>
  <c r="W510" i="1" l="1"/>
  <c r="X511" i="1"/>
  <c r="W506" i="1"/>
  <c r="W509" i="1"/>
</calcChain>
</file>

<file path=xl/sharedStrings.xml><?xml version="1.0" encoding="utf-8"?>
<sst xmlns="http://schemas.openxmlformats.org/spreadsheetml/2006/main" count="2210" uniqueCount="766">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</sst>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 t="s">
        <v>765</v>
      </c>
      <c r="I5" s="376"/>
      <c r="J5" s="376"/>
      <c r="K5" s="376"/>
      <c r="L5" s="377"/>
      <c r="N5" s="24" t="s">
        <v>10</v>
      </c>
      <c r="O5" s="585">
        <v>45330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Четверг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0.5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400</v>
      </c>
      <c r="W51" s="340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37.037037037037038</v>
      </c>
      <c r="W53" s="341">
        <f>IFERROR(W51/H51,"0")+IFERROR(W52/H52,"0")</f>
        <v>38</v>
      </c>
      <c r="X53" s="341">
        <f>IFERROR(IF(X51="",0,X51),"0")+IFERROR(IF(X52="",0,X52),"0")</f>
        <v>0.8264999999999999</v>
      </c>
      <c r="Y53" s="342"/>
      <c r="Z53" s="342"/>
    </row>
    <row r="54" spans="1:53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400</v>
      </c>
      <c r="W54" s="341">
        <f>IFERROR(SUM(W51:W52),"0")</f>
        <v>410.40000000000003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hidden="1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342"/>
      <c r="Z87" s="342"/>
    </row>
    <row r="88" spans="1:53" hidden="1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0</v>
      </c>
      <c r="W88" s="341">
        <f>IFERROR(SUM(W65:W86),"0")</f>
        <v>0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30</v>
      </c>
      <c r="W99" s="340">
        <f t="shared" si="5"/>
        <v>33.6</v>
      </c>
      <c r="X99" s="36">
        <f>IFERROR(IF(W99=0,"",ROUNDUP(W99/H99,0)*0.00937),"")</f>
        <v>7.4959999999999999E-2</v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7.1428571428571423</v>
      </c>
      <c r="W106" s="341">
        <f>IFERROR(W98/H98,"0")+IFERROR(W99/H99,"0")+IFERROR(W100/H100,"0")+IFERROR(W101/H101,"0")+IFERROR(W102/H102,"0")+IFERROR(W103/H103,"0")+IFERROR(W104/H104,"0")+IFERROR(W105/H105,"0")</f>
        <v>8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7.4959999999999999E-2</v>
      </c>
      <c r="Y106" s="342"/>
      <c r="Z106" s="342"/>
    </row>
    <row r="107" spans="1:53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30</v>
      </c>
      <c r="W107" s="341">
        <f>IFERROR(SUM(W98:W105),"0")</f>
        <v>33.6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60</v>
      </c>
      <c r="W109" s="340">
        <f t="shared" ref="W109:W119" si="6">IFERROR(IF(V109="",0,CEILING((V109/$H109),1)*$H109),"")</f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7.1428571428571423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8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0.17399999999999999</v>
      </c>
      <c r="Y120" s="342"/>
      <c r="Z120" s="342"/>
    </row>
    <row r="121" spans="1:53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60</v>
      </c>
      <c r="W121" s="341">
        <f>IFERROR(SUM(W109:W119),"0")</f>
        <v>67.2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hidden="1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0</v>
      </c>
      <c r="W138" s="341">
        <f>IFERROR(W134/H134,"0")+IFERROR(W135/H135,"0")+IFERROR(W136/H136,"0")+IFERROR(W137/H137,"0")</f>
        <v>0</v>
      </c>
      <c r="X138" s="341">
        <f>IFERROR(IF(X134="",0,X134),"0")+IFERROR(IF(X135="",0,X135),"0")+IFERROR(IF(X136="",0,X136),"0")+IFERROR(IF(X137="",0,X137),"0")</f>
        <v>0</v>
      </c>
      <c r="Y138" s="342"/>
      <c r="Z138" s="342"/>
    </row>
    <row r="139" spans="1:53" hidden="1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0</v>
      </c>
      <c r="W139" s="341">
        <f>IFERROR(SUM(W134:W137),"0")</f>
        <v>0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hidden="1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hidden="1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150</v>
      </c>
      <c r="W246" s="340">
        <f>IFERROR(IF(V246="",0,CEILING((V246/$H246),1)*$H246),"")</f>
        <v>151.20000000000002</v>
      </c>
      <c r="X246" s="36">
        <f>IFERROR(IF(W246=0,"",ROUNDUP(W246/H246,0)*0.00753),"")</f>
        <v>0.27107999999999999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35.714285714285715</v>
      </c>
      <c r="W249" s="341">
        <f>IFERROR(W245/H245,"0")+IFERROR(W246/H246,"0")+IFERROR(W247/H247,"0")+IFERROR(W248/H248,"0")</f>
        <v>36</v>
      </c>
      <c r="X249" s="341">
        <f>IFERROR(IF(X245="",0,X245),"0")+IFERROR(IF(X246="",0,X246),"0")+IFERROR(IF(X247="",0,X247),"0")+IFERROR(IF(X248="",0,X248),"0")</f>
        <v>0.27107999999999999</v>
      </c>
      <c r="Y249" s="342"/>
      <c r="Z249" s="342"/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150</v>
      </c>
      <c r="W250" s="341">
        <f>IFERROR(SUM(W245:W248),"0")</f>
        <v>151.20000000000002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0</v>
      </c>
      <c r="W252" s="340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hidden="1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342"/>
      <c r="Z262" s="342"/>
    </row>
    <row r="263" spans="1:53" hidden="1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0</v>
      </c>
      <c r="W263" s="341">
        <f>IFERROR(SUM(W252:W261),"0")</f>
        <v>0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0</v>
      </c>
      <c r="W265" s="340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hidden="1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0</v>
      </c>
      <c r="W268" s="341">
        <f>IFERROR(W265/H265,"0")+IFERROR(W266/H266,"0")+IFERROR(W267/H267,"0")</f>
        <v>0</v>
      </c>
      <c r="X268" s="341">
        <f>IFERROR(IF(X265="",0,X265),"0")+IFERROR(IF(X266="",0,X266),"0")+IFERROR(IF(X267="",0,X267),"0")</f>
        <v>0</v>
      </c>
      <c r="Y268" s="342"/>
      <c r="Z268" s="342"/>
    </row>
    <row r="269" spans="1:53" hidden="1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0</v>
      </c>
      <c r="W269" s="341">
        <f>IFERROR(SUM(W265:W267),"0")</f>
        <v>0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hidden="1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30</v>
      </c>
      <c r="W291" s="340">
        <f t="shared" si="15"/>
        <v>30</v>
      </c>
      <c r="X291" s="36">
        <f>IFERROR(IF(W291=0,"",ROUNDUP(W291/H291,0)*0.00937),"")</f>
        <v>5.6219999999999999E-2</v>
      </c>
      <c r="Y291" s="56"/>
      <c r="Z291" s="57"/>
      <c r="AD291" s="58"/>
      <c r="BA291" s="228" t="s">
        <v>1</v>
      </c>
    </row>
    <row r="292" spans="1:53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6</v>
      </c>
      <c r="W292" s="341">
        <f>IFERROR(W284/H284,"0")+IFERROR(W285/H285,"0")+IFERROR(W286/H286,"0")+IFERROR(W287/H287,"0")+IFERROR(W288/H288,"0")+IFERROR(W289/H289,"0")+IFERROR(W290/H290,"0")+IFERROR(W291/H291,"0")</f>
        <v>6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5.6219999999999999E-2</v>
      </c>
      <c r="Y292" s="342"/>
      <c r="Z292" s="342"/>
    </row>
    <row r="293" spans="1:53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30</v>
      </c>
      <c r="W293" s="341">
        <f>IFERROR(SUM(W284:W291),"0")</f>
        <v>30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50</v>
      </c>
      <c r="W305" s="340">
        <f>IFERROR(IF(V305="",0,CEILING((V305/$H305),1)*$H305),"")</f>
        <v>56.699999999999996</v>
      </c>
      <c r="X305" s="36">
        <f>IFERROR(IF(W305=0,"",ROUNDUP(W305/H305,0)*0.02175),"")</f>
        <v>0.15225</v>
      </c>
      <c r="Y305" s="56"/>
      <c r="Z305" s="57"/>
      <c r="AD305" s="58"/>
      <c r="BA305" s="232" t="s">
        <v>1</v>
      </c>
    </row>
    <row r="306" spans="1:53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6.1728395061728394</v>
      </c>
      <c r="W306" s="341">
        <f>IFERROR(W305/H305,"0")</f>
        <v>7</v>
      </c>
      <c r="X306" s="341">
        <f>IFERROR(IF(X305="",0,X305),"0")</f>
        <v>0.15225</v>
      </c>
      <c r="Y306" s="342"/>
      <c r="Z306" s="342"/>
    </row>
    <row r="307" spans="1:53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50</v>
      </c>
      <c r="W307" s="341">
        <f>IFERROR(SUM(W305:W305),"0")</f>
        <v>56.699999999999996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hidden="1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hidden="1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0</v>
      </c>
      <c r="W330" s="340">
        <f t="shared" si="16"/>
        <v>0</v>
      </c>
      <c r="X330" s="36" t="str">
        <f>IFERROR(IF(W330=0,"",ROUNDUP(W330/H330,0)*0.02175),"")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hidden="1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0</v>
      </c>
      <c r="W333" s="341">
        <f>IFERROR(W325/H325,"0")+IFERROR(W326/H326,"0")+IFERROR(W327/H327,"0")+IFERROR(W328/H328,"0")+IFERROR(W329/H329,"0")+IFERROR(W330/H330,"0")+IFERROR(W331/H331,"0")+IFERROR(W332/H332,"0")</f>
        <v>0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342"/>
      <c r="Z333" s="342"/>
    </row>
    <row r="334" spans="1:53" hidden="1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0</v>
      </c>
      <c r="W334" s="341">
        <f>IFERROR(SUM(W325:W332),"0")</f>
        <v>0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hidden="1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0</v>
      </c>
      <c r="W336" s="340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idden="1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0</v>
      </c>
      <c r="W339" s="341">
        <f>IFERROR(W336/H336,"0")+IFERROR(W337/H337,"0")+IFERROR(W338/H338,"0")</f>
        <v>0</v>
      </c>
      <c r="X339" s="341">
        <f>IFERROR(IF(X336="",0,X336),"0")+IFERROR(IF(X337="",0,X337),"0")+IFERROR(IF(X338="",0,X338),"0")</f>
        <v>0</v>
      </c>
      <c r="Y339" s="342"/>
      <c r="Z339" s="342"/>
    </row>
    <row r="340" spans="1:53" hidden="1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0</v>
      </c>
      <c r="W340" s="341">
        <f>IFERROR(SUM(W336:W338),"0")</f>
        <v>0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hidden="1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0</v>
      </c>
      <c r="W365" s="340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idden="1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0</v>
      </c>
      <c r="W369" s="341">
        <f>IFERROR(W365/H365,"0")+IFERROR(W366/H366,"0")+IFERROR(W367/H367,"0")+IFERROR(W368/H368,"0")</f>
        <v>0</v>
      </c>
      <c r="X369" s="341">
        <f>IFERROR(IF(X365="",0,X365),"0")+IFERROR(IF(X366="",0,X366),"0")+IFERROR(IF(X367="",0,X367),"0")+IFERROR(IF(X368="",0,X368),"0")</f>
        <v>0</v>
      </c>
      <c r="Y369" s="342"/>
      <c r="Z369" s="342"/>
    </row>
    <row r="370" spans="1:53" hidden="1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0</v>
      </c>
      <c r="W370" s="341">
        <f>IFERROR(SUM(W365:W368),"0")</f>
        <v>0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hidden="1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hidden="1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hidden="1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hidden="1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100</v>
      </c>
      <c r="W448" s="340">
        <f t="shared" si="20"/>
        <v>100.32000000000001</v>
      </c>
      <c r="X448" s="36">
        <f>IFERROR(IF(W448=0,"",ROUNDUP(W448/H448,0)*0.01196),"")</f>
        <v>0.22724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0</v>
      </c>
      <c r="W450" s="340">
        <f t="shared" si="20"/>
        <v>0</v>
      </c>
      <c r="X450" s="36" t="str">
        <f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18.939393939393938</v>
      </c>
      <c r="W456" s="341">
        <f>IFERROR(W447/H447,"0")+IFERROR(W448/H448,"0")+IFERROR(W449/H449,"0")+IFERROR(W450/H450,"0")+IFERROR(W451/H451,"0")+IFERROR(W452/H452,"0")+IFERROR(W453/H453,"0")+IFERROR(W454/H454,"0")+IFERROR(W455/H455,"0")</f>
        <v>19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0.22724</v>
      </c>
      <c r="Y456" s="342"/>
      <c r="Z456" s="342"/>
    </row>
    <row r="457" spans="1:53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100</v>
      </c>
      <c r="W457" s="341">
        <f>IFERROR(SUM(W447:W455),"0")</f>
        <v>100.32000000000001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hidden="1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hidden="1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hidden="1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50</v>
      </c>
      <c r="W464" s="340">
        <f t="shared" ref="W464:W469" si="21">IFERROR(IF(V464="",0,CEILING((V464/$H464),1)*$H464),"")</f>
        <v>52.800000000000004</v>
      </c>
      <c r="X464" s="36">
        <f>IFERROR(IF(W464=0,"",ROUNDUP(W464/H464,0)*0.01196),"")</f>
        <v>0.1196</v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60</v>
      </c>
      <c r="W466" s="340">
        <f t="shared" si="21"/>
        <v>63.36</v>
      </c>
      <c r="X466" s="36">
        <f>IFERROR(IF(W466=0,"",ROUNDUP(W466/H466,0)*0.01196),"")</f>
        <v>0.14352000000000001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20.833333333333332</v>
      </c>
      <c r="W470" s="341">
        <f>IFERROR(W464/H464,"0")+IFERROR(W465/H465,"0")+IFERROR(W466/H466,"0")+IFERROR(W467/H467,"0")+IFERROR(W468/H468,"0")+IFERROR(W469/H469,"0")</f>
        <v>22</v>
      </c>
      <c r="X470" s="341">
        <f>IFERROR(IF(X464="",0,X464),"0")+IFERROR(IF(X465="",0,X465),"0")+IFERROR(IF(X466="",0,X466),"0")+IFERROR(IF(X467="",0,X467),"0")+IFERROR(IF(X468="",0,X468),"0")+IFERROR(IF(X469="",0,X469),"0")</f>
        <v>0.26312000000000002</v>
      </c>
      <c r="Y470" s="342"/>
      <c r="Z470" s="342"/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110</v>
      </c>
      <c r="W471" s="341">
        <f>IFERROR(SUM(W464:W469),"0")</f>
        <v>116.16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100</v>
      </c>
      <c r="W482" s="340">
        <f>IFERROR(IF(V482="",0,CEILING((V482/$H482),1)*$H482),"")</f>
        <v>108</v>
      </c>
      <c r="X482" s="36">
        <f>IFERROR(IF(W482=0,"",ROUNDUP(W482/H482,0)*0.02175),"")</f>
        <v>0.19574999999999998</v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8.3333333333333339</v>
      </c>
      <c r="W484" s="341">
        <f>IFERROR(W481/H481,"0")+IFERROR(W482/H482,"0")+IFERROR(W483/H483,"0")</f>
        <v>9</v>
      </c>
      <c r="X484" s="341">
        <f>IFERROR(IF(X481="",0,X481),"0")+IFERROR(IF(X482="",0,X482),"0")+IFERROR(IF(X483="",0,X483),"0")</f>
        <v>0.19574999999999998</v>
      </c>
      <c r="Y484" s="342"/>
      <c r="Z484" s="342"/>
    </row>
    <row r="485" spans="1:53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100</v>
      </c>
      <c r="W485" s="341">
        <f>IFERROR(SUM(W481:W483),"0")</f>
        <v>108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300</v>
      </c>
      <c r="W493" s="340">
        <f>IFERROR(IF(V493="",0,CEILING((V493/$H493),1)*$H493),"")</f>
        <v>302.40000000000003</v>
      </c>
      <c r="X493" s="36">
        <f>IFERROR(IF(W493=0,"",ROUNDUP(W493/H493,0)*0.00753),"")</f>
        <v>0.54215999999999998</v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71.428571428571431</v>
      </c>
      <c r="W496" s="341">
        <f>IFERROR(W492/H492,"0")+IFERROR(W493/H493,"0")+IFERROR(W494/H494,"0")+IFERROR(W495/H495,"0")</f>
        <v>72</v>
      </c>
      <c r="X496" s="341">
        <f>IFERROR(IF(X492="",0,X492),"0")+IFERROR(IF(X493="",0,X493),"0")+IFERROR(IF(X494="",0,X494),"0")+IFERROR(IF(X495="",0,X495),"0")</f>
        <v>0.54215999999999998</v>
      </c>
      <c r="Y496" s="342"/>
      <c r="Z496" s="342"/>
    </row>
    <row r="497" spans="1:53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300</v>
      </c>
      <c r="W497" s="341">
        <f>IFERROR(SUM(W492:W495),"0")</f>
        <v>302.40000000000003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hidden="1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hidden="1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1330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1375.9800000000002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1404.8660125060123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1453.5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1479.8660125060123</v>
      </c>
      <c r="W509" s="341">
        <f>GrossWeightTotalR+PalletQtyTotalR*25</f>
        <v>1528.5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218.74450857784194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225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2.78328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410.40000000000003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100.80000000000001</v>
      </c>
      <c r="F516" s="46">
        <f>IFERROR(W134*1,"0")+IFERROR(W135*1,"0")+IFERROR(W136*1,"0")+IFERROR(W137*1,"0")</f>
        <v>0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151.20000000000002</v>
      </c>
      <c r="N516" s="46">
        <f>IFERROR(W284*1,"0")+IFERROR(W285*1,"0")+IFERROR(W286*1,"0")+IFERROR(W287*1,"0")+IFERROR(W288*1,"0")+IFERROR(W289*1,"0")+IFERROR(W290*1,"0")+IFERROR(W291*1,"0")+IFERROR(W295*1,"0")+IFERROR(W296*1,"0")</f>
        <v>30</v>
      </c>
      <c r="O516" s="46">
        <f>IFERROR(W301*1,"0")+IFERROR(W305*1,"0")+IFERROR(W309*1,"0")+IFERROR(W313*1,"0")</f>
        <v>56.699999999999996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216.48000000000002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410.40000000000003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30,00"/>
        <filter val="1 404,87"/>
        <filter val="1 479,87"/>
        <filter val="100,00"/>
        <filter val="110,00"/>
        <filter val="150,00"/>
        <filter val="18,94"/>
        <filter val="20,83"/>
        <filter val="218,74"/>
        <filter val="3"/>
        <filter val="30,00"/>
        <filter val="300,00"/>
        <filter val="35,71"/>
        <filter val="37,04"/>
        <filter val="400,00"/>
        <filter val="50,00"/>
        <filter val="6,00"/>
        <filter val="6,17"/>
        <filter val="60,00"/>
        <filter val="7,14"/>
        <filter val="71,43"/>
        <filter val="8,33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