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CCAAF1-C65E-4C0D-9BA5-ED31C59D5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W416" i="1"/>
  <c r="X416" i="1" s="1"/>
  <c r="N416" i="1"/>
  <c r="X415" i="1"/>
  <c r="W415" i="1"/>
  <c r="N415" i="1"/>
  <c r="W414" i="1"/>
  <c r="N414" i="1"/>
  <c r="V412" i="1"/>
  <c r="V411" i="1"/>
  <c r="W410" i="1"/>
  <c r="X410" i="1" s="1"/>
  <c r="N410" i="1"/>
  <c r="W409" i="1"/>
  <c r="N409" i="1"/>
  <c r="V406" i="1"/>
  <c r="V405" i="1"/>
  <c r="W404" i="1"/>
  <c r="X404" i="1" s="1"/>
  <c r="W403" i="1"/>
  <c r="X403" i="1" s="1"/>
  <c r="W402" i="1"/>
  <c r="X402" i="1" s="1"/>
  <c r="W401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N369" i="1"/>
  <c r="V365" i="1"/>
  <c r="V364" i="1"/>
  <c r="W363" i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W340" i="1" s="1"/>
  <c r="N338" i="1"/>
  <c r="V336" i="1"/>
  <c r="V335" i="1"/>
  <c r="W334" i="1"/>
  <c r="X334" i="1" s="1"/>
  <c r="N334" i="1"/>
  <c r="W333" i="1"/>
  <c r="V331" i="1"/>
  <c r="V330" i="1"/>
  <c r="W329" i="1"/>
  <c r="X329" i="1" s="1"/>
  <c r="N329" i="1"/>
  <c r="W328" i="1"/>
  <c r="X328" i="1" s="1"/>
  <c r="W327" i="1"/>
  <c r="X327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W290" i="1" s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W268" i="1"/>
  <c r="X268" i="1" s="1"/>
  <c r="X271" i="1" s="1"/>
  <c r="V266" i="1"/>
  <c r="V265" i="1"/>
  <c r="W264" i="1"/>
  <c r="X264" i="1" s="1"/>
  <c r="N264" i="1"/>
  <c r="W263" i="1"/>
  <c r="X263" i="1" s="1"/>
  <c r="N263" i="1"/>
  <c r="W262" i="1"/>
  <c r="W266" i="1" s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W246" i="1" s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X198" i="1"/>
  <c r="W198" i="1"/>
  <c r="X197" i="1"/>
  <c r="X201" i="1" s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X183" i="1"/>
  <c r="W183" i="1"/>
  <c r="X182" i="1"/>
  <c r="W182" i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X174" i="1" s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N160" i="1"/>
  <c r="V157" i="1"/>
  <c r="V156" i="1"/>
  <c r="X155" i="1"/>
  <c r="W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N147" i="1"/>
  <c r="V144" i="1"/>
  <c r="V143" i="1"/>
  <c r="W142" i="1"/>
  <c r="N142" i="1"/>
  <c r="W141" i="1"/>
  <c r="X141" i="1" s="1"/>
  <c r="N141" i="1"/>
  <c r="W140" i="1"/>
  <c r="X140" i="1" s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X131" i="1" s="1"/>
  <c r="X135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W128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8" i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W105" i="1" s="1"/>
  <c r="N97" i="1"/>
  <c r="V95" i="1"/>
  <c r="V94" i="1"/>
  <c r="W93" i="1"/>
  <c r="X93" i="1" s="1"/>
  <c r="N93" i="1"/>
  <c r="X92" i="1"/>
  <c r="W92" i="1"/>
  <c r="X91" i="1"/>
  <c r="W91" i="1"/>
  <c r="X90" i="1"/>
  <c r="W90" i="1"/>
  <c r="X89" i="1"/>
  <c r="X94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N52" i="1"/>
  <c r="W51" i="1"/>
  <c r="X51" i="1" s="1"/>
  <c r="N51" i="1"/>
  <c r="V47" i="1"/>
  <c r="V46" i="1"/>
  <c r="W45" i="1"/>
  <c r="N45" i="1"/>
  <c r="W43" i="1"/>
  <c r="V43" i="1"/>
  <c r="W42" i="1"/>
  <c r="V42" i="1"/>
  <c r="X41" i="1"/>
  <c r="X42" i="1" s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X29" i="1"/>
  <c r="W29" i="1"/>
  <c r="N29" i="1"/>
  <c r="W28" i="1"/>
  <c r="X28" i="1" s="1"/>
  <c r="N28" i="1"/>
  <c r="W27" i="1"/>
  <c r="X27" i="1" s="1"/>
  <c r="W26" i="1"/>
  <c r="W35" i="1" s="1"/>
  <c r="N26" i="1"/>
  <c r="V24" i="1"/>
  <c r="V23" i="1"/>
  <c r="X22" i="1"/>
  <c r="X23" i="1" s="1"/>
  <c r="W22" i="1"/>
  <c r="W23" i="1" s="1"/>
  <c r="N22" i="1"/>
  <c r="H10" i="1"/>
  <c r="A9" i="1"/>
  <c r="A10" i="1" s="1"/>
  <c r="D7" i="1"/>
  <c r="O6" i="1"/>
  <c r="N2" i="1"/>
  <c r="V497" i="1" l="1"/>
  <c r="W136" i="1"/>
  <c r="W53" i="1"/>
  <c r="D507" i="1"/>
  <c r="X205" i="1"/>
  <c r="X206" i="1" s="1"/>
  <c r="W206" i="1"/>
  <c r="X428" i="1"/>
  <c r="X429" i="1" s="1"/>
  <c r="W429" i="1"/>
  <c r="F10" i="1"/>
  <c r="W47" i="1"/>
  <c r="W46" i="1"/>
  <c r="X45" i="1"/>
  <c r="X46" i="1" s="1"/>
  <c r="W163" i="1"/>
  <c r="X160" i="1"/>
  <c r="X162" i="1" s="1"/>
  <c r="W335" i="1"/>
  <c r="X333" i="1"/>
  <c r="X335" i="1" s="1"/>
  <c r="W365" i="1"/>
  <c r="W364" i="1"/>
  <c r="X363" i="1"/>
  <c r="X364" i="1" s="1"/>
  <c r="W371" i="1"/>
  <c r="X369" i="1"/>
  <c r="X371" i="1" s="1"/>
  <c r="W406" i="1"/>
  <c r="W405" i="1"/>
  <c r="X401" i="1"/>
  <c r="X405" i="1" s="1"/>
  <c r="W475" i="1"/>
  <c r="X472" i="1"/>
  <c r="X475" i="1" s="1"/>
  <c r="F9" i="1"/>
  <c r="X26" i="1"/>
  <c r="X34" i="1" s="1"/>
  <c r="W39" i="1"/>
  <c r="W38" i="1"/>
  <c r="X37" i="1"/>
  <c r="X38" i="1" s="1"/>
  <c r="E507" i="1"/>
  <c r="W143" i="1"/>
  <c r="H507" i="1"/>
  <c r="W259" i="1"/>
  <c r="X249" i="1"/>
  <c r="X259" i="1" s="1"/>
  <c r="X330" i="1"/>
  <c r="W353" i="1"/>
  <c r="X351" i="1"/>
  <c r="X353" i="1" s="1"/>
  <c r="W360" i="1"/>
  <c r="X394" i="1"/>
  <c r="W411" i="1"/>
  <c r="X409" i="1"/>
  <c r="X411" i="1" s="1"/>
  <c r="W94" i="1"/>
  <c r="W118" i="1"/>
  <c r="W117" i="1"/>
  <c r="W135" i="1"/>
  <c r="W174" i="1"/>
  <c r="W348" i="1"/>
  <c r="W394" i="1"/>
  <c r="W481" i="1"/>
  <c r="W34" i="1"/>
  <c r="W395" i="1"/>
  <c r="H9" i="1"/>
  <c r="V501" i="1"/>
  <c r="W24" i="1"/>
  <c r="C507" i="1"/>
  <c r="X52" i="1"/>
  <c r="X53" i="1" s="1"/>
  <c r="X57" i="1"/>
  <c r="X61" i="1" s="1"/>
  <c r="W62" i="1"/>
  <c r="X69" i="1"/>
  <c r="X86" i="1" s="1"/>
  <c r="W87" i="1"/>
  <c r="X97" i="1"/>
  <c r="X105" i="1" s="1"/>
  <c r="W106" i="1"/>
  <c r="X109" i="1"/>
  <c r="X117" i="1" s="1"/>
  <c r="X120" i="1"/>
  <c r="X127" i="1" s="1"/>
  <c r="W127" i="1"/>
  <c r="X142" i="1"/>
  <c r="X143" i="1" s="1"/>
  <c r="X147" i="1"/>
  <c r="X156" i="1" s="1"/>
  <c r="W157" i="1"/>
  <c r="W162" i="1"/>
  <c r="W194" i="1"/>
  <c r="X177" i="1"/>
  <c r="X194" i="1" s="1"/>
  <c r="W201" i="1"/>
  <c r="W216" i="1"/>
  <c r="X210" i="1"/>
  <c r="X216" i="1" s="1"/>
  <c r="L507" i="1"/>
  <c r="X238" i="1"/>
  <c r="X239" i="1" s="1"/>
  <c r="W239" i="1"/>
  <c r="W240" i="1"/>
  <c r="W277" i="1"/>
  <c r="X274" i="1"/>
  <c r="X277" i="1" s="1"/>
  <c r="W330" i="1"/>
  <c r="W361" i="1"/>
  <c r="X356" i="1"/>
  <c r="X360" i="1" s="1"/>
  <c r="W388" i="1"/>
  <c r="X374" i="1"/>
  <c r="X387" i="1" s="1"/>
  <c r="W387" i="1"/>
  <c r="X432" i="1"/>
  <c r="X433" i="1" s="1"/>
  <c r="W433" i="1"/>
  <c r="W434" i="1"/>
  <c r="W453" i="1"/>
  <c r="X450" i="1"/>
  <c r="X452" i="1" s="1"/>
  <c r="W462" i="1"/>
  <c r="W467" i="1"/>
  <c r="X464" i="1"/>
  <c r="X467" i="1" s="1"/>
  <c r="I507" i="1"/>
  <c r="M507" i="1"/>
  <c r="W235" i="1"/>
  <c r="X220" i="1"/>
  <c r="X235" i="1" s="1"/>
  <c r="W265" i="1"/>
  <c r="X262" i="1"/>
  <c r="X265" i="1" s="1"/>
  <c r="W289" i="1"/>
  <c r="X281" i="1"/>
  <c r="X289" i="1" s="1"/>
  <c r="X324" i="1"/>
  <c r="X338" i="1"/>
  <c r="X339" i="1" s="1"/>
  <c r="W339" i="1"/>
  <c r="W422" i="1"/>
  <c r="X414" i="1"/>
  <c r="X421" i="1" s="1"/>
  <c r="W421" i="1"/>
  <c r="W480" i="1"/>
  <c r="X478" i="1"/>
  <c r="X480" i="1" s="1"/>
  <c r="J9" i="1"/>
  <c r="W54" i="1"/>
  <c r="W61" i="1"/>
  <c r="W86" i="1"/>
  <c r="W95" i="1"/>
  <c r="F507" i="1"/>
  <c r="G507" i="1"/>
  <c r="W144" i="1"/>
  <c r="W156" i="1"/>
  <c r="W195" i="1"/>
  <c r="W217" i="1"/>
  <c r="W260" i="1"/>
  <c r="W271" i="1"/>
  <c r="W278" i="1"/>
  <c r="W324" i="1"/>
  <c r="W331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X461" i="1"/>
  <c r="W468" i="1"/>
  <c r="N507" i="1"/>
  <c r="W499" i="1"/>
  <c r="B507" i="1"/>
  <c r="W498" i="1"/>
  <c r="W168" i="1"/>
  <c r="X165" i="1"/>
  <c r="X167" i="1" s="1"/>
  <c r="W175" i="1"/>
  <c r="W202" i="1"/>
  <c r="W236" i="1"/>
  <c r="X242" i="1"/>
  <c r="X246" i="1" s="1"/>
  <c r="W247" i="1"/>
  <c r="W272" i="1"/>
  <c r="W295" i="1"/>
  <c r="X292" i="1"/>
  <c r="X294" i="1" s="1"/>
  <c r="P507" i="1"/>
  <c r="W354" i="1"/>
  <c r="W372" i="1"/>
  <c r="X438" i="1"/>
  <c r="X447" i="1" s="1"/>
  <c r="T507" i="1"/>
  <c r="W447" i="1"/>
  <c r="W448" i="1"/>
  <c r="W461" i="1"/>
  <c r="U507" i="1"/>
  <c r="R507" i="1"/>
  <c r="W207" i="1"/>
  <c r="W300" i="1"/>
  <c r="W325" i="1"/>
  <c r="S507" i="1"/>
  <c r="W476" i="1"/>
  <c r="W501" i="1" l="1"/>
  <c r="X502" i="1"/>
  <c r="W497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<sst xmlns="http://schemas.openxmlformats.org/spreadsheetml/2006/main" count="2169" uniqueCount="750">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</sst>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132" sqref="Z13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/>
      <c r="I5" s="653"/>
      <c r="J5" s="653"/>
      <c r="K5" s="653"/>
      <c r="L5" s="624"/>
      <c r="N5" s="24" t="s">
        <v>10</v>
      </c>
      <c r="O5" s="393">
        <v>45330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Четверг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0.41666666666666669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200</v>
      </c>
      <c r="W132" s="336">
        <f>IFERROR(IF(V132="",0,CEILING((V132/$H132),1)*$H132),"")</f>
        <v>201.60000000000002</v>
      </c>
      <c r="X132" s="36">
        <f>IFERROR(IF(W132=0,"",ROUNDUP(W132/H132,0)*0.02175),"")</f>
        <v>0.52200000000000002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23.80952380952381</v>
      </c>
      <c r="W135" s="337">
        <f>IFERROR(W131/H131,"0")+IFERROR(W132/H132,"0")+IFERROR(W133/H133,"0")+IFERROR(W134/H134,"0")</f>
        <v>24</v>
      </c>
      <c r="X135" s="337">
        <f>IFERROR(IF(X131="",0,X131),"0")+IFERROR(IF(X132="",0,X132),"0")+IFERROR(IF(X133="",0,X133),"0")+IFERROR(IF(X134="",0,X134),"0")</f>
        <v>0.52200000000000002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200</v>
      </c>
      <c r="W136" s="337">
        <f>IFERROR(SUM(W131:W134),"0")</f>
        <v>201.60000000000002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550</v>
      </c>
      <c r="W263" s="336">
        <f>IFERROR(IF(V263="",0,CEILING((V263/$H263),1)*$H263),"")</f>
        <v>553.79999999999995</v>
      </c>
      <c r="X263" s="36">
        <f>IFERROR(IF(W263=0,"",ROUNDUP(W263/H263,0)*0.02175),"")</f>
        <v>1.5442499999999999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70.512820512820511</v>
      </c>
      <c r="W265" s="337">
        <f>IFERROR(W262/H262,"0")+IFERROR(W263/H263,"0")+IFERROR(W264/H264,"0")</f>
        <v>71</v>
      </c>
      <c r="X265" s="337">
        <f>IFERROR(IF(X262="",0,X262),"0")+IFERROR(IF(X263="",0,X263),"0")+IFERROR(IF(X264="",0,X264),"0")</f>
        <v>1.5442499999999999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550</v>
      </c>
      <c r="W266" s="337">
        <f>IFERROR(SUM(W262:W264),"0")</f>
        <v>553.79999999999995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hidden="1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hidden="1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hidden="1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0</v>
      </c>
      <c r="W324" s="337">
        <f>IFERROR(W316/H316,"0")+IFERROR(W317/H317,"0")+IFERROR(W318/H318,"0")+IFERROR(W319/H319,"0")+IFERROR(W320/H320,"0")+IFERROR(W321/H321,"0")+IFERROR(W322/H322,"0")+IFERROR(W323/H323,"0")</f>
        <v>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338"/>
      <c r="Z324" s="338"/>
    </row>
    <row r="325" spans="1:53" hidden="1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0</v>
      </c>
      <c r="W325" s="337">
        <f>IFERROR(SUM(W316:W323),"0")</f>
        <v>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hidden="1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idden="1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hidden="1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hidden="1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idden="1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hidden="1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590</v>
      </c>
      <c r="W450" s="336">
        <f>IFERROR(IF(V450="",0,CEILING((V450/$H450),1)*$H450),"")</f>
        <v>591.36</v>
      </c>
      <c r="X450" s="36">
        <f>IFERROR(IF(W450=0,"",ROUNDUP(W450/H450,0)*0.01196),"")</f>
        <v>1.33952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111.74242424242424</v>
      </c>
      <c r="W452" s="337">
        <f>IFERROR(W450/H450,"0")+IFERROR(W451/H451,"0")</f>
        <v>112</v>
      </c>
      <c r="X452" s="337">
        <f>IFERROR(IF(X450="",0,X450),"0")+IFERROR(IF(X451="",0,X451),"0")</f>
        <v>1.33952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590</v>
      </c>
      <c r="W453" s="337">
        <f>IFERROR(SUM(W450:W451),"0")</f>
        <v>591.36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400</v>
      </c>
      <c r="W456" s="336">
        <f t="shared" si="21"/>
        <v>401.28000000000003</v>
      </c>
      <c r="X456" s="36">
        <f>IFERROR(IF(W456=0,"",ROUNDUP(W456/H456,0)*0.01196),"")</f>
        <v>0.90895999999999999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200</v>
      </c>
      <c r="W457" s="336">
        <f t="shared" si="21"/>
        <v>200.64000000000001</v>
      </c>
      <c r="X457" s="36">
        <f>IFERROR(IF(W457=0,"",ROUNDUP(W457/H457,0)*0.01196),"")</f>
        <v>0.45448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113.63636363636363</v>
      </c>
      <c r="W461" s="337">
        <f>IFERROR(W455/H455,"0")+IFERROR(W456/H456,"0")+IFERROR(W457/H457,"0")+IFERROR(W458/H458,"0")+IFERROR(W459/H459,"0")+IFERROR(W460/H460,"0")</f>
        <v>114</v>
      </c>
      <c r="X461" s="337">
        <f>IFERROR(IF(X455="",0,X455),"0")+IFERROR(IF(X456="",0,X456),"0")+IFERROR(IF(X457="",0,X457),"0")+IFERROR(IF(X458="",0,X458),"0")+IFERROR(IF(X459="",0,X459),"0")+IFERROR(IF(X460="",0,X460),"0")</f>
        <v>1.36344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600</v>
      </c>
      <c r="W462" s="337">
        <f>IFERROR(SUM(W455:W460),"0")</f>
        <v>601.92000000000007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1940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1948.68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2074.1913086913087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2083.4760000000001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4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4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2174.1913086913087</v>
      </c>
      <c r="W500" s="337">
        <f>GrossWeightTotalR+PalletQtyTotalR*25</f>
        <v>2183.4760000000001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319.70113220113217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321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4.7692100000000002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201.60000000000002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553.79999999999995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1193.2800000000002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40,00"/>
        <filter val="111,74"/>
        <filter val="113,64"/>
        <filter val="2 074,19"/>
        <filter val="2 174,19"/>
        <filter val="200,00"/>
        <filter val="23,81"/>
        <filter val="319,70"/>
        <filter val="4"/>
        <filter val="400,00"/>
        <filter val="550,00"/>
        <filter val="590,00"/>
        <filter val="600,00"/>
        <filter val="70,51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