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91D303-C38B-4A25-9CB9-1C6D1C66EE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W180" i="1"/>
  <c r="X180" i="1" s="1"/>
  <c r="W179" i="1"/>
  <c r="X179" i="1" s="1"/>
  <c r="N179" i="1"/>
  <c r="W178" i="1"/>
  <c r="X178" i="1" s="1"/>
  <c r="W177" i="1"/>
  <c r="X177" i="1" s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W406" i="1" l="1"/>
  <c r="X37" i="1"/>
  <c r="X38" i="1" s="1"/>
  <c r="W38" i="1"/>
  <c r="X41" i="1"/>
  <c r="X42" i="1" s="1"/>
  <c r="W42" i="1"/>
  <c r="X45" i="1"/>
  <c r="X46" i="1" s="1"/>
  <c r="W46" i="1"/>
  <c r="D507" i="1"/>
  <c r="W94" i="1"/>
  <c r="H507" i="1"/>
  <c r="W202" i="1"/>
  <c r="X363" i="1"/>
  <c r="X364" i="1" s="1"/>
  <c r="W364" i="1"/>
  <c r="X401" i="1"/>
  <c r="X405" i="1" s="1"/>
  <c r="W405" i="1"/>
  <c r="X34" i="1"/>
  <c r="X194" i="1"/>
  <c r="X259" i="1"/>
  <c r="W461" i="1"/>
  <c r="V497" i="1"/>
  <c r="W35" i="1"/>
  <c r="E507" i="1"/>
  <c r="X89" i="1"/>
  <c r="X94" i="1" s="1"/>
  <c r="W106" i="1"/>
  <c r="W117" i="1"/>
  <c r="W127" i="1"/>
  <c r="F507" i="1"/>
  <c r="G507" i="1"/>
  <c r="X165" i="1"/>
  <c r="X167" i="1" s="1"/>
  <c r="W175" i="1"/>
  <c r="W195" i="1"/>
  <c r="X205" i="1"/>
  <c r="X206" i="1" s="1"/>
  <c r="W206" i="1"/>
  <c r="P507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F9" i="1"/>
  <c r="J9" i="1"/>
  <c r="F10" i="1"/>
  <c r="W34" i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L507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T507" i="1"/>
  <c r="W448" i="1"/>
  <c r="W453" i="1"/>
  <c r="X450" i="1"/>
  <c r="X452" i="1" s="1"/>
  <c r="W452" i="1"/>
  <c r="H9" i="1"/>
  <c r="B507" i="1"/>
  <c r="W499" i="1"/>
  <c r="W498" i="1"/>
  <c r="V501" i="1"/>
  <c r="W24" i="1"/>
  <c r="C507" i="1"/>
  <c r="W53" i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W143" i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W207" i="1"/>
  <c r="W300" i="1"/>
  <c r="W325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501" i="1" l="1"/>
  <c r="X502" i="1"/>
  <c r="W497" i="1"/>
  <c r="W500" i="1"/>
</calcChain>
</file>

<file path=xl/sharedStrings.xml><?xml version="1.0" encoding="utf-8"?>
<sst xmlns="http://schemas.openxmlformats.org/spreadsheetml/2006/main" count="2169" uniqueCount="750">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</sst>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490" sqref="Z490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/>
      <c r="I5" s="390"/>
      <c r="J5" s="390"/>
      <c r="K5" s="390"/>
      <c r="L5" s="391"/>
      <c r="N5" s="24" t="s">
        <v>10</v>
      </c>
      <c r="O5" s="598">
        <v>45330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Четверг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0.45833333333333331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hidden="1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hidden="1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0</v>
      </c>
      <c r="W170" s="33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0</v>
      </c>
      <c r="W171" s="33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idden="1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0</v>
      </c>
      <c r="W174" s="337">
        <f>IFERROR(W170/H170,"0")+IFERROR(W171/H171,"0")+IFERROR(W172/H172,"0")+IFERROR(W173/H173,"0")</f>
        <v>0</v>
      </c>
      <c r="X174" s="337">
        <f>IFERROR(IF(X170="",0,X170),"0")+IFERROR(IF(X171="",0,X171),"0")+IFERROR(IF(X172="",0,X172),"0")+IFERROR(IF(X173="",0,X173),"0")</f>
        <v>0</v>
      </c>
      <c r="Y174" s="338"/>
      <c r="Z174" s="338"/>
    </row>
    <row r="175" spans="1:53" hidden="1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0</v>
      </c>
      <c r="W175" s="337">
        <f>IFERROR(SUM(W170:W173),"0")</f>
        <v>0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idden="1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338"/>
      <c r="Z194" s="338"/>
    </row>
    <row r="195" spans="1:53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0</v>
      </c>
      <c r="W195" s="337">
        <f>IFERROR(SUM(W177:W193),"0")</f>
        <v>0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idden="1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0</v>
      </c>
      <c r="W201" s="337">
        <f>IFERROR(W197/H197,"0")+IFERROR(W198/H198,"0")+IFERROR(W199/H199,"0")+IFERROR(W200/H200,"0")</f>
        <v>0</v>
      </c>
      <c r="X201" s="337">
        <f>IFERROR(IF(X197="",0,X197),"0")+IFERROR(IF(X198="",0,X198),"0")+IFERROR(IF(X199="",0,X199),"0")+IFERROR(IF(X200="",0,X200),"0")</f>
        <v>0</v>
      </c>
      <c r="Y201" s="338"/>
      <c r="Z201" s="338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0</v>
      </c>
      <c r="W202" s="337">
        <f>IFERROR(SUM(W197:W200),"0")</f>
        <v>0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0</v>
      </c>
      <c r="W263" s="336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idden="1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0</v>
      </c>
      <c r="W265" s="337">
        <f>IFERROR(W262/H262,"0")+IFERROR(W263/H263,"0")+IFERROR(W264/H264,"0")</f>
        <v>0</v>
      </c>
      <c r="X265" s="337">
        <f>IFERROR(IF(X262="",0,X262),"0")+IFERROR(IF(X263="",0,X263),"0")+IFERROR(IF(X264="",0,X264),"0")</f>
        <v>0</v>
      </c>
      <c r="Y265" s="338"/>
      <c r="Z265" s="338"/>
    </row>
    <row r="266" spans="1:53" hidden="1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0</v>
      </c>
      <c r="W266" s="337">
        <f>IFERROR(SUM(W262:W264),"0")</f>
        <v>0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hidden="1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0</v>
      </c>
      <c r="W316" s="336">
        <f t="shared" ref="W316:W323" si="16"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hidden="1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0</v>
      </c>
      <c r="W321" s="336">
        <f t="shared" si="16"/>
        <v>0</v>
      </c>
      <c r="X321" s="36" t="str">
        <f>IFERROR(IF(W321=0,"",ROUNDUP(W321/H321,0)*0.02175),"")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hidden="1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0</v>
      </c>
      <c r="W324" s="337">
        <f>IFERROR(W316/H316,"0")+IFERROR(W317/H317,"0")+IFERROR(W318/H318,"0")+IFERROR(W319/H319,"0")+IFERROR(W320/H320,"0")+IFERROR(W321/H321,"0")+IFERROR(W322/H322,"0")+IFERROR(W323/H323,"0")</f>
        <v>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338"/>
      <c r="Z324" s="338"/>
    </row>
    <row r="325" spans="1:53" hidden="1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0</v>
      </c>
      <c r="W325" s="337">
        <f>IFERROR(SUM(W316:W323),"0")</f>
        <v>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hidden="1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idden="1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hidden="1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hidden="1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5" t="s">
        <v>1</v>
      </c>
    </row>
    <row r="339" spans="1:53" hidden="1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0</v>
      </c>
      <c r="W339" s="337">
        <f>IFERROR(W338/H338,"0")</f>
        <v>0</v>
      </c>
      <c r="X339" s="337">
        <f>IFERROR(IF(X338="",0,X338),"0")</f>
        <v>0</v>
      </c>
      <c r="Y339" s="338"/>
      <c r="Z339" s="338"/>
    </row>
    <row r="340" spans="1:53" hidden="1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0</v>
      </c>
      <c r="W340" s="337">
        <f>IFERROR(SUM(W338:W338),"0")</f>
        <v>0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hidden="1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0</v>
      </c>
      <c r="W360" s="337">
        <f>IFERROR(W356/H356,"0")+IFERROR(W357/H357,"0")+IFERROR(W358/H358,"0")+IFERROR(W359/H359,"0")</f>
        <v>0</v>
      </c>
      <c r="X360" s="337">
        <f>IFERROR(IF(X356="",0,X356),"0")+IFERROR(IF(X357="",0,X357),"0")+IFERROR(IF(X358="",0,X358),"0")+IFERROR(IF(X359="",0,X359),"0")</f>
        <v>0</v>
      </c>
      <c r="Y360" s="338"/>
      <c r="Z360" s="338"/>
    </row>
    <row r="361" spans="1:53" hidden="1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0</v>
      </c>
      <c r="W361" s="337">
        <f>IFERROR(SUM(W356:W359),"0")</f>
        <v>0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0</v>
      </c>
      <c r="W376" s="336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idden="1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0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0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</v>
      </c>
      <c r="Y387" s="338"/>
      <c r="Z387" s="338"/>
    </row>
    <row r="388" spans="1:53" hidden="1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0</v>
      </c>
      <c r="W388" s="337">
        <f>IFERROR(SUM(W374:W386),"0")</f>
        <v>0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idden="1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0</v>
      </c>
      <c r="W447" s="337">
        <f>IFERROR(W438/H438,"0")+IFERROR(W439/H439,"0")+IFERROR(W440/H440,"0")+IFERROR(W441/H441,"0")+IFERROR(W442/H442,"0")+IFERROR(W443/H443,"0")+IFERROR(W444/H444,"0")+IFERROR(W445/H445,"0")+IFERROR(W446/H446,"0")</f>
        <v>0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</v>
      </c>
      <c r="Y447" s="338"/>
      <c r="Z447" s="338"/>
    </row>
    <row r="448" spans="1:53" hidden="1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0</v>
      </c>
      <c r="W448" s="337">
        <f>IFERROR(SUM(W438:W446),"0")</f>
        <v>0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hidden="1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idden="1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hidden="1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0</v>
      </c>
      <c r="W455" s="336">
        <f t="shared" ref="W455:W460" si="21">IFERROR(IF(V455="",0,CEILING((V455/$H455),1)*$H455),"")</f>
        <v>0</v>
      </c>
      <c r="X455" s="36" t="str">
        <f>IFERROR(IF(W455=0,"",ROUNDUP(W455/H455,0)*0.01196),"")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hidden="1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0</v>
      </c>
      <c r="W457" s="336">
        <f t="shared" si="21"/>
        <v>0</v>
      </c>
      <c r="X457" s="36" t="str">
        <f>IFERROR(IF(W457=0,"",ROUNDUP(W457/H457,0)*0.01196),"")</f>
        <v/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0</v>
      </c>
      <c r="W461" s="337">
        <f>IFERROR(W455/H455,"0")+IFERROR(W456/H456,"0")+IFERROR(W457/H457,"0")+IFERROR(W458/H458,"0")+IFERROR(W459/H459,"0")+IFERROR(W460/H460,"0")</f>
        <v>0</v>
      </c>
      <c r="X461" s="337">
        <f>IFERROR(IF(X455="",0,X455),"0")+IFERROR(IF(X456="",0,X456),"0")+IFERROR(IF(X457="",0,X457),"0")+IFERROR(IF(X458="",0,X458),"0")+IFERROR(IF(X459="",0,X459),"0")+IFERROR(IF(X460="",0,X460),"0")</f>
        <v>0</v>
      </c>
      <c r="Y461" s="338"/>
      <c r="Z461" s="338"/>
    </row>
    <row r="462" spans="1:53" hidden="1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0</v>
      </c>
      <c r="W462" s="337">
        <f>IFERROR(SUM(W455:W460),"0")</f>
        <v>0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3050</v>
      </c>
      <c r="W490" s="336">
        <f>IFERROR(IF(V490="",0,CEILING((V490/$H490),1)*$H490),"")</f>
        <v>3057.6</v>
      </c>
      <c r="X490" s="36">
        <f>IFERROR(IF(W490=0,"",ROUNDUP(W490/H490,0)*0.02175),"")</f>
        <v>8.5259999999999998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391.02564102564105</v>
      </c>
      <c r="W495" s="337">
        <f>IFERROR(W490/H490,"0")+IFERROR(W491/H491,"0")+IFERROR(W492/H492,"0")+IFERROR(W493/H493,"0")+IFERROR(W494/H494,"0")</f>
        <v>392</v>
      </c>
      <c r="X495" s="337">
        <f>IFERROR(IF(X490="",0,X490),"0")+IFERROR(IF(X491="",0,X491),"0")+IFERROR(IF(X492="",0,X492),"0")+IFERROR(IF(X493="",0,X493),"0")+IFERROR(IF(X494="",0,X494),"0")</f>
        <v>8.5259999999999998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3050</v>
      </c>
      <c r="W496" s="337">
        <f>IFERROR(SUM(W490:W494),"0")</f>
        <v>3057.6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3050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3057.6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3270.5384615384619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3278.6880000000001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7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7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3445.5384615384619</v>
      </c>
      <c r="W500" s="337">
        <f>GrossWeightTotalR+PalletQtyTotalR*25</f>
        <v>3453.6880000000001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391.02564102564105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392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8.5259999999999998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0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0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0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0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0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0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3057.6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3 050,00"/>
        <filter val="3 270,54"/>
        <filter val="3 445,54"/>
        <filter val="391,03"/>
        <filter val="7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2024-02-06T10:56:04Z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