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9C50D6-C38B-456E-B23D-9B6234434D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W475" i="1" s="1"/>
  <c r="V468" i="1"/>
  <c r="V467" i="1"/>
  <c r="W466" i="1"/>
  <c r="X466" i="1" s="1"/>
  <c r="N466" i="1"/>
  <c r="W465" i="1"/>
  <c r="X465" i="1" s="1"/>
  <c r="N465" i="1"/>
  <c r="W464" i="1"/>
  <c r="W468" i="1" s="1"/>
  <c r="V462" i="1"/>
  <c r="V461" i="1"/>
  <c r="W460" i="1"/>
  <c r="X460" i="1" s="1"/>
  <c r="W459" i="1"/>
  <c r="X459" i="1" s="1"/>
  <c r="W458" i="1"/>
  <c r="X458" i="1" s="1"/>
  <c r="W457" i="1"/>
  <c r="X457" i="1" s="1"/>
  <c r="N457" i="1"/>
  <c r="W456" i="1"/>
  <c r="X456" i="1" s="1"/>
  <c r="N456" i="1"/>
  <c r="W455" i="1"/>
  <c r="X455" i="1" s="1"/>
  <c r="N455" i="1"/>
  <c r="V453" i="1"/>
  <c r="V452" i="1"/>
  <c r="W451" i="1"/>
  <c r="X451" i="1" s="1"/>
  <c r="N451" i="1"/>
  <c r="W450" i="1"/>
  <c r="W452" i="1" s="1"/>
  <c r="N450" i="1"/>
  <c r="V448" i="1"/>
  <c r="V447" i="1"/>
  <c r="W446" i="1"/>
  <c r="X446" i="1" s="1"/>
  <c r="N446" i="1"/>
  <c r="X445" i="1"/>
  <c r="W445" i="1"/>
  <c r="N445" i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W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W335" i="1" s="1"/>
  <c r="V331" i="1"/>
  <c r="V330" i="1"/>
  <c r="W329" i="1"/>
  <c r="X329" i="1" s="1"/>
  <c r="N329" i="1"/>
  <c r="W328" i="1"/>
  <c r="X328" i="1" s="1"/>
  <c r="W327" i="1"/>
  <c r="W330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W294" i="1"/>
  <c r="V294" i="1"/>
  <c r="X293" i="1"/>
  <c r="W293" i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507" i="1" s="1"/>
  <c r="N281" i="1"/>
  <c r="V278" i="1"/>
  <c r="V277" i="1"/>
  <c r="W276" i="1"/>
  <c r="X276" i="1" s="1"/>
  <c r="N276" i="1"/>
  <c r="X275" i="1"/>
  <c r="W275" i="1"/>
  <c r="N275" i="1"/>
  <c r="W274" i="1"/>
  <c r="N274" i="1"/>
  <c r="V272" i="1"/>
  <c r="V271" i="1"/>
  <c r="W270" i="1"/>
  <c r="X270" i="1" s="1"/>
  <c r="N270" i="1"/>
  <c r="W269" i="1"/>
  <c r="X269" i="1" s="1"/>
  <c r="W268" i="1"/>
  <c r="W271" i="1" s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X252" i="1"/>
  <c r="W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X198" i="1"/>
  <c r="W198" i="1"/>
  <c r="X197" i="1"/>
  <c r="W197" i="1"/>
  <c r="V195" i="1"/>
  <c r="V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X183" i="1"/>
  <c r="W183" i="1"/>
  <c r="X182" i="1"/>
  <c r="W182" i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X170" i="1" s="1"/>
  <c r="N170" i="1"/>
  <c r="V168" i="1"/>
  <c r="V167" i="1"/>
  <c r="W166" i="1"/>
  <c r="X166" i="1" s="1"/>
  <c r="N166" i="1"/>
  <c r="W165" i="1"/>
  <c r="W167" i="1" s="1"/>
  <c r="V163" i="1"/>
  <c r="V162" i="1"/>
  <c r="W161" i="1"/>
  <c r="X161" i="1" s="1"/>
  <c r="N161" i="1"/>
  <c r="W160" i="1"/>
  <c r="X160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W135" i="1" s="1"/>
  <c r="W131" i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X104" i="1"/>
  <c r="W104" i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W89" i="1"/>
  <c r="W94" i="1" s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W80" i="1"/>
  <c r="X80" i="1" s="1"/>
  <c r="W79" i="1"/>
  <c r="X79" i="1" s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X67" i="1"/>
  <c r="W67" i="1"/>
  <c r="W66" i="1"/>
  <c r="N66" i="1"/>
  <c r="W65" i="1"/>
  <c r="X65" i="1" s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X52" i="1" s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W35" i="1" s="1"/>
  <c r="N26" i="1"/>
  <c r="W24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D507" i="1" l="1"/>
  <c r="X205" i="1"/>
  <c r="X206" i="1" s="1"/>
  <c r="W206" i="1"/>
  <c r="W217" i="1"/>
  <c r="W259" i="1"/>
  <c r="X363" i="1"/>
  <c r="X364" i="1" s="1"/>
  <c r="W364" i="1"/>
  <c r="W387" i="1"/>
  <c r="X401" i="1"/>
  <c r="X405" i="1" s="1"/>
  <c r="W405" i="1"/>
  <c r="H9" i="1"/>
  <c r="F10" i="1"/>
  <c r="W42" i="1"/>
  <c r="W87" i="1"/>
  <c r="W95" i="1"/>
  <c r="X162" i="1"/>
  <c r="X174" i="1"/>
  <c r="X201" i="1"/>
  <c r="X324" i="1"/>
  <c r="F9" i="1"/>
  <c r="J9" i="1"/>
  <c r="V497" i="1"/>
  <c r="X26" i="1"/>
  <c r="X34" i="1" s="1"/>
  <c r="W38" i="1"/>
  <c r="W46" i="1"/>
  <c r="X89" i="1"/>
  <c r="W106" i="1"/>
  <c r="W117" i="1"/>
  <c r="W127" i="1"/>
  <c r="H507" i="1"/>
  <c r="W163" i="1"/>
  <c r="W162" i="1"/>
  <c r="W195" i="1"/>
  <c r="X249" i="1"/>
  <c r="X259" i="1" s="1"/>
  <c r="X268" i="1"/>
  <c r="X271" i="1" s="1"/>
  <c r="W278" i="1"/>
  <c r="X327" i="1"/>
  <c r="X330" i="1" s="1"/>
  <c r="X333" i="1"/>
  <c r="X335" i="1" s="1"/>
  <c r="X351" i="1"/>
  <c r="X353" i="1" s="1"/>
  <c r="W371" i="1"/>
  <c r="X390" i="1"/>
  <c r="X394" i="1" s="1"/>
  <c r="X428" i="1"/>
  <c r="X429" i="1" s="1"/>
  <c r="W429" i="1"/>
  <c r="X472" i="1"/>
  <c r="X475" i="1" s="1"/>
  <c r="X53" i="1"/>
  <c r="W34" i="1"/>
  <c r="E507" i="1"/>
  <c r="X41" i="1"/>
  <c r="X42" i="1" s="1"/>
  <c r="W61" i="1"/>
  <c r="X66" i="1"/>
  <c r="X86" i="1" s="1"/>
  <c r="W86" i="1"/>
  <c r="X90" i="1"/>
  <c r="W105" i="1"/>
  <c r="G507" i="1"/>
  <c r="W144" i="1"/>
  <c r="W156" i="1"/>
  <c r="W260" i="1"/>
  <c r="W324" i="1"/>
  <c r="W331" i="1"/>
  <c r="W336" i="1"/>
  <c r="Q507" i="1"/>
  <c r="W349" i="1"/>
  <c r="X343" i="1"/>
  <c r="X348" i="1" s="1"/>
  <c r="W398" i="1"/>
  <c r="X397" i="1"/>
  <c r="X398" i="1" s="1"/>
  <c r="W399" i="1"/>
  <c r="W412" i="1"/>
  <c r="W425" i="1"/>
  <c r="X424" i="1"/>
  <c r="X425" i="1" s="1"/>
  <c r="W426" i="1"/>
  <c r="X461" i="1"/>
  <c r="W128" i="1"/>
  <c r="W136" i="1"/>
  <c r="M507" i="1"/>
  <c r="W235" i="1"/>
  <c r="X220" i="1"/>
  <c r="X235" i="1" s="1"/>
  <c r="W265" i="1"/>
  <c r="X262" i="1"/>
  <c r="X265" i="1" s="1"/>
  <c r="W289" i="1"/>
  <c r="X281" i="1"/>
  <c r="X289" i="1" s="1"/>
  <c r="X338" i="1"/>
  <c r="X339" i="1" s="1"/>
  <c r="W339" i="1"/>
  <c r="W340" i="1"/>
  <c r="W395" i="1"/>
  <c r="W422" i="1"/>
  <c r="X414" i="1"/>
  <c r="X421" i="1" s="1"/>
  <c r="W421" i="1"/>
  <c r="W480" i="1"/>
  <c r="X478" i="1"/>
  <c r="X480" i="1" s="1"/>
  <c r="V501" i="1"/>
  <c r="C507" i="1"/>
  <c r="X57" i="1"/>
  <c r="X61" i="1" s="1"/>
  <c r="W62" i="1"/>
  <c r="X97" i="1"/>
  <c r="X105" i="1" s="1"/>
  <c r="X120" i="1"/>
  <c r="X127" i="1" s="1"/>
  <c r="X132" i="1"/>
  <c r="X147" i="1"/>
  <c r="X156" i="1" s="1"/>
  <c r="W157" i="1"/>
  <c r="W194" i="1"/>
  <c r="X177" i="1"/>
  <c r="X194" i="1" s="1"/>
  <c r="W201" i="1"/>
  <c r="W216" i="1"/>
  <c r="X210" i="1"/>
  <c r="X216" i="1" s="1"/>
  <c r="L507" i="1"/>
  <c r="X238" i="1"/>
  <c r="X239" i="1" s="1"/>
  <c r="W239" i="1"/>
  <c r="W240" i="1"/>
  <c r="W246" i="1"/>
  <c r="W266" i="1"/>
  <c r="W277" i="1"/>
  <c r="X274" i="1"/>
  <c r="X277" i="1" s="1"/>
  <c r="W290" i="1"/>
  <c r="W348" i="1"/>
  <c r="W361" i="1"/>
  <c r="X356" i="1"/>
  <c r="X360" i="1" s="1"/>
  <c r="W388" i="1"/>
  <c r="X374" i="1"/>
  <c r="X387" i="1" s="1"/>
  <c r="X432" i="1"/>
  <c r="X433" i="1" s="1"/>
  <c r="W433" i="1"/>
  <c r="W434" i="1"/>
  <c r="W453" i="1"/>
  <c r="X450" i="1"/>
  <c r="X452" i="1" s="1"/>
  <c r="W462" i="1"/>
  <c r="W467" i="1"/>
  <c r="X464" i="1"/>
  <c r="X467" i="1" s="1"/>
  <c r="W481" i="1"/>
  <c r="I507" i="1"/>
  <c r="X37" i="1"/>
  <c r="X38" i="1" s="1"/>
  <c r="X45" i="1"/>
  <c r="X46" i="1" s="1"/>
  <c r="W54" i="1"/>
  <c r="W118" i="1"/>
  <c r="F507" i="1"/>
  <c r="W499" i="1"/>
  <c r="B507" i="1"/>
  <c r="W498" i="1"/>
  <c r="W53" i="1"/>
  <c r="X108" i="1"/>
  <c r="X117" i="1" s="1"/>
  <c r="X131" i="1"/>
  <c r="X135" i="1" s="1"/>
  <c r="X140" i="1"/>
  <c r="X143" i="1" s="1"/>
  <c r="W143" i="1"/>
  <c r="W168" i="1"/>
  <c r="X165" i="1"/>
  <c r="X167" i="1" s="1"/>
  <c r="W174" i="1"/>
  <c r="W175" i="1"/>
  <c r="W202" i="1"/>
  <c r="W236" i="1"/>
  <c r="X242" i="1"/>
  <c r="X246" i="1" s="1"/>
  <c r="W247" i="1"/>
  <c r="W272" i="1"/>
  <c r="W295" i="1"/>
  <c r="X292" i="1"/>
  <c r="X294" i="1" s="1"/>
  <c r="P507" i="1"/>
  <c r="W354" i="1"/>
  <c r="W360" i="1"/>
  <c r="W372" i="1"/>
  <c r="W411" i="1"/>
  <c r="X438" i="1"/>
  <c r="X447" i="1" s="1"/>
  <c r="T507" i="1"/>
  <c r="W447" i="1"/>
  <c r="W448" i="1"/>
  <c r="W461" i="1"/>
  <c r="U507" i="1"/>
  <c r="X487" i="1"/>
  <c r="X495" i="1"/>
  <c r="R507" i="1"/>
  <c r="W207" i="1"/>
  <c r="W300" i="1"/>
  <c r="W325" i="1"/>
  <c r="S507" i="1"/>
  <c r="W476" i="1"/>
  <c r="W501" i="1" l="1"/>
  <c r="W497" i="1"/>
  <c r="X94" i="1"/>
  <c r="X502" i="1" s="1"/>
  <c r="W500" i="1"/>
</calcChain>
</file>

<file path=xl/sharedStrings.xml><?xml version="1.0" encoding="utf-8"?>
<sst xmlns="http://schemas.openxmlformats.org/spreadsheetml/2006/main" count="2170" uniqueCount="751">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</sst>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316" sqref="Z316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1" t="s">
        <v>0</v>
      </c>
      <c r="E1" s="340"/>
      <c r="F1" s="340"/>
      <c r="G1" s="12" t="s">
        <v>1</v>
      </c>
      <c r="H1" s="461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3" t="s">
        <v>8</v>
      </c>
      <c r="B5" s="352"/>
      <c r="C5" s="353"/>
      <c r="D5" s="623"/>
      <c r="E5" s="624"/>
      <c r="F5" s="407" t="s">
        <v>9</v>
      </c>
      <c r="G5" s="353"/>
      <c r="H5" s="623" t="s">
        <v>750</v>
      </c>
      <c r="I5" s="653"/>
      <c r="J5" s="653"/>
      <c r="K5" s="653"/>
      <c r="L5" s="624"/>
      <c r="N5" s="24" t="s">
        <v>10</v>
      </c>
      <c r="O5" s="393">
        <v>45333</v>
      </c>
      <c r="P5" s="394"/>
      <c r="R5" s="376" t="s">
        <v>11</v>
      </c>
      <c r="S5" s="377"/>
      <c r="T5" s="540" t="s">
        <v>12</v>
      </c>
      <c r="U5" s="394"/>
      <c r="Z5" s="51"/>
      <c r="AA5" s="51"/>
      <c r="AB5" s="51"/>
    </row>
    <row r="6" spans="1:29" s="333" customFormat="1" ht="24" customHeight="1" x14ac:dyDescent="0.2">
      <c r="A6" s="563" t="s">
        <v>13</v>
      </c>
      <c r="B6" s="352"/>
      <c r="C6" s="353"/>
      <c r="D6" s="545" t="s">
        <v>14</v>
      </c>
      <c r="E6" s="546"/>
      <c r="F6" s="546"/>
      <c r="G6" s="546"/>
      <c r="H6" s="546"/>
      <c r="I6" s="546"/>
      <c r="J6" s="546"/>
      <c r="K6" s="546"/>
      <c r="L6" s="394"/>
      <c r="N6" s="24" t="s">
        <v>15</v>
      </c>
      <c r="O6" s="588" t="str">
        <f>IF(O5=0," ",CHOOSE(WEEKDAY(O5,2),"Понедельник","Вторник","Среда","Четверг","Пятница","Суббота","Воскресенье"))</f>
        <v>Воскресенье</v>
      </c>
      <c r="P6" s="345"/>
      <c r="R6" s="689" t="s">
        <v>16</v>
      </c>
      <c r="S6" s="377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452"/>
      <c r="N7" s="24"/>
      <c r="O7" s="42"/>
      <c r="P7" s="42"/>
      <c r="R7" s="342"/>
      <c r="S7" s="377"/>
      <c r="T7" s="527"/>
      <c r="U7" s="528"/>
      <c r="Z7" s="51"/>
      <c r="AA7" s="51"/>
      <c r="AB7" s="51"/>
    </row>
    <row r="8" spans="1:29" s="333" customFormat="1" ht="25.5" customHeight="1" x14ac:dyDescent="0.2">
      <c r="A8" s="362" t="s">
        <v>18</v>
      </c>
      <c r="B8" s="357"/>
      <c r="C8" s="358"/>
      <c r="D8" s="606"/>
      <c r="E8" s="607"/>
      <c r="F8" s="607"/>
      <c r="G8" s="607"/>
      <c r="H8" s="607"/>
      <c r="I8" s="607"/>
      <c r="J8" s="607"/>
      <c r="K8" s="607"/>
      <c r="L8" s="608"/>
      <c r="N8" s="24" t="s">
        <v>19</v>
      </c>
      <c r="O8" s="418">
        <v>0.5</v>
      </c>
      <c r="P8" s="394"/>
      <c r="R8" s="342"/>
      <c r="S8" s="377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8"/>
      <c r="E9" s="375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393"/>
      <c r="P9" s="394"/>
      <c r="R9" s="342"/>
      <c r="S9" s="377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8"/>
      <c r="E10" s="375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6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18"/>
      <c r="P10" s="394"/>
      <c r="S10" s="24" t="s">
        <v>22</v>
      </c>
      <c r="T10" s="664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8"/>
      <c r="P11" s="394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51"/>
      <c r="P12" s="452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48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9"/>
      <c r="O16" s="549"/>
      <c r="P16" s="549"/>
      <c r="Q16" s="549"/>
      <c r="R16" s="54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569" t="s">
        <v>37</v>
      </c>
      <c r="D17" s="346" t="s">
        <v>38</v>
      </c>
      <c r="E17" s="347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615"/>
      <c r="P17" s="615"/>
      <c r="Q17" s="615"/>
      <c r="R17" s="347"/>
      <c r="S17" s="387" t="s">
        <v>48</v>
      </c>
      <c r="T17" s="353"/>
      <c r="U17" s="346" t="s">
        <v>49</v>
      </c>
      <c r="V17" s="346" t="s">
        <v>50</v>
      </c>
      <c r="W17" s="643" t="s">
        <v>51</v>
      </c>
      <c r="X17" s="346" t="s">
        <v>52</v>
      </c>
      <c r="Y17" s="360" t="s">
        <v>53</v>
      </c>
      <c r="Z17" s="360" t="s">
        <v>54</v>
      </c>
      <c r="AA17" s="360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4"/>
      <c r="B18" s="354"/>
      <c r="C18" s="354"/>
      <c r="D18" s="348"/>
      <c r="E18" s="349"/>
      <c r="F18" s="354"/>
      <c r="G18" s="354"/>
      <c r="H18" s="354"/>
      <c r="I18" s="354"/>
      <c r="J18" s="354"/>
      <c r="K18" s="354"/>
      <c r="L18" s="354"/>
      <c r="M18" s="354"/>
      <c r="N18" s="348"/>
      <c r="O18" s="616"/>
      <c r="P18" s="616"/>
      <c r="Q18" s="616"/>
      <c r="R18" s="349"/>
      <c r="S18" s="332" t="s">
        <v>57</v>
      </c>
      <c r="T18" s="332" t="s">
        <v>58</v>
      </c>
      <c r="U18" s="354"/>
      <c r="V18" s="354"/>
      <c r="W18" s="644"/>
      <c r="X18" s="354"/>
      <c r="Y18" s="361"/>
      <c r="Z18" s="361"/>
      <c r="AA18" s="638"/>
      <c r="AB18" s="639"/>
      <c r="AC18" s="640"/>
      <c r="AD18" s="577"/>
      <c r="BA18" s="342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5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0">
        <v>4607091389258</v>
      </c>
      <c r="E22" s="345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5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68"/>
      <c r="N23" s="356" t="s">
        <v>66</v>
      </c>
      <c r="O23" s="357"/>
      <c r="P23" s="357"/>
      <c r="Q23" s="357"/>
      <c r="R23" s="357"/>
      <c r="S23" s="357"/>
      <c r="T23" s="35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68"/>
      <c r="N24" s="356" t="s">
        <v>66</v>
      </c>
      <c r="O24" s="357"/>
      <c r="P24" s="357"/>
      <c r="Q24" s="357"/>
      <c r="R24" s="357"/>
      <c r="S24" s="357"/>
      <c r="T24" s="35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0">
        <v>4607091383881</v>
      </c>
      <c r="E26" s="345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5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0">
        <v>4607091388237</v>
      </c>
      <c r="E27" s="345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">
        <v>73</v>
      </c>
      <c r="O27" s="344"/>
      <c r="P27" s="344"/>
      <c r="Q27" s="344"/>
      <c r="R27" s="345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0">
        <v>4607091383935</v>
      </c>
      <c r="E28" s="345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5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0">
        <v>4680115881853</v>
      </c>
      <c r="E29" s="345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5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0">
        <v>4607091383911</v>
      </c>
      <c r="E30" s="345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72" t="s">
        <v>80</v>
      </c>
      <c r="O30" s="344"/>
      <c r="P30" s="344"/>
      <c r="Q30" s="344"/>
      <c r="R30" s="345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0">
        <v>4607091383911</v>
      </c>
      <c r="E31" s="345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5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0">
        <v>4607091388244</v>
      </c>
      <c r="E32" s="345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91" t="s">
        <v>84</v>
      </c>
      <c r="O32" s="344"/>
      <c r="P32" s="344"/>
      <c r="Q32" s="344"/>
      <c r="R32" s="345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0">
        <v>4607091388244</v>
      </c>
      <c r="E33" s="345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7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5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7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68"/>
      <c r="N34" s="356" t="s">
        <v>66</v>
      </c>
      <c r="O34" s="357"/>
      <c r="P34" s="357"/>
      <c r="Q34" s="357"/>
      <c r="R34" s="357"/>
      <c r="S34" s="357"/>
      <c r="T34" s="35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68"/>
      <c r="N35" s="356" t="s">
        <v>66</v>
      </c>
      <c r="O35" s="357"/>
      <c r="P35" s="357"/>
      <c r="Q35" s="357"/>
      <c r="R35" s="357"/>
      <c r="S35" s="357"/>
      <c r="T35" s="35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0">
        <v>4607091388503</v>
      </c>
      <c r="E37" s="345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5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7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68"/>
      <c r="N38" s="356" t="s">
        <v>66</v>
      </c>
      <c r="O38" s="357"/>
      <c r="P38" s="357"/>
      <c r="Q38" s="357"/>
      <c r="R38" s="357"/>
      <c r="S38" s="357"/>
      <c r="T38" s="35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68"/>
      <c r="N39" s="356" t="s">
        <v>66</v>
      </c>
      <c r="O39" s="357"/>
      <c r="P39" s="357"/>
      <c r="Q39" s="357"/>
      <c r="R39" s="357"/>
      <c r="S39" s="357"/>
      <c r="T39" s="35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0">
        <v>4607091388282</v>
      </c>
      <c r="E41" s="345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5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7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68"/>
      <c r="N42" s="356" t="s">
        <v>66</v>
      </c>
      <c r="O42" s="357"/>
      <c r="P42" s="357"/>
      <c r="Q42" s="357"/>
      <c r="R42" s="357"/>
      <c r="S42" s="357"/>
      <c r="T42" s="35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68"/>
      <c r="N43" s="356" t="s">
        <v>66</v>
      </c>
      <c r="O43" s="357"/>
      <c r="P43" s="357"/>
      <c r="Q43" s="357"/>
      <c r="R43" s="357"/>
      <c r="S43" s="357"/>
      <c r="T43" s="35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0">
        <v>4607091389111</v>
      </c>
      <c r="E45" s="345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5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7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68"/>
      <c r="N46" s="356" t="s">
        <v>66</v>
      </c>
      <c r="O46" s="357"/>
      <c r="P46" s="357"/>
      <c r="Q46" s="357"/>
      <c r="R46" s="357"/>
      <c r="S46" s="357"/>
      <c r="T46" s="35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68"/>
      <c r="N47" s="356" t="s">
        <v>66</v>
      </c>
      <c r="O47" s="357"/>
      <c r="P47" s="357"/>
      <c r="Q47" s="357"/>
      <c r="R47" s="357"/>
      <c r="S47" s="357"/>
      <c r="T47" s="35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385" t="s">
        <v>98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48"/>
      <c r="Z48" s="48"/>
    </row>
    <row r="49" spans="1:53" ht="16.5" hidden="1" customHeight="1" x14ac:dyDescent="0.25">
      <c r="A49" s="35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0">
        <v>4680115881440</v>
      </c>
      <c r="E51" s="345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5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0">
        <v>4680115881433</v>
      </c>
      <c r="E52" s="345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5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7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68"/>
      <c r="N53" s="356" t="s">
        <v>66</v>
      </c>
      <c r="O53" s="357"/>
      <c r="P53" s="357"/>
      <c r="Q53" s="357"/>
      <c r="R53" s="357"/>
      <c r="S53" s="357"/>
      <c r="T53" s="35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68"/>
      <c r="N54" s="356" t="s">
        <v>66</v>
      </c>
      <c r="O54" s="357"/>
      <c r="P54" s="357"/>
      <c r="Q54" s="357"/>
      <c r="R54" s="357"/>
      <c r="S54" s="357"/>
      <c r="T54" s="35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5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0">
        <v>4680115881426</v>
      </c>
      <c r="E57" s="345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5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0">
        <v>4680115881426</v>
      </c>
      <c r="E58" s="345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65" t="s">
        <v>113</v>
      </c>
      <c r="O58" s="344"/>
      <c r="P58" s="344"/>
      <c r="Q58" s="344"/>
      <c r="R58" s="345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0">
        <v>4680115881419</v>
      </c>
      <c r="E59" s="345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5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0">
        <v>4680115881525</v>
      </c>
      <c r="E60" s="345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3" t="s">
        <v>118</v>
      </c>
      <c r="O60" s="344"/>
      <c r="P60" s="344"/>
      <c r="Q60" s="344"/>
      <c r="R60" s="345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7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68"/>
      <c r="N61" s="356" t="s">
        <v>66</v>
      </c>
      <c r="O61" s="357"/>
      <c r="P61" s="357"/>
      <c r="Q61" s="357"/>
      <c r="R61" s="357"/>
      <c r="S61" s="357"/>
      <c r="T61" s="35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68"/>
      <c r="N62" s="356" t="s">
        <v>66</v>
      </c>
      <c r="O62" s="357"/>
      <c r="P62" s="357"/>
      <c r="Q62" s="357"/>
      <c r="R62" s="357"/>
      <c r="S62" s="357"/>
      <c r="T62" s="35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5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0">
        <v>4607091382945</v>
      </c>
      <c r="E65" s="345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2" t="s">
        <v>121</v>
      </c>
      <c r="O65" s="344"/>
      <c r="P65" s="344"/>
      <c r="Q65" s="344"/>
      <c r="R65" s="345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0">
        <v>4607091385670</v>
      </c>
      <c r="E66" s="345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5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50">
        <v>4607091385670</v>
      </c>
      <c r="E67" s="345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33" t="s">
        <v>126</v>
      </c>
      <c r="O67" s="344"/>
      <c r="P67" s="344"/>
      <c r="Q67" s="344"/>
      <c r="R67" s="345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0">
        <v>4680115883956</v>
      </c>
      <c r="E68" s="345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88" t="s">
        <v>129</v>
      </c>
      <c r="O68" s="344"/>
      <c r="P68" s="344"/>
      <c r="Q68" s="344"/>
      <c r="R68" s="345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50">
        <v>4680115881327</v>
      </c>
      <c r="E69" s="345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5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50">
        <v>4680115882133</v>
      </c>
      <c r="E70" s="345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489" t="s">
        <v>135</v>
      </c>
      <c r="O70" s="344"/>
      <c r="P70" s="344"/>
      <c r="Q70" s="344"/>
      <c r="R70" s="345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50">
        <v>4680115882133</v>
      </c>
      <c r="E71" s="345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5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0">
        <v>4607091382952</v>
      </c>
      <c r="E72" s="345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5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50">
        <v>4607091385687</v>
      </c>
      <c r="E73" s="345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5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0">
        <v>4680115882539</v>
      </c>
      <c r="E74" s="345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5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0">
        <v>4607091384604</v>
      </c>
      <c r="E75" s="345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5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0">
        <v>4680115880283</v>
      </c>
      <c r="E76" s="345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6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5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0">
        <v>4680115883949</v>
      </c>
      <c r="E77" s="345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5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50">
        <v>4680115881303</v>
      </c>
      <c r="E78" s="345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5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5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50">
        <v>4680115882577</v>
      </c>
      <c r="E79" s="345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59" t="s">
        <v>154</v>
      </c>
      <c r="O79" s="344"/>
      <c r="P79" s="344"/>
      <c r="Q79" s="344"/>
      <c r="R79" s="345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50">
        <v>4680115882577</v>
      </c>
      <c r="E80" s="345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79" t="s">
        <v>156</v>
      </c>
      <c r="O80" s="344"/>
      <c r="P80" s="344"/>
      <c r="Q80" s="344"/>
      <c r="R80" s="345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50">
        <v>4680115882720</v>
      </c>
      <c r="E81" s="345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62" t="s">
        <v>159</v>
      </c>
      <c r="O81" s="344"/>
      <c r="P81" s="344"/>
      <c r="Q81" s="344"/>
      <c r="R81" s="345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50">
        <v>4607091388466</v>
      </c>
      <c r="E82" s="345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5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50">
        <v>4680115880269</v>
      </c>
      <c r="E83" s="345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5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50">
        <v>4680115880429</v>
      </c>
      <c r="E84" s="345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5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50">
        <v>4680115881457</v>
      </c>
      <c r="E85" s="345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5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7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68"/>
      <c r="N86" s="356" t="s">
        <v>66</v>
      </c>
      <c r="O86" s="357"/>
      <c r="P86" s="357"/>
      <c r="Q86" s="357"/>
      <c r="R86" s="357"/>
      <c r="S86" s="357"/>
      <c r="T86" s="35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hidden="1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68"/>
      <c r="N87" s="356" t="s">
        <v>66</v>
      </c>
      <c r="O87" s="357"/>
      <c r="P87" s="357"/>
      <c r="Q87" s="357"/>
      <c r="R87" s="357"/>
      <c r="S87" s="357"/>
      <c r="T87" s="35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50">
        <v>4680115881488</v>
      </c>
      <c r="E89" s="345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5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50">
        <v>4607091384765</v>
      </c>
      <c r="E90" s="345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390" t="s">
        <v>172</v>
      </c>
      <c r="O90" s="344"/>
      <c r="P90" s="344"/>
      <c r="Q90" s="344"/>
      <c r="R90" s="345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50">
        <v>4680115882751</v>
      </c>
      <c r="E91" s="345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382" t="s">
        <v>175</v>
      </c>
      <c r="O91" s="344"/>
      <c r="P91" s="344"/>
      <c r="Q91" s="344"/>
      <c r="R91" s="345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50">
        <v>4680115882775</v>
      </c>
      <c r="E92" s="345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5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50">
        <v>4680115880658</v>
      </c>
      <c r="E93" s="345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5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7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68"/>
      <c r="N94" s="356" t="s">
        <v>66</v>
      </c>
      <c r="O94" s="357"/>
      <c r="P94" s="357"/>
      <c r="Q94" s="357"/>
      <c r="R94" s="357"/>
      <c r="S94" s="357"/>
      <c r="T94" s="35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68"/>
      <c r="N95" s="356" t="s">
        <v>66</v>
      </c>
      <c r="O95" s="357"/>
      <c r="P95" s="357"/>
      <c r="Q95" s="357"/>
      <c r="R95" s="357"/>
      <c r="S95" s="357"/>
      <c r="T95" s="35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50">
        <v>4607091387667</v>
      </c>
      <c r="E97" s="345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4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5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50">
        <v>4607091387636</v>
      </c>
      <c r="E98" s="345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5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50">
        <v>4607091382426</v>
      </c>
      <c r="E99" s="345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5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50">
        <v>4607091386547</v>
      </c>
      <c r="E100" s="345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5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50">
        <v>4607091384734</v>
      </c>
      <c r="E101" s="345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6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5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50">
        <v>4607091382464</v>
      </c>
      <c r="E102" s="345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5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50">
        <v>4680115883444</v>
      </c>
      <c r="E103" s="345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12" t="s">
        <v>196</v>
      </c>
      <c r="O103" s="344"/>
      <c r="P103" s="344"/>
      <c r="Q103" s="344"/>
      <c r="R103" s="345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50">
        <v>4680115883444</v>
      </c>
      <c r="E104" s="345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56" t="s">
        <v>196</v>
      </c>
      <c r="O104" s="344"/>
      <c r="P104" s="344"/>
      <c r="Q104" s="344"/>
      <c r="R104" s="345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7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68"/>
      <c r="N105" s="356" t="s">
        <v>66</v>
      </c>
      <c r="O105" s="357"/>
      <c r="P105" s="357"/>
      <c r="Q105" s="357"/>
      <c r="R105" s="357"/>
      <c r="S105" s="357"/>
      <c r="T105" s="35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68"/>
      <c r="N106" s="356" t="s">
        <v>66</v>
      </c>
      <c r="O106" s="357"/>
      <c r="P106" s="357"/>
      <c r="Q106" s="357"/>
      <c r="R106" s="357"/>
      <c r="S106" s="357"/>
      <c r="T106" s="35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50">
        <v>4607091386967</v>
      </c>
      <c r="E108" s="345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7" t="s">
        <v>200</v>
      </c>
      <c r="O108" s="344"/>
      <c r="P108" s="344"/>
      <c r="Q108" s="344"/>
      <c r="R108" s="345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198</v>
      </c>
      <c r="B109" s="54" t="s">
        <v>201</v>
      </c>
      <c r="C109" s="31">
        <v>4301051543</v>
      </c>
      <c r="D109" s="350">
        <v>4607091386967</v>
      </c>
      <c r="E109" s="345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486" t="s">
        <v>202</v>
      </c>
      <c r="O109" s="344"/>
      <c r="P109" s="344"/>
      <c r="Q109" s="344"/>
      <c r="R109" s="345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50">
        <v>4607091385304</v>
      </c>
      <c r="E110" s="345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431" t="s">
        <v>205</v>
      </c>
      <c r="O110" s="344"/>
      <c r="P110" s="344"/>
      <c r="Q110" s="344"/>
      <c r="R110" s="345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50">
        <v>4607091386264</v>
      </c>
      <c r="E111" s="345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5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50">
        <v>4607091385731</v>
      </c>
      <c r="E112" s="345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660" t="s">
        <v>210</v>
      </c>
      <c r="O112" s="344"/>
      <c r="P112" s="344"/>
      <c r="Q112" s="344"/>
      <c r="R112" s="345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50">
        <v>4680115880214</v>
      </c>
      <c r="E113" s="345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633" t="s">
        <v>213</v>
      </c>
      <c r="O113" s="344"/>
      <c r="P113" s="344"/>
      <c r="Q113" s="344"/>
      <c r="R113" s="345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50">
        <v>4680115880894</v>
      </c>
      <c r="E114" s="345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465" t="s">
        <v>216</v>
      </c>
      <c r="O114" s="344"/>
      <c r="P114" s="344"/>
      <c r="Q114" s="344"/>
      <c r="R114" s="345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50">
        <v>4607091385427</v>
      </c>
      <c r="E115" s="345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5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50">
        <v>4680115882645</v>
      </c>
      <c r="E116" s="345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11" t="s">
        <v>221</v>
      </c>
      <c r="O116" s="344"/>
      <c r="P116" s="344"/>
      <c r="Q116" s="344"/>
      <c r="R116" s="345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67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68"/>
      <c r="N117" s="356" t="s">
        <v>66</v>
      </c>
      <c r="O117" s="357"/>
      <c r="P117" s="357"/>
      <c r="Q117" s="357"/>
      <c r="R117" s="357"/>
      <c r="S117" s="357"/>
      <c r="T117" s="35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0</v>
      </c>
      <c r="W117" s="337">
        <f>IFERROR(W108/H108,"0")+IFERROR(W109/H109,"0")+IFERROR(W110/H110,"0")+IFERROR(W111/H111,"0")+IFERROR(W112/H112,"0")+IFERROR(W113/H113,"0")+IFERROR(W114/H114,"0")+IFERROR(W115/H115,"0")+IFERROR(W116/H116,"0")</f>
        <v>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38"/>
      <c r="Z117" s="338"/>
    </row>
    <row r="118" spans="1:53" hidden="1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68"/>
      <c r="N118" s="356" t="s">
        <v>66</v>
      </c>
      <c r="O118" s="357"/>
      <c r="P118" s="357"/>
      <c r="Q118" s="357"/>
      <c r="R118" s="357"/>
      <c r="S118" s="357"/>
      <c r="T118" s="358"/>
      <c r="U118" s="37" t="s">
        <v>65</v>
      </c>
      <c r="V118" s="337">
        <f>IFERROR(SUM(V108:V116),"0")</f>
        <v>0</v>
      </c>
      <c r="W118" s="337">
        <f>IFERROR(SUM(W108:W116),"0")</f>
        <v>0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50">
        <v>4607091383065</v>
      </c>
      <c r="E120" s="345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5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50">
        <v>4680115881532</v>
      </c>
      <c r="E121" s="345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4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5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50">
        <v>4680115881532</v>
      </c>
      <c r="E122" s="345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440" t="s">
        <v>228</v>
      </c>
      <c r="O122" s="344"/>
      <c r="P122" s="344"/>
      <c r="Q122" s="344"/>
      <c r="R122" s="345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50">
        <v>4680115881532</v>
      </c>
      <c r="E123" s="345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477" t="s">
        <v>228</v>
      </c>
      <c r="O123" s="344"/>
      <c r="P123" s="344"/>
      <c r="Q123" s="344"/>
      <c r="R123" s="345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50">
        <v>4680115882652</v>
      </c>
      <c r="E124" s="345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75" t="s">
        <v>232</v>
      </c>
      <c r="O124" s="344"/>
      <c r="P124" s="344"/>
      <c r="Q124" s="344"/>
      <c r="R124" s="345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50">
        <v>4680115880238</v>
      </c>
      <c r="E125" s="345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5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50">
        <v>4680115881464</v>
      </c>
      <c r="E126" s="345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580" t="s">
        <v>237</v>
      </c>
      <c r="O126" s="344"/>
      <c r="P126" s="344"/>
      <c r="Q126" s="344"/>
      <c r="R126" s="345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67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68"/>
      <c r="N127" s="356" t="s">
        <v>66</v>
      </c>
      <c r="O127" s="357"/>
      <c r="P127" s="357"/>
      <c r="Q127" s="357"/>
      <c r="R127" s="357"/>
      <c r="S127" s="357"/>
      <c r="T127" s="35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68"/>
      <c r="N128" s="356" t="s">
        <v>66</v>
      </c>
      <c r="O128" s="357"/>
      <c r="P128" s="357"/>
      <c r="Q128" s="357"/>
      <c r="R128" s="357"/>
      <c r="S128" s="357"/>
      <c r="T128" s="35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5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50">
        <v>4607091385168</v>
      </c>
      <c r="E131" s="345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5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239</v>
      </c>
      <c r="B132" s="54" t="s">
        <v>241</v>
      </c>
      <c r="C132" s="31">
        <v>4301051612</v>
      </c>
      <c r="D132" s="350">
        <v>4607091385168</v>
      </c>
      <c r="E132" s="345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434" t="s">
        <v>242</v>
      </c>
      <c r="O132" s="344"/>
      <c r="P132" s="344"/>
      <c r="Q132" s="344"/>
      <c r="R132" s="345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50">
        <v>4607091383256</v>
      </c>
      <c r="E133" s="345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5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50">
        <v>4607091385748</v>
      </c>
      <c r="E134" s="345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5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67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68"/>
      <c r="N135" s="356" t="s">
        <v>66</v>
      </c>
      <c r="O135" s="357"/>
      <c r="P135" s="357"/>
      <c r="Q135" s="357"/>
      <c r="R135" s="357"/>
      <c r="S135" s="357"/>
      <c r="T135" s="358"/>
      <c r="U135" s="37" t="s">
        <v>67</v>
      </c>
      <c r="V135" s="337">
        <f>IFERROR(V131/H131,"0")+IFERROR(V132/H132,"0")+IFERROR(V133/H133,"0")+IFERROR(V134/H134,"0")</f>
        <v>0</v>
      </c>
      <c r="W135" s="337">
        <f>IFERROR(W131/H131,"0")+IFERROR(W132/H132,"0")+IFERROR(W133/H133,"0")+IFERROR(W134/H134,"0")</f>
        <v>0</v>
      </c>
      <c r="X135" s="337">
        <f>IFERROR(IF(X131="",0,X131),"0")+IFERROR(IF(X132="",0,X132),"0")+IFERROR(IF(X133="",0,X133),"0")+IFERROR(IF(X134="",0,X134),"0")</f>
        <v>0</v>
      </c>
      <c r="Y135" s="338"/>
      <c r="Z135" s="338"/>
    </row>
    <row r="136" spans="1:53" hidden="1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68"/>
      <c r="N136" s="356" t="s">
        <v>66</v>
      </c>
      <c r="O136" s="357"/>
      <c r="P136" s="357"/>
      <c r="Q136" s="357"/>
      <c r="R136" s="357"/>
      <c r="S136" s="357"/>
      <c r="T136" s="358"/>
      <c r="U136" s="37" t="s">
        <v>65</v>
      </c>
      <c r="V136" s="337">
        <f>IFERROR(SUM(V131:V134),"0")</f>
        <v>0</v>
      </c>
      <c r="W136" s="337">
        <f>IFERROR(SUM(W131:W134),"0")</f>
        <v>0</v>
      </c>
      <c r="X136" s="37"/>
      <c r="Y136" s="338"/>
      <c r="Z136" s="338"/>
    </row>
    <row r="137" spans="1:53" ht="27.75" hidden="1" customHeight="1" x14ac:dyDescent="0.2">
      <c r="A137" s="385" t="s">
        <v>247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48"/>
      <c r="Z137" s="48"/>
    </row>
    <row r="138" spans="1:53" ht="16.5" hidden="1" customHeight="1" x14ac:dyDescent="0.25">
      <c r="A138" s="35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50">
        <v>4607091383423</v>
      </c>
      <c r="E140" s="345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5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50">
        <v>4607091381405</v>
      </c>
      <c r="E141" s="345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4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5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50">
        <v>4607091386516</v>
      </c>
      <c r="E142" s="345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5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7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68"/>
      <c r="N143" s="356" t="s">
        <v>66</v>
      </c>
      <c r="O143" s="357"/>
      <c r="P143" s="357"/>
      <c r="Q143" s="357"/>
      <c r="R143" s="357"/>
      <c r="S143" s="357"/>
      <c r="T143" s="35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68"/>
      <c r="N144" s="356" t="s">
        <v>66</v>
      </c>
      <c r="O144" s="357"/>
      <c r="P144" s="357"/>
      <c r="Q144" s="357"/>
      <c r="R144" s="357"/>
      <c r="S144" s="357"/>
      <c r="T144" s="35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5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50">
        <v>4680115880993</v>
      </c>
      <c r="E147" s="345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5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50">
        <v>4680115881761</v>
      </c>
      <c r="E148" s="345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5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50">
        <v>4680115881563</v>
      </c>
      <c r="E149" s="345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5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50">
        <v>4680115880986</v>
      </c>
      <c r="E150" s="345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5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50">
        <v>4680115880207</v>
      </c>
      <c r="E151" s="345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5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50">
        <v>4680115881785</v>
      </c>
      <c r="E152" s="345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5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50">
        <v>4680115881679</v>
      </c>
      <c r="E153" s="345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5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50">
        <v>4680115880191</v>
      </c>
      <c r="E154" s="345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5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50">
        <v>4680115883963</v>
      </c>
      <c r="E155" s="345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676" t="s">
        <v>274</v>
      </c>
      <c r="O155" s="344"/>
      <c r="P155" s="344"/>
      <c r="Q155" s="344"/>
      <c r="R155" s="345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7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68"/>
      <c r="N156" s="356" t="s">
        <v>66</v>
      </c>
      <c r="O156" s="357"/>
      <c r="P156" s="357"/>
      <c r="Q156" s="357"/>
      <c r="R156" s="357"/>
      <c r="S156" s="357"/>
      <c r="T156" s="35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68"/>
      <c r="N157" s="356" t="s">
        <v>66</v>
      </c>
      <c r="O157" s="357"/>
      <c r="P157" s="357"/>
      <c r="Q157" s="357"/>
      <c r="R157" s="357"/>
      <c r="S157" s="357"/>
      <c r="T157" s="35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hidden="1" customHeight="1" x14ac:dyDescent="0.25">
      <c r="A158" s="35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50">
        <v>4680115881402</v>
      </c>
      <c r="E160" s="345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4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5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50">
        <v>4680115881396</v>
      </c>
      <c r="E161" s="345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5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7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68"/>
      <c r="N162" s="356" t="s">
        <v>66</v>
      </c>
      <c r="O162" s="357"/>
      <c r="P162" s="357"/>
      <c r="Q162" s="357"/>
      <c r="R162" s="357"/>
      <c r="S162" s="357"/>
      <c r="T162" s="35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68"/>
      <c r="N163" s="356" t="s">
        <v>66</v>
      </c>
      <c r="O163" s="357"/>
      <c r="P163" s="357"/>
      <c r="Q163" s="357"/>
      <c r="R163" s="357"/>
      <c r="S163" s="357"/>
      <c r="T163" s="35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50">
        <v>4680115882935</v>
      </c>
      <c r="E165" s="345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58" t="s">
        <v>282</v>
      </c>
      <c r="O165" s="344"/>
      <c r="P165" s="344"/>
      <c r="Q165" s="344"/>
      <c r="R165" s="345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50">
        <v>4680115880764</v>
      </c>
      <c r="E166" s="345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5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7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68"/>
      <c r="N167" s="356" t="s">
        <v>66</v>
      </c>
      <c r="O167" s="357"/>
      <c r="P167" s="357"/>
      <c r="Q167" s="357"/>
      <c r="R167" s="357"/>
      <c r="S167" s="357"/>
      <c r="T167" s="35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68"/>
      <c r="N168" s="356" t="s">
        <v>66</v>
      </c>
      <c r="O168" s="357"/>
      <c r="P168" s="357"/>
      <c r="Q168" s="357"/>
      <c r="R168" s="357"/>
      <c r="S168" s="357"/>
      <c r="T168" s="35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hidden="1" customHeight="1" x14ac:dyDescent="0.25">
      <c r="A170" s="54" t="s">
        <v>285</v>
      </c>
      <c r="B170" s="54" t="s">
        <v>286</v>
      </c>
      <c r="C170" s="31">
        <v>4301031224</v>
      </c>
      <c r="D170" s="350">
        <v>4680115882683</v>
      </c>
      <c r="E170" s="345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5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50">
        <v>4680115882690</v>
      </c>
      <c r="E171" s="345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5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50">
        <v>4680115882669</v>
      </c>
      <c r="E172" s="345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5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50">
        <v>4680115882676</v>
      </c>
      <c r="E173" s="345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5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67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68"/>
      <c r="N174" s="356" t="s">
        <v>66</v>
      </c>
      <c r="O174" s="357"/>
      <c r="P174" s="357"/>
      <c r="Q174" s="357"/>
      <c r="R174" s="357"/>
      <c r="S174" s="357"/>
      <c r="T174" s="35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hidden="1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68"/>
      <c r="N175" s="356" t="s">
        <v>66</v>
      </c>
      <c r="O175" s="357"/>
      <c r="P175" s="357"/>
      <c r="Q175" s="357"/>
      <c r="R175" s="357"/>
      <c r="S175" s="357"/>
      <c r="T175" s="35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50">
        <v>4680115881556</v>
      </c>
      <c r="E177" s="345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4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5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50">
        <v>4680115880573</v>
      </c>
      <c r="E178" s="345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646" t="s">
        <v>297</v>
      </c>
      <c r="O178" s="344"/>
      <c r="P178" s="344"/>
      <c r="Q178" s="344"/>
      <c r="R178" s="345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50">
        <v>4680115881594</v>
      </c>
      <c r="E179" s="345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5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50">
        <v>4680115881587</v>
      </c>
      <c r="E180" s="345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364" t="s">
        <v>302</v>
      </c>
      <c r="O180" s="344"/>
      <c r="P180" s="344"/>
      <c r="Q180" s="344"/>
      <c r="R180" s="345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50">
        <v>4680115880962</v>
      </c>
      <c r="E181" s="345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6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5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50">
        <v>4680115881617</v>
      </c>
      <c r="E182" s="345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3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5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4301051487</v>
      </c>
      <c r="D183" s="350">
        <v>4680115881228</v>
      </c>
      <c r="E183" s="345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55" t="s">
        <v>309</v>
      </c>
      <c r="O183" s="344"/>
      <c r="P183" s="344"/>
      <c r="Q183" s="344"/>
      <c r="R183" s="345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50">
        <v>4680115881037</v>
      </c>
      <c r="E184" s="345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11" t="s">
        <v>312</v>
      </c>
      <c r="O184" s="344"/>
      <c r="P184" s="344"/>
      <c r="Q184" s="344"/>
      <c r="R184" s="345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313</v>
      </c>
      <c r="B185" s="54" t="s">
        <v>314</v>
      </c>
      <c r="C185" s="31">
        <v>4301051384</v>
      </c>
      <c r="D185" s="350">
        <v>4680115881211</v>
      </c>
      <c r="E185" s="345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5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50">
        <v>4680115881020</v>
      </c>
      <c r="E186" s="345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5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4301051407</v>
      </c>
      <c r="D187" s="350">
        <v>4680115882195</v>
      </c>
      <c r="E187" s="345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5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50">
        <v>4680115882607</v>
      </c>
      <c r="E188" s="345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5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50">
        <v>4680115880092</v>
      </c>
      <c r="E189" s="345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4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5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4301051469</v>
      </c>
      <c r="D190" s="350">
        <v>4680115880221</v>
      </c>
      <c r="E190" s="345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5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50">
        <v>4680115882942</v>
      </c>
      <c r="E191" s="345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5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4301051326</v>
      </c>
      <c r="D192" s="350">
        <v>4680115880504</v>
      </c>
      <c r="E192" s="345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5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329</v>
      </c>
      <c r="B193" s="54" t="s">
        <v>330</v>
      </c>
      <c r="C193" s="31">
        <v>4301051410</v>
      </c>
      <c r="D193" s="350">
        <v>4680115882164</v>
      </c>
      <c r="E193" s="345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4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5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idden="1" x14ac:dyDescent="0.2">
      <c r="A194" s="367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68"/>
      <c r="N194" s="356" t="s">
        <v>66</v>
      </c>
      <c r="O194" s="357"/>
      <c r="P194" s="357"/>
      <c r="Q194" s="357"/>
      <c r="R194" s="357"/>
      <c r="S194" s="357"/>
      <c r="T194" s="35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38"/>
      <c r="Z194" s="338"/>
    </row>
    <row r="195" spans="1:53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68"/>
      <c r="N195" s="356" t="s">
        <v>66</v>
      </c>
      <c r="O195" s="357"/>
      <c r="P195" s="357"/>
      <c r="Q195" s="357"/>
      <c r="R195" s="357"/>
      <c r="S195" s="357"/>
      <c r="T195" s="358"/>
      <c r="U195" s="37" t="s">
        <v>65</v>
      </c>
      <c r="V195" s="337">
        <f>IFERROR(SUM(V177:V193),"0")</f>
        <v>0</v>
      </c>
      <c r="W195" s="337">
        <f>IFERROR(SUM(W177:W193),"0")</f>
        <v>0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50">
        <v>4680115882874</v>
      </c>
      <c r="E197" s="345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27" t="s">
        <v>333</v>
      </c>
      <c r="O197" s="344"/>
      <c r="P197" s="344"/>
      <c r="Q197" s="344"/>
      <c r="R197" s="345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50">
        <v>4680115884434</v>
      </c>
      <c r="E198" s="345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23" t="s">
        <v>336</v>
      </c>
      <c r="O198" s="344"/>
      <c r="P198" s="344"/>
      <c r="Q198" s="344"/>
      <c r="R198" s="345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337</v>
      </c>
      <c r="B199" s="54" t="s">
        <v>338</v>
      </c>
      <c r="C199" s="31">
        <v>4301060338</v>
      </c>
      <c r="D199" s="350">
        <v>4680115880801</v>
      </c>
      <c r="E199" s="345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5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339</v>
      </c>
      <c r="B200" s="54" t="s">
        <v>340</v>
      </c>
      <c r="C200" s="31">
        <v>4301060339</v>
      </c>
      <c r="D200" s="350">
        <v>4680115880818</v>
      </c>
      <c r="E200" s="345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5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67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68"/>
      <c r="N201" s="356" t="s">
        <v>66</v>
      </c>
      <c r="O201" s="357"/>
      <c r="P201" s="357"/>
      <c r="Q201" s="357"/>
      <c r="R201" s="357"/>
      <c r="S201" s="357"/>
      <c r="T201" s="358"/>
      <c r="U201" s="37" t="s">
        <v>67</v>
      </c>
      <c r="V201" s="337">
        <f>IFERROR(V197/H197,"0")+IFERROR(V198/H198,"0")+IFERROR(V199/H199,"0")+IFERROR(V200/H200,"0")</f>
        <v>0</v>
      </c>
      <c r="W201" s="337">
        <f>IFERROR(W197/H197,"0")+IFERROR(W198/H198,"0")+IFERROR(W199/H199,"0")+IFERROR(W200/H200,"0")</f>
        <v>0</v>
      </c>
      <c r="X201" s="337">
        <f>IFERROR(IF(X197="",0,X197),"0")+IFERROR(IF(X198="",0,X198),"0")+IFERROR(IF(X199="",0,X199),"0")+IFERROR(IF(X200="",0,X200),"0")</f>
        <v>0</v>
      </c>
      <c r="Y201" s="338"/>
      <c r="Z201" s="338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68"/>
      <c r="N202" s="356" t="s">
        <v>66</v>
      </c>
      <c r="O202" s="357"/>
      <c r="P202" s="357"/>
      <c r="Q202" s="357"/>
      <c r="R202" s="357"/>
      <c r="S202" s="357"/>
      <c r="T202" s="358"/>
      <c r="U202" s="37" t="s">
        <v>65</v>
      </c>
      <c r="V202" s="337">
        <f>IFERROR(SUM(V197:V200),"0")</f>
        <v>0</v>
      </c>
      <c r="W202" s="337">
        <f>IFERROR(SUM(W197:W200),"0")</f>
        <v>0</v>
      </c>
      <c r="X202" s="37"/>
      <c r="Y202" s="338"/>
      <c r="Z202" s="338"/>
    </row>
    <row r="203" spans="1:53" ht="16.5" hidden="1" customHeight="1" x14ac:dyDescent="0.25">
      <c r="A203" s="35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50">
        <v>4607091389845</v>
      </c>
      <c r="E205" s="345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5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67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68"/>
      <c r="N206" s="356" t="s">
        <v>66</v>
      </c>
      <c r="O206" s="357"/>
      <c r="P206" s="357"/>
      <c r="Q206" s="357"/>
      <c r="R206" s="357"/>
      <c r="S206" s="357"/>
      <c r="T206" s="35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68"/>
      <c r="N207" s="356" t="s">
        <v>66</v>
      </c>
      <c r="O207" s="357"/>
      <c r="P207" s="357"/>
      <c r="Q207" s="357"/>
      <c r="R207" s="357"/>
      <c r="S207" s="357"/>
      <c r="T207" s="35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5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50">
        <v>4680115884137</v>
      </c>
      <c r="E210" s="345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600" t="s">
        <v>347</v>
      </c>
      <c r="O210" s="344"/>
      <c r="P210" s="344"/>
      <c r="Q210" s="344"/>
      <c r="R210" s="345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50">
        <v>4680115884144</v>
      </c>
      <c r="E211" s="345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458" t="s">
        <v>351</v>
      </c>
      <c r="O211" s="344"/>
      <c r="P211" s="344"/>
      <c r="Q211" s="344"/>
      <c r="R211" s="345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50">
        <v>4680115884236</v>
      </c>
      <c r="E212" s="345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445" t="s">
        <v>354</v>
      </c>
      <c r="O212" s="344"/>
      <c r="P212" s="344"/>
      <c r="Q212" s="344"/>
      <c r="R212" s="345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50">
        <v>4680115884175</v>
      </c>
      <c r="E213" s="345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51" t="s">
        <v>357</v>
      </c>
      <c r="O213" s="344"/>
      <c r="P213" s="344"/>
      <c r="Q213" s="344"/>
      <c r="R213" s="345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50">
        <v>4680115884182</v>
      </c>
      <c r="E214" s="345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442" t="s">
        <v>360</v>
      </c>
      <c r="O214" s="344"/>
      <c r="P214" s="344"/>
      <c r="Q214" s="344"/>
      <c r="R214" s="345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50">
        <v>4680115884205</v>
      </c>
      <c r="E215" s="345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04" t="s">
        <v>363</v>
      </c>
      <c r="O215" s="344"/>
      <c r="P215" s="344"/>
      <c r="Q215" s="344"/>
      <c r="R215" s="345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67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68"/>
      <c r="N216" s="356" t="s">
        <v>66</v>
      </c>
      <c r="O216" s="357"/>
      <c r="P216" s="357"/>
      <c r="Q216" s="357"/>
      <c r="R216" s="357"/>
      <c r="S216" s="357"/>
      <c r="T216" s="35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68"/>
      <c r="N217" s="356" t="s">
        <v>66</v>
      </c>
      <c r="O217" s="357"/>
      <c r="P217" s="357"/>
      <c r="Q217" s="357"/>
      <c r="R217" s="357"/>
      <c r="S217" s="357"/>
      <c r="T217" s="35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5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50">
        <v>4607091387445</v>
      </c>
      <c r="E220" s="345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6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5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50">
        <v>4607091386004</v>
      </c>
      <c r="E221" s="345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5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50">
        <v>4607091386004</v>
      </c>
      <c r="E222" s="345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6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5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50">
        <v>4607091386073</v>
      </c>
      <c r="E223" s="345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5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50">
        <v>4607091387322</v>
      </c>
      <c r="E224" s="345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5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50">
        <v>4607091387322</v>
      </c>
      <c r="E225" s="345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5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50">
        <v>4607091387377</v>
      </c>
      <c r="E226" s="345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5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50">
        <v>4607091387353</v>
      </c>
      <c r="E227" s="345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4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5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50">
        <v>4607091386011</v>
      </c>
      <c r="E228" s="345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5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50">
        <v>4607091387308</v>
      </c>
      <c r="E229" s="345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5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50">
        <v>4607091387339</v>
      </c>
      <c r="E230" s="345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4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5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50">
        <v>4680115882638</v>
      </c>
      <c r="E231" s="345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5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50">
        <v>4680115881938</v>
      </c>
      <c r="E232" s="345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5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50">
        <v>4607091387346</v>
      </c>
      <c r="E233" s="345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5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50">
        <v>4607091389807</v>
      </c>
      <c r="E234" s="345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5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67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68"/>
      <c r="N235" s="356" t="s">
        <v>66</v>
      </c>
      <c r="O235" s="357"/>
      <c r="P235" s="357"/>
      <c r="Q235" s="357"/>
      <c r="R235" s="357"/>
      <c r="S235" s="357"/>
      <c r="T235" s="35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68"/>
      <c r="N236" s="356" t="s">
        <v>66</v>
      </c>
      <c r="O236" s="357"/>
      <c r="P236" s="357"/>
      <c r="Q236" s="357"/>
      <c r="R236" s="357"/>
      <c r="S236" s="357"/>
      <c r="T236" s="35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50">
        <v>4680115881914</v>
      </c>
      <c r="E238" s="345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5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67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68"/>
      <c r="N239" s="356" t="s">
        <v>66</v>
      </c>
      <c r="O239" s="357"/>
      <c r="P239" s="357"/>
      <c r="Q239" s="357"/>
      <c r="R239" s="357"/>
      <c r="S239" s="357"/>
      <c r="T239" s="35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68"/>
      <c r="N240" s="356" t="s">
        <v>66</v>
      </c>
      <c r="O240" s="357"/>
      <c r="P240" s="357"/>
      <c r="Q240" s="357"/>
      <c r="R240" s="357"/>
      <c r="S240" s="357"/>
      <c r="T240" s="35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50">
        <v>4607091387193</v>
      </c>
      <c r="E242" s="345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5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50">
        <v>4607091387230</v>
      </c>
      <c r="E243" s="345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5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50">
        <v>4607091387285</v>
      </c>
      <c r="E244" s="345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5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50">
        <v>4680115880481</v>
      </c>
      <c r="E245" s="345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5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68"/>
      <c r="N246" s="356" t="s">
        <v>66</v>
      </c>
      <c r="O246" s="357"/>
      <c r="P246" s="357"/>
      <c r="Q246" s="357"/>
      <c r="R246" s="357"/>
      <c r="S246" s="357"/>
      <c r="T246" s="35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hidden="1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68"/>
      <c r="N247" s="356" t="s">
        <v>66</v>
      </c>
      <c r="O247" s="357"/>
      <c r="P247" s="357"/>
      <c r="Q247" s="357"/>
      <c r="R247" s="357"/>
      <c r="S247" s="357"/>
      <c r="T247" s="35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50">
        <v>4607091387766</v>
      </c>
      <c r="E249" s="345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3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5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50">
        <v>4607091387957</v>
      </c>
      <c r="E250" s="345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5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50">
        <v>4607091387964</v>
      </c>
      <c r="E251" s="345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4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5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50">
        <v>4680115883604</v>
      </c>
      <c r="E252" s="345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663" t="s">
        <v>411</v>
      </c>
      <c r="O252" s="344"/>
      <c r="P252" s="344"/>
      <c r="Q252" s="344"/>
      <c r="R252" s="345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50">
        <v>4680115883567</v>
      </c>
      <c r="E253" s="345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413" t="s">
        <v>414</v>
      </c>
      <c r="O253" s="344"/>
      <c r="P253" s="344"/>
      <c r="Q253" s="344"/>
      <c r="R253" s="345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50">
        <v>4607091381672</v>
      </c>
      <c r="E254" s="345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4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5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50">
        <v>4607091387537</v>
      </c>
      <c r="E255" s="345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5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50">
        <v>4607091387513</v>
      </c>
      <c r="E256" s="345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5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50">
        <v>4680115880511</v>
      </c>
      <c r="E257" s="345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6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5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50">
        <v>4680115880412</v>
      </c>
      <c r="E258" s="345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5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idden="1" x14ac:dyDescent="0.2">
      <c r="A259" s="367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68"/>
      <c r="N259" s="356" t="s">
        <v>66</v>
      </c>
      <c r="O259" s="357"/>
      <c r="P259" s="357"/>
      <c r="Q259" s="357"/>
      <c r="R259" s="357"/>
      <c r="S259" s="357"/>
      <c r="T259" s="35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hidden="1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68"/>
      <c r="N260" s="356" t="s">
        <v>66</v>
      </c>
      <c r="O260" s="357"/>
      <c r="P260" s="357"/>
      <c r="Q260" s="357"/>
      <c r="R260" s="357"/>
      <c r="S260" s="357"/>
      <c r="T260" s="35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50">
        <v>4607091380880</v>
      </c>
      <c r="E262" s="345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5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4301060308</v>
      </c>
      <c r="D263" s="350">
        <v>4607091384482</v>
      </c>
      <c r="E263" s="345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5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50">
        <v>4607091380897</v>
      </c>
      <c r="E264" s="345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5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idden="1" x14ac:dyDescent="0.2">
      <c r="A265" s="367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68"/>
      <c r="N265" s="356" t="s">
        <v>66</v>
      </c>
      <c r="O265" s="357"/>
      <c r="P265" s="357"/>
      <c r="Q265" s="357"/>
      <c r="R265" s="357"/>
      <c r="S265" s="357"/>
      <c r="T265" s="358"/>
      <c r="U265" s="37" t="s">
        <v>67</v>
      </c>
      <c r="V265" s="337">
        <f>IFERROR(V262/H262,"0")+IFERROR(V263/H263,"0")+IFERROR(V264/H264,"0")</f>
        <v>0</v>
      </c>
      <c r="W265" s="337">
        <f>IFERROR(W262/H262,"0")+IFERROR(W263/H263,"0")+IFERROR(W264/H264,"0")</f>
        <v>0</v>
      </c>
      <c r="X265" s="337">
        <f>IFERROR(IF(X262="",0,X262),"0")+IFERROR(IF(X263="",0,X263),"0")+IFERROR(IF(X264="",0,X264),"0")</f>
        <v>0</v>
      </c>
      <c r="Y265" s="338"/>
      <c r="Z265" s="338"/>
    </row>
    <row r="266" spans="1:53" hidden="1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68"/>
      <c r="N266" s="356" t="s">
        <v>66</v>
      </c>
      <c r="O266" s="357"/>
      <c r="P266" s="357"/>
      <c r="Q266" s="357"/>
      <c r="R266" s="357"/>
      <c r="S266" s="357"/>
      <c r="T266" s="358"/>
      <c r="U266" s="37" t="s">
        <v>65</v>
      </c>
      <c r="V266" s="337">
        <f>IFERROR(SUM(V262:V264),"0")</f>
        <v>0</v>
      </c>
      <c r="W266" s="337">
        <f>IFERROR(SUM(W262:W264),"0")</f>
        <v>0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50">
        <v>4607091388374</v>
      </c>
      <c r="E268" s="345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493" t="s">
        <v>433</v>
      </c>
      <c r="O268" s="344"/>
      <c r="P268" s="344"/>
      <c r="Q268" s="344"/>
      <c r="R268" s="345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50">
        <v>4607091388381</v>
      </c>
      <c r="E269" s="345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460" t="s">
        <v>436</v>
      </c>
      <c r="O269" s="344"/>
      <c r="P269" s="344"/>
      <c r="Q269" s="344"/>
      <c r="R269" s="345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437</v>
      </c>
      <c r="B270" s="54" t="s">
        <v>438</v>
      </c>
      <c r="C270" s="31">
        <v>4301030233</v>
      </c>
      <c r="D270" s="350">
        <v>4607091388404</v>
      </c>
      <c r="E270" s="345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5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idden="1" x14ac:dyDescent="0.2">
      <c r="A271" s="367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68"/>
      <c r="N271" s="356" t="s">
        <v>66</v>
      </c>
      <c r="O271" s="357"/>
      <c r="P271" s="357"/>
      <c r="Q271" s="357"/>
      <c r="R271" s="357"/>
      <c r="S271" s="357"/>
      <c r="T271" s="35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68"/>
      <c r="N272" s="356" t="s">
        <v>66</v>
      </c>
      <c r="O272" s="357"/>
      <c r="P272" s="357"/>
      <c r="Q272" s="357"/>
      <c r="R272" s="357"/>
      <c r="S272" s="357"/>
      <c r="T272" s="35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50">
        <v>4680115881808</v>
      </c>
      <c r="E274" s="345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5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50">
        <v>4680115881822</v>
      </c>
      <c r="E275" s="345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5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50">
        <v>4680115880016</v>
      </c>
      <c r="E276" s="345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5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67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68"/>
      <c r="N277" s="356" t="s">
        <v>66</v>
      </c>
      <c r="O277" s="357"/>
      <c r="P277" s="357"/>
      <c r="Q277" s="357"/>
      <c r="R277" s="357"/>
      <c r="S277" s="357"/>
      <c r="T277" s="35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68"/>
      <c r="N278" s="356" t="s">
        <v>66</v>
      </c>
      <c r="O278" s="357"/>
      <c r="P278" s="357"/>
      <c r="Q278" s="357"/>
      <c r="R278" s="357"/>
      <c r="S278" s="357"/>
      <c r="T278" s="35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5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50">
        <v>4607091387421</v>
      </c>
      <c r="E281" s="345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4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5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50">
        <v>4607091387421</v>
      </c>
      <c r="E282" s="345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5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50">
        <v>4607091387452</v>
      </c>
      <c r="E283" s="345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5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50">
        <v>4607091387452</v>
      </c>
      <c r="E284" s="345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5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50">
        <v>4607091387452</v>
      </c>
      <c r="E285" s="345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60" t="s">
        <v>456</v>
      </c>
      <c r="O285" s="344"/>
      <c r="P285" s="344"/>
      <c r="Q285" s="344"/>
      <c r="R285" s="345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50">
        <v>4607091385984</v>
      </c>
      <c r="E286" s="345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5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50">
        <v>4607091387438</v>
      </c>
      <c r="E287" s="345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5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50">
        <v>4607091387469</v>
      </c>
      <c r="E288" s="345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5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67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68"/>
      <c r="N289" s="356" t="s">
        <v>66</v>
      </c>
      <c r="O289" s="357"/>
      <c r="P289" s="357"/>
      <c r="Q289" s="357"/>
      <c r="R289" s="357"/>
      <c r="S289" s="357"/>
      <c r="T289" s="35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68"/>
      <c r="N290" s="356" t="s">
        <v>66</v>
      </c>
      <c r="O290" s="357"/>
      <c r="P290" s="357"/>
      <c r="Q290" s="357"/>
      <c r="R290" s="357"/>
      <c r="S290" s="357"/>
      <c r="T290" s="35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50">
        <v>4607091387292</v>
      </c>
      <c r="E292" s="345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5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50">
        <v>4607091387315</v>
      </c>
      <c r="E293" s="345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5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68"/>
      <c r="N294" s="356" t="s">
        <v>66</v>
      </c>
      <c r="O294" s="357"/>
      <c r="P294" s="357"/>
      <c r="Q294" s="357"/>
      <c r="R294" s="357"/>
      <c r="S294" s="357"/>
      <c r="T294" s="35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68"/>
      <c r="N295" s="356" t="s">
        <v>66</v>
      </c>
      <c r="O295" s="357"/>
      <c r="P295" s="357"/>
      <c r="Q295" s="357"/>
      <c r="R295" s="357"/>
      <c r="S295" s="357"/>
      <c r="T295" s="35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5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50">
        <v>4607091383836</v>
      </c>
      <c r="E298" s="345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5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67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68"/>
      <c r="N299" s="356" t="s">
        <v>66</v>
      </c>
      <c r="O299" s="357"/>
      <c r="P299" s="357"/>
      <c r="Q299" s="357"/>
      <c r="R299" s="357"/>
      <c r="S299" s="357"/>
      <c r="T299" s="35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68"/>
      <c r="N300" s="356" t="s">
        <v>66</v>
      </c>
      <c r="O300" s="357"/>
      <c r="P300" s="357"/>
      <c r="Q300" s="357"/>
      <c r="R300" s="357"/>
      <c r="S300" s="357"/>
      <c r="T300" s="35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50">
        <v>4607091387919</v>
      </c>
      <c r="E302" s="345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6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5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67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68"/>
      <c r="N303" s="356" t="s">
        <v>66</v>
      </c>
      <c r="O303" s="357"/>
      <c r="P303" s="357"/>
      <c r="Q303" s="357"/>
      <c r="R303" s="357"/>
      <c r="S303" s="357"/>
      <c r="T303" s="35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68"/>
      <c r="N304" s="356" t="s">
        <v>66</v>
      </c>
      <c r="O304" s="357"/>
      <c r="P304" s="357"/>
      <c r="Q304" s="357"/>
      <c r="R304" s="357"/>
      <c r="S304" s="357"/>
      <c r="T304" s="35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50">
        <v>4607091388831</v>
      </c>
      <c r="E306" s="345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5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67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68"/>
      <c r="N307" s="356" t="s">
        <v>66</v>
      </c>
      <c r="O307" s="357"/>
      <c r="P307" s="357"/>
      <c r="Q307" s="357"/>
      <c r="R307" s="357"/>
      <c r="S307" s="357"/>
      <c r="T307" s="35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68"/>
      <c r="N308" s="356" t="s">
        <v>66</v>
      </c>
      <c r="O308" s="357"/>
      <c r="P308" s="357"/>
      <c r="Q308" s="357"/>
      <c r="R308" s="357"/>
      <c r="S308" s="357"/>
      <c r="T308" s="35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50">
        <v>4607091383102</v>
      </c>
      <c r="E310" s="345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6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5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67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68"/>
      <c r="N311" s="356" t="s">
        <v>66</v>
      </c>
      <c r="O311" s="357"/>
      <c r="P311" s="357"/>
      <c r="Q311" s="357"/>
      <c r="R311" s="357"/>
      <c r="S311" s="357"/>
      <c r="T311" s="35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68"/>
      <c r="N312" s="356" t="s">
        <v>66</v>
      </c>
      <c r="O312" s="357"/>
      <c r="P312" s="357"/>
      <c r="Q312" s="357"/>
      <c r="R312" s="357"/>
      <c r="S312" s="357"/>
      <c r="T312" s="35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385" t="s">
        <v>476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48"/>
      <c r="Z313" s="48"/>
    </row>
    <row r="314" spans="1:53" ht="16.5" hidden="1" customHeight="1" x14ac:dyDescent="0.25">
      <c r="A314" s="35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50">
        <v>4607091383997</v>
      </c>
      <c r="E316" s="345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6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5"/>
      <c r="S316" s="34"/>
      <c r="T316" s="34"/>
      <c r="U316" s="35" t="s">
        <v>65</v>
      </c>
      <c r="V316" s="335">
        <v>1500</v>
      </c>
      <c r="W316" s="336">
        <f t="shared" ref="W316:W323" si="16">IFERROR(IF(V316="",0,CEILING((V316/$H316),1)*$H316),"")</f>
        <v>1500</v>
      </c>
      <c r="X316" s="36">
        <f>IFERROR(IF(W316=0,"",ROUNDUP(W316/H316,0)*0.02175),"")</f>
        <v>2.1749999999999998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50">
        <v>4607091383997</v>
      </c>
      <c r="E317" s="345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4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5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50">
        <v>4607091384130</v>
      </c>
      <c r="E318" s="345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5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50">
        <v>4607091384130</v>
      </c>
      <c r="E319" s="345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5"/>
      <c r="S319" s="34"/>
      <c r="T319" s="34"/>
      <c r="U319" s="35" t="s">
        <v>65</v>
      </c>
      <c r="V319" s="335">
        <v>1500</v>
      </c>
      <c r="W319" s="336">
        <f t="shared" si="16"/>
        <v>1500</v>
      </c>
      <c r="X319" s="36">
        <f>IFERROR(IF(W319=0,"",ROUNDUP(W319/H319,0)*0.02175),"")</f>
        <v>2.1749999999999998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50">
        <v>4607091384147</v>
      </c>
      <c r="E320" s="345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92" t="s">
        <v>486</v>
      </c>
      <c r="O320" s="344"/>
      <c r="P320" s="344"/>
      <c r="Q320" s="344"/>
      <c r="R320" s="345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hidden="1" customHeight="1" x14ac:dyDescent="0.25">
      <c r="A321" s="54" t="s">
        <v>484</v>
      </c>
      <c r="B321" s="54" t="s">
        <v>487</v>
      </c>
      <c r="C321" s="31">
        <v>4301011330</v>
      </c>
      <c r="D321" s="350">
        <v>4607091384147</v>
      </c>
      <c r="E321" s="345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6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5"/>
      <c r="S321" s="34"/>
      <c r="T321" s="34"/>
      <c r="U321" s="35" t="s">
        <v>65</v>
      </c>
      <c r="V321" s="335">
        <v>0</v>
      </c>
      <c r="W321" s="336">
        <f t="shared" si="16"/>
        <v>0</v>
      </c>
      <c r="X321" s="36" t="str">
        <f>IFERROR(IF(W321=0,"",ROUNDUP(W321/H321,0)*0.02175),"")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50">
        <v>4607091384154</v>
      </c>
      <c r="E322" s="345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5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50">
        <v>4607091384161</v>
      </c>
      <c r="E323" s="345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6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5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67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68"/>
      <c r="N324" s="356" t="s">
        <v>66</v>
      </c>
      <c r="O324" s="357"/>
      <c r="P324" s="357"/>
      <c r="Q324" s="357"/>
      <c r="R324" s="357"/>
      <c r="S324" s="357"/>
      <c r="T324" s="35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200</v>
      </c>
      <c r="W324" s="337">
        <f>IFERROR(W316/H316,"0")+IFERROR(W317/H317,"0")+IFERROR(W318/H318,"0")+IFERROR(W319/H319,"0")+IFERROR(W320/H320,"0")+IFERROR(W321/H321,"0")+IFERROR(W322/H322,"0")+IFERROR(W323/H323,"0")</f>
        <v>200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4.3499999999999996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68"/>
      <c r="N325" s="356" t="s">
        <v>66</v>
      </c>
      <c r="O325" s="357"/>
      <c r="P325" s="357"/>
      <c r="Q325" s="357"/>
      <c r="R325" s="357"/>
      <c r="S325" s="357"/>
      <c r="T325" s="358"/>
      <c r="U325" s="37" t="s">
        <v>65</v>
      </c>
      <c r="V325" s="337">
        <f>IFERROR(SUM(V316:V323),"0")</f>
        <v>3000</v>
      </c>
      <c r="W325" s="337">
        <f>IFERROR(SUM(W316:W323),"0")</f>
        <v>3000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50">
        <v>4607091383980</v>
      </c>
      <c r="E327" s="345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5"/>
      <c r="S327" s="34"/>
      <c r="T327" s="34"/>
      <c r="U327" s="35" t="s">
        <v>65</v>
      </c>
      <c r="V327" s="335">
        <v>1500</v>
      </c>
      <c r="W327" s="336">
        <f>IFERROR(IF(V327="",0,CEILING((V327/$H327),1)*$H327),"")</f>
        <v>1500</v>
      </c>
      <c r="X327" s="36">
        <f>IFERROR(IF(W327=0,"",ROUNDUP(W327/H327,0)*0.02175),"")</f>
        <v>2.1749999999999998</v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50">
        <v>4680115883314</v>
      </c>
      <c r="E328" s="345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681" t="s">
        <v>496</v>
      </c>
      <c r="O328" s="344"/>
      <c r="P328" s="344"/>
      <c r="Q328" s="344"/>
      <c r="R328" s="345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50">
        <v>4607091384178</v>
      </c>
      <c r="E329" s="345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5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67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68"/>
      <c r="N330" s="356" t="s">
        <v>66</v>
      </c>
      <c r="O330" s="357"/>
      <c r="P330" s="357"/>
      <c r="Q330" s="357"/>
      <c r="R330" s="357"/>
      <c r="S330" s="357"/>
      <c r="T330" s="358"/>
      <c r="U330" s="37" t="s">
        <v>67</v>
      </c>
      <c r="V330" s="337">
        <f>IFERROR(V327/H327,"0")+IFERROR(V328/H328,"0")+IFERROR(V329/H329,"0")</f>
        <v>100</v>
      </c>
      <c r="W330" s="337">
        <f>IFERROR(W327/H327,"0")+IFERROR(W328/H328,"0")+IFERROR(W329/H329,"0")</f>
        <v>100</v>
      </c>
      <c r="X330" s="337">
        <f>IFERROR(IF(X327="",0,X327),"0")+IFERROR(IF(X328="",0,X328),"0")+IFERROR(IF(X329="",0,X329),"0")</f>
        <v>2.1749999999999998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68"/>
      <c r="N331" s="356" t="s">
        <v>66</v>
      </c>
      <c r="O331" s="357"/>
      <c r="P331" s="357"/>
      <c r="Q331" s="357"/>
      <c r="R331" s="357"/>
      <c r="S331" s="357"/>
      <c r="T331" s="358"/>
      <c r="U331" s="37" t="s">
        <v>65</v>
      </c>
      <c r="V331" s="337">
        <f>IFERROR(SUM(V327:V329),"0")</f>
        <v>1500</v>
      </c>
      <c r="W331" s="337">
        <f>IFERROR(SUM(W327:W329),"0")</f>
        <v>1500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50">
        <v>4607091383928</v>
      </c>
      <c r="E333" s="345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683" t="s">
        <v>501</v>
      </c>
      <c r="O333" s="344"/>
      <c r="P333" s="344"/>
      <c r="Q333" s="344"/>
      <c r="R333" s="345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hidden="1" customHeight="1" x14ac:dyDescent="0.25">
      <c r="A334" s="54" t="s">
        <v>502</v>
      </c>
      <c r="B334" s="54" t="s">
        <v>503</v>
      </c>
      <c r="C334" s="31">
        <v>4301051298</v>
      </c>
      <c r="D334" s="350">
        <v>4607091384260</v>
      </c>
      <c r="E334" s="345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5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idden="1" x14ac:dyDescent="0.2">
      <c r="A335" s="367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68"/>
      <c r="N335" s="356" t="s">
        <v>66</v>
      </c>
      <c r="O335" s="357"/>
      <c r="P335" s="357"/>
      <c r="Q335" s="357"/>
      <c r="R335" s="357"/>
      <c r="S335" s="357"/>
      <c r="T335" s="35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68"/>
      <c r="N336" s="356" t="s">
        <v>66</v>
      </c>
      <c r="O336" s="357"/>
      <c r="P336" s="357"/>
      <c r="Q336" s="357"/>
      <c r="R336" s="357"/>
      <c r="S336" s="357"/>
      <c r="T336" s="35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hidden="1" customHeight="1" x14ac:dyDescent="0.25">
      <c r="A338" s="54" t="s">
        <v>504</v>
      </c>
      <c r="B338" s="54" t="s">
        <v>505</v>
      </c>
      <c r="C338" s="31">
        <v>4301060314</v>
      </c>
      <c r="D338" s="350">
        <v>4607091384673</v>
      </c>
      <c r="E338" s="345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3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5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hidden="1" x14ac:dyDescent="0.2">
      <c r="A339" s="367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68"/>
      <c r="N339" s="356" t="s">
        <v>66</v>
      </c>
      <c r="O339" s="357"/>
      <c r="P339" s="357"/>
      <c r="Q339" s="357"/>
      <c r="R339" s="357"/>
      <c r="S339" s="357"/>
      <c r="T339" s="35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hidden="1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68"/>
      <c r="N340" s="356" t="s">
        <v>66</v>
      </c>
      <c r="O340" s="357"/>
      <c r="P340" s="357"/>
      <c r="Q340" s="357"/>
      <c r="R340" s="357"/>
      <c r="S340" s="357"/>
      <c r="T340" s="35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hidden="1" customHeight="1" x14ac:dyDescent="0.25">
      <c r="A341" s="35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50">
        <v>4607091384185</v>
      </c>
      <c r="E343" s="345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5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50">
        <v>4607091384192</v>
      </c>
      <c r="E344" s="345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5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50">
        <v>4680115881907</v>
      </c>
      <c r="E345" s="345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5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50">
        <v>4680115883925</v>
      </c>
      <c r="E346" s="345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658" t="s">
        <v>515</v>
      </c>
      <c r="O346" s="344"/>
      <c r="P346" s="344"/>
      <c r="Q346" s="344"/>
      <c r="R346" s="345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50">
        <v>4607091384680</v>
      </c>
      <c r="E347" s="345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6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5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67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68"/>
      <c r="N348" s="356" t="s">
        <v>66</v>
      </c>
      <c r="O348" s="357"/>
      <c r="P348" s="357"/>
      <c r="Q348" s="357"/>
      <c r="R348" s="357"/>
      <c r="S348" s="357"/>
      <c r="T348" s="35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68"/>
      <c r="N349" s="356" t="s">
        <v>66</v>
      </c>
      <c r="O349" s="357"/>
      <c r="P349" s="357"/>
      <c r="Q349" s="357"/>
      <c r="R349" s="357"/>
      <c r="S349" s="357"/>
      <c r="T349" s="35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50">
        <v>4607091384802</v>
      </c>
      <c r="E351" s="345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5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50">
        <v>4607091384826</v>
      </c>
      <c r="E352" s="345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6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5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hidden="1" x14ac:dyDescent="0.2">
      <c r="A353" s="367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68"/>
      <c r="N353" s="356" t="s">
        <v>66</v>
      </c>
      <c r="O353" s="357"/>
      <c r="P353" s="357"/>
      <c r="Q353" s="357"/>
      <c r="R353" s="357"/>
      <c r="S353" s="357"/>
      <c r="T353" s="35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68"/>
      <c r="N354" s="356" t="s">
        <v>66</v>
      </c>
      <c r="O354" s="357"/>
      <c r="P354" s="357"/>
      <c r="Q354" s="357"/>
      <c r="R354" s="357"/>
      <c r="S354" s="357"/>
      <c r="T354" s="35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hidden="1" customHeight="1" x14ac:dyDescent="0.25">
      <c r="A356" s="54" t="s">
        <v>522</v>
      </c>
      <c r="B356" s="54" t="s">
        <v>523</v>
      </c>
      <c r="C356" s="31">
        <v>4301051303</v>
      </c>
      <c r="D356" s="350">
        <v>4607091384246</v>
      </c>
      <c r="E356" s="345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4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5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50">
        <v>4680115881976</v>
      </c>
      <c r="E357" s="345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5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50">
        <v>4607091384253</v>
      </c>
      <c r="E358" s="345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5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50">
        <v>4680115881969</v>
      </c>
      <c r="E359" s="345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6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5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68"/>
      <c r="N360" s="356" t="s">
        <v>66</v>
      </c>
      <c r="O360" s="357"/>
      <c r="P360" s="357"/>
      <c r="Q360" s="357"/>
      <c r="R360" s="357"/>
      <c r="S360" s="357"/>
      <c r="T360" s="358"/>
      <c r="U360" s="37" t="s">
        <v>67</v>
      </c>
      <c r="V360" s="337">
        <f>IFERROR(V356/H356,"0")+IFERROR(V357/H357,"0")+IFERROR(V358/H358,"0")+IFERROR(V359/H359,"0")</f>
        <v>0</v>
      </c>
      <c r="W360" s="337">
        <f>IFERROR(W356/H356,"0")+IFERROR(W357/H357,"0")+IFERROR(W358/H358,"0")+IFERROR(W359/H359,"0")</f>
        <v>0</v>
      </c>
      <c r="X360" s="337">
        <f>IFERROR(IF(X356="",0,X356),"0")+IFERROR(IF(X357="",0,X357),"0")+IFERROR(IF(X358="",0,X358),"0")+IFERROR(IF(X359="",0,X359),"0")</f>
        <v>0</v>
      </c>
      <c r="Y360" s="338"/>
      <c r="Z360" s="338"/>
    </row>
    <row r="361" spans="1:53" hidden="1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68"/>
      <c r="N361" s="356" t="s">
        <v>66</v>
      </c>
      <c r="O361" s="357"/>
      <c r="P361" s="357"/>
      <c r="Q361" s="357"/>
      <c r="R361" s="357"/>
      <c r="S361" s="357"/>
      <c r="T361" s="358"/>
      <c r="U361" s="37" t="s">
        <v>65</v>
      </c>
      <c r="V361" s="337">
        <f>IFERROR(SUM(V356:V359),"0")</f>
        <v>0</v>
      </c>
      <c r="W361" s="337">
        <f>IFERROR(SUM(W356:W359),"0")</f>
        <v>0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50">
        <v>4607091389357</v>
      </c>
      <c r="E363" s="345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5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67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68"/>
      <c r="N364" s="356" t="s">
        <v>66</v>
      </c>
      <c r="O364" s="357"/>
      <c r="P364" s="357"/>
      <c r="Q364" s="357"/>
      <c r="R364" s="357"/>
      <c r="S364" s="357"/>
      <c r="T364" s="35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68"/>
      <c r="N365" s="356" t="s">
        <v>66</v>
      </c>
      <c r="O365" s="357"/>
      <c r="P365" s="357"/>
      <c r="Q365" s="357"/>
      <c r="R365" s="357"/>
      <c r="S365" s="357"/>
      <c r="T365" s="35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385" t="s">
        <v>532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48"/>
      <c r="Z366" s="48"/>
    </row>
    <row r="367" spans="1:53" ht="16.5" hidden="1" customHeight="1" x14ac:dyDescent="0.25">
      <c r="A367" s="35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50">
        <v>4607091389708</v>
      </c>
      <c r="E369" s="345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5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50">
        <v>4607091389692</v>
      </c>
      <c r="E370" s="345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5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67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68"/>
      <c r="N371" s="356" t="s">
        <v>66</v>
      </c>
      <c r="O371" s="357"/>
      <c r="P371" s="357"/>
      <c r="Q371" s="357"/>
      <c r="R371" s="357"/>
      <c r="S371" s="357"/>
      <c r="T371" s="35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68"/>
      <c r="N372" s="356" t="s">
        <v>66</v>
      </c>
      <c r="O372" s="357"/>
      <c r="P372" s="357"/>
      <c r="Q372" s="357"/>
      <c r="R372" s="357"/>
      <c r="S372" s="357"/>
      <c r="T372" s="35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50">
        <v>4607091389753</v>
      </c>
      <c r="E374" s="345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5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50">
        <v>4607091389760</v>
      </c>
      <c r="E375" s="345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5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4301031175</v>
      </c>
      <c r="D376" s="350">
        <v>4607091389746</v>
      </c>
      <c r="E376" s="345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5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50">
        <v>4680115882928</v>
      </c>
      <c r="E377" s="345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4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5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50">
        <v>4680115883147</v>
      </c>
      <c r="E378" s="345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5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50">
        <v>4607091384338</v>
      </c>
      <c r="E379" s="345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5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50">
        <v>4680115883154</v>
      </c>
      <c r="E380" s="345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5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50">
        <v>4607091389524</v>
      </c>
      <c r="E381" s="345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5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50">
        <v>4680115883161</v>
      </c>
      <c r="E382" s="345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4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5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50">
        <v>4607091384345</v>
      </c>
      <c r="E383" s="345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5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50">
        <v>4680115883178</v>
      </c>
      <c r="E384" s="345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5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50">
        <v>4607091389531</v>
      </c>
      <c r="E385" s="345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5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50">
        <v>4680115883185</v>
      </c>
      <c r="E386" s="345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55" t="s">
        <v>564</v>
      </c>
      <c r="O386" s="344"/>
      <c r="P386" s="344"/>
      <c r="Q386" s="344"/>
      <c r="R386" s="345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idden="1" x14ac:dyDescent="0.2">
      <c r="A387" s="367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68"/>
      <c r="N387" s="356" t="s">
        <v>66</v>
      </c>
      <c r="O387" s="357"/>
      <c r="P387" s="357"/>
      <c r="Q387" s="357"/>
      <c r="R387" s="357"/>
      <c r="S387" s="357"/>
      <c r="T387" s="35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hidden="1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68"/>
      <c r="N388" s="356" t="s">
        <v>66</v>
      </c>
      <c r="O388" s="357"/>
      <c r="P388" s="357"/>
      <c r="Q388" s="357"/>
      <c r="R388" s="357"/>
      <c r="S388" s="357"/>
      <c r="T388" s="35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50">
        <v>4607091389685</v>
      </c>
      <c r="E390" s="345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5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50">
        <v>4607091389654</v>
      </c>
      <c r="E391" s="345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5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50">
        <v>4607091384352</v>
      </c>
      <c r="E392" s="345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6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5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50">
        <v>4607091389661</v>
      </c>
      <c r="E393" s="345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4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5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68"/>
      <c r="N394" s="356" t="s">
        <v>66</v>
      </c>
      <c r="O394" s="357"/>
      <c r="P394" s="357"/>
      <c r="Q394" s="357"/>
      <c r="R394" s="357"/>
      <c r="S394" s="357"/>
      <c r="T394" s="35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68"/>
      <c r="N395" s="356" t="s">
        <v>66</v>
      </c>
      <c r="O395" s="357"/>
      <c r="P395" s="357"/>
      <c r="Q395" s="357"/>
      <c r="R395" s="357"/>
      <c r="S395" s="357"/>
      <c r="T395" s="35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50">
        <v>4680115881648</v>
      </c>
      <c r="E397" s="345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5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67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68"/>
      <c r="N398" s="356" t="s">
        <v>66</v>
      </c>
      <c r="O398" s="357"/>
      <c r="P398" s="357"/>
      <c r="Q398" s="357"/>
      <c r="R398" s="357"/>
      <c r="S398" s="357"/>
      <c r="T398" s="35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68"/>
      <c r="N399" s="356" t="s">
        <v>66</v>
      </c>
      <c r="O399" s="357"/>
      <c r="P399" s="357"/>
      <c r="Q399" s="357"/>
      <c r="R399" s="357"/>
      <c r="S399" s="357"/>
      <c r="T399" s="35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50">
        <v>4680115884359</v>
      </c>
      <c r="E401" s="345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472" t="s">
        <v>579</v>
      </c>
      <c r="O401" s="344"/>
      <c r="P401" s="344"/>
      <c r="Q401" s="344"/>
      <c r="R401" s="345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50">
        <v>4680115884335</v>
      </c>
      <c r="E402" s="345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610" t="s">
        <v>582</v>
      </c>
      <c r="O402" s="344"/>
      <c r="P402" s="344"/>
      <c r="Q402" s="344"/>
      <c r="R402" s="345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50">
        <v>4680115884342</v>
      </c>
      <c r="E403" s="345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586" t="s">
        <v>585</v>
      </c>
      <c r="O403" s="344"/>
      <c r="P403" s="344"/>
      <c r="Q403" s="344"/>
      <c r="R403" s="345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50">
        <v>4680115884113</v>
      </c>
      <c r="E404" s="345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661" t="s">
        <v>588</v>
      </c>
      <c r="O404" s="344"/>
      <c r="P404" s="344"/>
      <c r="Q404" s="344"/>
      <c r="R404" s="345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68"/>
      <c r="N405" s="356" t="s">
        <v>66</v>
      </c>
      <c r="O405" s="357"/>
      <c r="P405" s="357"/>
      <c r="Q405" s="357"/>
      <c r="R405" s="357"/>
      <c r="S405" s="357"/>
      <c r="T405" s="35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68"/>
      <c r="N406" s="356" t="s">
        <v>66</v>
      </c>
      <c r="O406" s="357"/>
      <c r="P406" s="357"/>
      <c r="Q406" s="357"/>
      <c r="R406" s="357"/>
      <c r="S406" s="357"/>
      <c r="T406" s="35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5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50">
        <v>4607091389388</v>
      </c>
      <c r="E409" s="345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5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50">
        <v>4607091389364</v>
      </c>
      <c r="E410" s="345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5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67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68"/>
      <c r="N411" s="356" t="s">
        <v>66</v>
      </c>
      <c r="O411" s="357"/>
      <c r="P411" s="357"/>
      <c r="Q411" s="357"/>
      <c r="R411" s="357"/>
      <c r="S411" s="357"/>
      <c r="T411" s="35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68"/>
      <c r="N412" s="356" t="s">
        <v>66</v>
      </c>
      <c r="O412" s="357"/>
      <c r="P412" s="357"/>
      <c r="Q412" s="357"/>
      <c r="R412" s="357"/>
      <c r="S412" s="357"/>
      <c r="T412" s="35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594</v>
      </c>
      <c r="B414" s="54" t="s">
        <v>595</v>
      </c>
      <c r="C414" s="31">
        <v>4301031212</v>
      </c>
      <c r="D414" s="350">
        <v>4607091389739</v>
      </c>
      <c r="E414" s="345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5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50">
        <v>4680115883048</v>
      </c>
      <c r="E415" s="345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6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5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50">
        <v>4607091389425</v>
      </c>
      <c r="E416" s="345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5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50">
        <v>4680115882911</v>
      </c>
      <c r="E417" s="345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450" t="s">
        <v>602</v>
      </c>
      <c r="O417" s="344"/>
      <c r="P417" s="344"/>
      <c r="Q417" s="344"/>
      <c r="R417" s="345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50">
        <v>4680115880771</v>
      </c>
      <c r="E418" s="345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5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50">
        <v>4607091389500</v>
      </c>
      <c r="E419" s="345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5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50">
        <v>4680115881983</v>
      </c>
      <c r="E420" s="345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5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idden="1" x14ac:dyDescent="0.2">
      <c r="A421" s="367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68"/>
      <c r="N421" s="356" t="s">
        <v>66</v>
      </c>
      <c r="O421" s="357"/>
      <c r="P421" s="357"/>
      <c r="Q421" s="357"/>
      <c r="R421" s="357"/>
      <c r="S421" s="357"/>
      <c r="T421" s="35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hidden="1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68"/>
      <c r="N422" s="356" t="s">
        <v>66</v>
      </c>
      <c r="O422" s="357"/>
      <c r="P422" s="357"/>
      <c r="Q422" s="357"/>
      <c r="R422" s="357"/>
      <c r="S422" s="357"/>
      <c r="T422" s="35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50">
        <v>4680115884571</v>
      </c>
      <c r="E424" s="345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587" t="s">
        <v>611</v>
      </c>
      <c r="O424" s="344"/>
      <c r="P424" s="344"/>
      <c r="Q424" s="344"/>
      <c r="R424" s="345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67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68"/>
      <c r="N425" s="356" t="s">
        <v>66</v>
      </c>
      <c r="O425" s="357"/>
      <c r="P425" s="357"/>
      <c r="Q425" s="357"/>
      <c r="R425" s="357"/>
      <c r="S425" s="357"/>
      <c r="T425" s="35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68"/>
      <c r="N426" s="356" t="s">
        <v>66</v>
      </c>
      <c r="O426" s="357"/>
      <c r="P426" s="357"/>
      <c r="Q426" s="357"/>
      <c r="R426" s="357"/>
      <c r="S426" s="357"/>
      <c r="T426" s="35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50">
        <v>4680115884090</v>
      </c>
      <c r="E428" s="345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605" t="s">
        <v>614</v>
      </c>
      <c r="O428" s="344"/>
      <c r="P428" s="344"/>
      <c r="Q428" s="344"/>
      <c r="R428" s="345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67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68"/>
      <c r="N429" s="356" t="s">
        <v>66</v>
      </c>
      <c r="O429" s="357"/>
      <c r="P429" s="357"/>
      <c r="Q429" s="357"/>
      <c r="R429" s="357"/>
      <c r="S429" s="357"/>
      <c r="T429" s="35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68"/>
      <c r="N430" s="356" t="s">
        <v>66</v>
      </c>
      <c r="O430" s="357"/>
      <c r="P430" s="357"/>
      <c r="Q430" s="357"/>
      <c r="R430" s="357"/>
      <c r="S430" s="357"/>
      <c r="T430" s="35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50">
        <v>4680115884564</v>
      </c>
      <c r="E432" s="345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538" t="s">
        <v>618</v>
      </c>
      <c r="O432" s="344"/>
      <c r="P432" s="344"/>
      <c r="Q432" s="344"/>
      <c r="R432" s="345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67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68"/>
      <c r="N433" s="356" t="s">
        <v>66</v>
      </c>
      <c r="O433" s="357"/>
      <c r="P433" s="357"/>
      <c r="Q433" s="357"/>
      <c r="R433" s="357"/>
      <c r="S433" s="357"/>
      <c r="T433" s="35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68"/>
      <c r="N434" s="356" t="s">
        <v>66</v>
      </c>
      <c r="O434" s="357"/>
      <c r="P434" s="357"/>
      <c r="Q434" s="357"/>
      <c r="R434" s="357"/>
      <c r="S434" s="357"/>
      <c r="T434" s="35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385" t="s">
        <v>619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48"/>
      <c r="Z435" s="48"/>
    </row>
    <row r="436" spans="1:53" ht="16.5" hidden="1" customHeight="1" x14ac:dyDescent="0.25">
      <c r="A436" s="35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50">
        <v>4607091389067</v>
      </c>
      <c r="E438" s="345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5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622</v>
      </c>
      <c r="B439" s="54" t="s">
        <v>623</v>
      </c>
      <c r="C439" s="31">
        <v>4301011363</v>
      </c>
      <c r="D439" s="350">
        <v>4607091383522</v>
      </c>
      <c r="E439" s="345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4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5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624</v>
      </c>
      <c r="B440" s="54" t="s">
        <v>625</v>
      </c>
      <c r="C440" s="31">
        <v>4301011431</v>
      </c>
      <c r="D440" s="350">
        <v>4607091384437</v>
      </c>
      <c r="E440" s="345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44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5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626</v>
      </c>
      <c r="B441" s="54" t="s">
        <v>627</v>
      </c>
      <c r="C441" s="31">
        <v>4301011365</v>
      </c>
      <c r="D441" s="350">
        <v>4607091389104</v>
      </c>
      <c r="E441" s="345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5"/>
      <c r="S441" s="34"/>
      <c r="T441" s="34"/>
      <c r="U441" s="35" t="s">
        <v>65</v>
      </c>
      <c r="V441" s="335">
        <v>0</v>
      </c>
      <c r="W441" s="336">
        <f t="shared" si="20"/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50">
        <v>4680115880603</v>
      </c>
      <c r="E442" s="345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4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5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50">
        <v>4607091389999</v>
      </c>
      <c r="E443" s="345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69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5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50">
        <v>4680115882782</v>
      </c>
      <c r="E444" s="345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5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50">
        <v>4607091389098</v>
      </c>
      <c r="E445" s="345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5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50">
        <v>4607091389982</v>
      </c>
      <c r="E446" s="345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5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idden="1" x14ac:dyDescent="0.2">
      <c r="A447" s="367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68"/>
      <c r="N447" s="356" t="s">
        <v>66</v>
      </c>
      <c r="O447" s="357"/>
      <c r="P447" s="357"/>
      <c r="Q447" s="357"/>
      <c r="R447" s="357"/>
      <c r="S447" s="357"/>
      <c r="T447" s="35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0</v>
      </c>
      <c r="W447" s="337">
        <f>IFERROR(W438/H438,"0")+IFERROR(W439/H439,"0")+IFERROR(W440/H440,"0")+IFERROR(W441/H441,"0")+IFERROR(W442/H442,"0")+IFERROR(W443/H443,"0")+IFERROR(W444/H444,"0")+IFERROR(W445/H445,"0")+IFERROR(W446/H446,"0")</f>
        <v>0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</v>
      </c>
      <c r="Y447" s="338"/>
      <c r="Z447" s="338"/>
    </row>
    <row r="448" spans="1:53" hidden="1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68"/>
      <c r="N448" s="356" t="s">
        <v>66</v>
      </c>
      <c r="O448" s="357"/>
      <c r="P448" s="357"/>
      <c r="Q448" s="357"/>
      <c r="R448" s="357"/>
      <c r="S448" s="357"/>
      <c r="T448" s="358"/>
      <c r="U448" s="37" t="s">
        <v>65</v>
      </c>
      <c r="V448" s="337">
        <f>IFERROR(SUM(V438:V446),"0")</f>
        <v>0</v>
      </c>
      <c r="W448" s="337">
        <f>IFERROR(SUM(W438:W446),"0")</f>
        <v>0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hidden="1" customHeight="1" x14ac:dyDescent="0.25">
      <c r="A450" s="54" t="s">
        <v>638</v>
      </c>
      <c r="B450" s="54" t="s">
        <v>639</v>
      </c>
      <c r="C450" s="31">
        <v>4301020222</v>
      </c>
      <c r="D450" s="350">
        <v>4607091388930</v>
      </c>
      <c r="E450" s="345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5"/>
      <c r="S450" s="34"/>
      <c r="T450" s="34"/>
      <c r="U450" s="35" t="s">
        <v>65</v>
      </c>
      <c r="V450" s="335">
        <v>0</v>
      </c>
      <c r="W450" s="336">
        <f>IFERROR(IF(V450="",0,CEILING((V450/$H450),1)*$H450),"")</f>
        <v>0</v>
      </c>
      <c r="X450" s="36" t="str">
        <f>IFERROR(IF(W450=0,"",ROUNDUP(W450/H450,0)*0.01196),"")</f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50">
        <v>4680115880054</v>
      </c>
      <c r="E451" s="345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5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idden="1" x14ac:dyDescent="0.2">
      <c r="A452" s="367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68"/>
      <c r="N452" s="356" t="s">
        <v>66</v>
      </c>
      <c r="O452" s="357"/>
      <c r="P452" s="357"/>
      <c r="Q452" s="357"/>
      <c r="R452" s="357"/>
      <c r="S452" s="357"/>
      <c r="T452" s="358"/>
      <c r="U452" s="37" t="s">
        <v>67</v>
      </c>
      <c r="V452" s="337">
        <f>IFERROR(V450/H450,"0")+IFERROR(V451/H451,"0")</f>
        <v>0</v>
      </c>
      <c r="W452" s="337">
        <f>IFERROR(W450/H450,"0")+IFERROR(W451/H451,"0")</f>
        <v>0</v>
      </c>
      <c r="X452" s="337">
        <f>IFERROR(IF(X450="",0,X450),"0")+IFERROR(IF(X451="",0,X451),"0")</f>
        <v>0</v>
      </c>
      <c r="Y452" s="338"/>
      <c r="Z452" s="338"/>
    </row>
    <row r="453" spans="1:53" hidden="1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68"/>
      <c r="N453" s="356" t="s">
        <v>66</v>
      </c>
      <c r="O453" s="357"/>
      <c r="P453" s="357"/>
      <c r="Q453" s="357"/>
      <c r="R453" s="357"/>
      <c r="S453" s="357"/>
      <c r="T453" s="358"/>
      <c r="U453" s="37" t="s">
        <v>65</v>
      </c>
      <c r="V453" s="337">
        <f>IFERROR(SUM(V450:V451),"0")</f>
        <v>0</v>
      </c>
      <c r="W453" s="337">
        <f>IFERROR(SUM(W450:W451),"0")</f>
        <v>0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hidden="1" customHeight="1" x14ac:dyDescent="0.25">
      <c r="A455" s="54" t="s">
        <v>642</v>
      </c>
      <c r="B455" s="54" t="s">
        <v>643</v>
      </c>
      <c r="C455" s="31">
        <v>4301031252</v>
      </c>
      <c r="D455" s="350">
        <v>4680115883116</v>
      </c>
      <c r="E455" s="345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5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4301031248</v>
      </c>
      <c r="D456" s="350">
        <v>4680115883093</v>
      </c>
      <c r="E456" s="345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5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hidden="1" customHeight="1" x14ac:dyDescent="0.25">
      <c r="A457" s="54" t="s">
        <v>646</v>
      </c>
      <c r="B457" s="54" t="s">
        <v>647</v>
      </c>
      <c r="C457" s="31">
        <v>4301031250</v>
      </c>
      <c r="D457" s="350">
        <v>4680115883109</v>
      </c>
      <c r="E457" s="345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5"/>
      <c r="S457" s="34"/>
      <c r="T457" s="34"/>
      <c r="U457" s="35" t="s">
        <v>65</v>
      </c>
      <c r="V457" s="335">
        <v>0</v>
      </c>
      <c r="W457" s="336">
        <f t="shared" si="21"/>
        <v>0</v>
      </c>
      <c r="X457" s="36" t="str">
        <f>IFERROR(IF(W457=0,"",ROUNDUP(W457/H457,0)*0.01196),"")</f>
        <v/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50">
        <v>4680115882072</v>
      </c>
      <c r="E458" s="345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16" t="s">
        <v>650</v>
      </c>
      <c r="O458" s="344"/>
      <c r="P458" s="344"/>
      <c r="Q458" s="344"/>
      <c r="R458" s="345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50">
        <v>4680115882102</v>
      </c>
      <c r="E459" s="345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495" t="s">
        <v>653</v>
      </c>
      <c r="O459" s="344"/>
      <c r="P459" s="344"/>
      <c r="Q459" s="344"/>
      <c r="R459" s="345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50">
        <v>4680115882096</v>
      </c>
      <c r="E460" s="345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674" t="s">
        <v>656</v>
      </c>
      <c r="O460" s="344"/>
      <c r="P460" s="344"/>
      <c r="Q460" s="344"/>
      <c r="R460" s="345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hidden="1" x14ac:dyDescent="0.2">
      <c r="A461" s="367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68"/>
      <c r="N461" s="356" t="s">
        <v>66</v>
      </c>
      <c r="O461" s="357"/>
      <c r="P461" s="357"/>
      <c r="Q461" s="357"/>
      <c r="R461" s="357"/>
      <c r="S461" s="357"/>
      <c r="T461" s="358"/>
      <c r="U461" s="37" t="s">
        <v>67</v>
      </c>
      <c r="V461" s="337">
        <f>IFERROR(V455/H455,"0")+IFERROR(V456/H456,"0")+IFERROR(V457/H457,"0")+IFERROR(V458/H458,"0")+IFERROR(V459/H459,"0")+IFERROR(V460/H460,"0")</f>
        <v>0</v>
      </c>
      <c r="W461" s="337">
        <f>IFERROR(W455/H455,"0")+IFERROR(W456/H456,"0")+IFERROR(W457/H457,"0")+IFERROR(W458/H458,"0")+IFERROR(W459/H459,"0")+IFERROR(W460/H460,"0")</f>
        <v>0</v>
      </c>
      <c r="X461" s="337">
        <f>IFERROR(IF(X455="",0,X455),"0")+IFERROR(IF(X456="",0,X456),"0")+IFERROR(IF(X457="",0,X457),"0")+IFERROR(IF(X458="",0,X458),"0")+IFERROR(IF(X459="",0,X459),"0")+IFERROR(IF(X460="",0,X460),"0")</f>
        <v>0</v>
      </c>
      <c r="Y461" s="338"/>
      <c r="Z461" s="338"/>
    </row>
    <row r="462" spans="1:53" hidden="1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68"/>
      <c r="N462" s="356" t="s">
        <v>66</v>
      </c>
      <c r="O462" s="357"/>
      <c r="P462" s="357"/>
      <c r="Q462" s="357"/>
      <c r="R462" s="357"/>
      <c r="S462" s="357"/>
      <c r="T462" s="358"/>
      <c r="U462" s="37" t="s">
        <v>65</v>
      </c>
      <c r="V462" s="337">
        <f>IFERROR(SUM(V455:V460),"0")</f>
        <v>0</v>
      </c>
      <c r="W462" s="337">
        <f>IFERROR(SUM(W455:W460),"0")</f>
        <v>0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50">
        <v>4680115883536</v>
      </c>
      <c r="E464" s="345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448" t="s">
        <v>659</v>
      </c>
      <c r="O464" s="344"/>
      <c r="P464" s="344"/>
      <c r="Q464" s="344"/>
      <c r="R464" s="345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50">
        <v>4607091383409</v>
      </c>
      <c r="E465" s="345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5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5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50">
        <v>4607091383416</v>
      </c>
      <c r="E466" s="345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5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67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68"/>
      <c r="N467" s="356" t="s">
        <v>66</v>
      </c>
      <c r="O467" s="357"/>
      <c r="P467" s="357"/>
      <c r="Q467" s="357"/>
      <c r="R467" s="357"/>
      <c r="S467" s="357"/>
      <c r="T467" s="35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68"/>
      <c r="N468" s="356" t="s">
        <v>66</v>
      </c>
      <c r="O468" s="357"/>
      <c r="P468" s="357"/>
      <c r="Q468" s="357"/>
      <c r="R468" s="357"/>
      <c r="S468" s="357"/>
      <c r="T468" s="35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385" t="s">
        <v>664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48"/>
      <c r="Z469" s="48"/>
    </row>
    <row r="470" spans="1:53" ht="16.5" hidden="1" customHeight="1" x14ac:dyDescent="0.25">
      <c r="A470" s="35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50">
        <v>4640242180441</v>
      </c>
      <c r="E472" s="345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480" t="s">
        <v>668</v>
      </c>
      <c r="O472" s="344"/>
      <c r="P472" s="344"/>
      <c r="Q472" s="344"/>
      <c r="R472" s="345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50">
        <v>4640242180564</v>
      </c>
      <c r="E473" s="345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05" t="s">
        <v>671</v>
      </c>
      <c r="O473" s="344"/>
      <c r="P473" s="344"/>
      <c r="Q473" s="344"/>
      <c r="R473" s="345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50">
        <v>4640242180038</v>
      </c>
      <c r="E474" s="345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4" t="s">
        <v>674</v>
      </c>
      <c r="O474" s="344"/>
      <c r="P474" s="344"/>
      <c r="Q474" s="344"/>
      <c r="R474" s="345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67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68"/>
      <c r="N475" s="356" t="s">
        <v>66</v>
      </c>
      <c r="O475" s="357"/>
      <c r="P475" s="357"/>
      <c r="Q475" s="357"/>
      <c r="R475" s="357"/>
      <c r="S475" s="357"/>
      <c r="T475" s="35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68"/>
      <c r="N476" s="356" t="s">
        <v>66</v>
      </c>
      <c r="O476" s="357"/>
      <c r="P476" s="357"/>
      <c r="Q476" s="357"/>
      <c r="R476" s="357"/>
      <c r="S476" s="357"/>
      <c r="T476" s="35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50">
        <v>4640242180526</v>
      </c>
      <c r="E478" s="345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630" t="s">
        <v>677</v>
      </c>
      <c r="O478" s="344"/>
      <c r="P478" s="344"/>
      <c r="Q478" s="344"/>
      <c r="R478" s="345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50">
        <v>4640242180519</v>
      </c>
      <c r="E479" s="345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688" t="s">
        <v>680</v>
      </c>
      <c r="O479" s="344"/>
      <c r="P479" s="344"/>
      <c r="Q479" s="344"/>
      <c r="R479" s="345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67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68"/>
      <c r="N480" s="356" t="s">
        <v>66</v>
      </c>
      <c r="O480" s="357"/>
      <c r="P480" s="357"/>
      <c r="Q480" s="357"/>
      <c r="R480" s="357"/>
      <c r="S480" s="357"/>
      <c r="T480" s="35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68"/>
      <c r="N481" s="356" t="s">
        <v>66</v>
      </c>
      <c r="O481" s="357"/>
      <c r="P481" s="357"/>
      <c r="Q481" s="357"/>
      <c r="R481" s="357"/>
      <c r="S481" s="357"/>
      <c r="T481" s="35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50">
        <v>4640242180816</v>
      </c>
      <c r="E483" s="345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438" t="s">
        <v>683</v>
      </c>
      <c r="O483" s="344"/>
      <c r="P483" s="344"/>
      <c r="Q483" s="344"/>
      <c r="R483" s="345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50">
        <v>4640242180595</v>
      </c>
      <c r="E484" s="345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57" t="s">
        <v>686</v>
      </c>
      <c r="O484" s="344"/>
      <c r="P484" s="344"/>
      <c r="Q484" s="344"/>
      <c r="R484" s="345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50">
        <v>4640242180908</v>
      </c>
      <c r="E485" s="345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479" t="s">
        <v>689</v>
      </c>
      <c r="O485" s="344"/>
      <c r="P485" s="344"/>
      <c r="Q485" s="344"/>
      <c r="R485" s="345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50">
        <v>4640242180489</v>
      </c>
      <c r="E486" s="345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673" t="s">
        <v>692</v>
      </c>
      <c r="O486" s="344"/>
      <c r="P486" s="344"/>
      <c r="Q486" s="344"/>
      <c r="R486" s="345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67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68"/>
      <c r="N487" s="356" t="s">
        <v>66</v>
      </c>
      <c r="O487" s="357"/>
      <c r="P487" s="357"/>
      <c r="Q487" s="357"/>
      <c r="R487" s="357"/>
      <c r="S487" s="357"/>
      <c r="T487" s="35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68"/>
      <c r="N488" s="356" t="s">
        <v>66</v>
      </c>
      <c r="O488" s="357"/>
      <c r="P488" s="357"/>
      <c r="Q488" s="357"/>
      <c r="R488" s="357"/>
      <c r="S488" s="357"/>
      <c r="T488" s="35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hidden="1" customHeight="1" x14ac:dyDescent="0.25">
      <c r="A490" s="54" t="s">
        <v>693</v>
      </c>
      <c r="B490" s="54" t="s">
        <v>694</v>
      </c>
      <c r="C490" s="31">
        <v>4301051310</v>
      </c>
      <c r="D490" s="350">
        <v>4680115880870</v>
      </c>
      <c r="E490" s="345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5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50">
        <v>4640242180540</v>
      </c>
      <c r="E491" s="345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685" t="s">
        <v>697</v>
      </c>
      <c r="O491" s="344"/>
      <c r="P491" s="344"/>
      <c r="Q491" s="344"/>
      <c r="R491" s="345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50">
        <v>4640242181233</v>
      </c>
      <c r="E492" s="345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592" t="s">
        <v>700</v>
      </c>
      <c r="O492" s="344"/>
      <c r="P492" s="344"/>
      <c r="Q492" s="344"/>
      <c r="R492" s="345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50">
        <v>4640242180557</v>
      </c>
      <c r="E493" s="345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473" t="s">
        <v>703</v>
      </c>
      <c r="O493" s="344"/>
      <c r="P493" s="344"/>
      <c r="Q493" s="344"/>
      <c r="R493" s="345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50">
        <v>4640242181226</v>
      </c>
      <c r="E494" s="345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22" t="s">
        <v>706</v>
      </c>
      <c r="O494" s="344"/>
      <c r="P494" s="344"/>
      <c r="Q494" s="344"/>
      <c r="R494" s="345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hidden="1" x14ac:dyDescent="0.2">
      <c r="A495" s="367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68"/>
      <c r="N495" s="356" t="s">
        <v>66</v>
      </c>
      <c r="O495" s="357"/>
      <c r="P495" s="357"/>
      <c r="Q495" s="357"/>
      <c r="R495" s="357"/>
      <c r="S495" s="357"/>
      <c r="T495" s="35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hidden="1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68"/>
      <c r="N496" s="356" t="s">
        <v>66</v>
      </c>
      <c r="O496" s="357"/>
      <c r="P496" s="357"/>
      <c r="Q496" s="357"/>
      <c r="R496" s="357"/>
      <c r="S496" s="357"/>
      <c r="T496" s="35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432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77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4500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4500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77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4644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4644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77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7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7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77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4819</v>
      </c>
      <c r="W500" s="337">
        <f>GrossWeightTotalR+PalletQtyTotalR*25</f>
        <v>4819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77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300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300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7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6.5249999999999995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2" t="s">
        <v>98</v>
      </c>
      <c r="D504" s="598"/>
      <c r="E504" s="598"/>
      <c r="F504" s="559"/>
      <c r="G504" s="372" t="s">
        <v>247</v>
      </c>
      <c r="H504" s="598"/>
      <c r="I504" s="598"/>
      <c r="J504" s="598"/>
      <c r="K504" s="598"/>
      <c r="L504" s="598"/>
      <c r="M504" s="598"/>
      <c r="N504" s="598"/>
      <c r="O504" s="559"/>
      <c r="P504" s="372" t="s">
        <v>476</v>
      </c>
      <c r="Q504" s="559"/>
      <c r="R504" s="372" t="s">
        <v>532</v>
      </c>
      <c r="S504" s="55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469" t="s">
        <v>716</v>
      </c>
      <c r="B505" s="372" t="s">
        <v>59</v>
      </c>
      <c r="C505" s="372" t="s">
        <v>99</v>
      </c>
      <c r="D505" s="372" t="s">
        <v>107</v>
      </c>
      <c r="E505" s="372" t="s">
        <v>98</v>
      </c>
      <c r="F505" s="372" t="s">
        <v>238</v>
      </c>
      <c r="G505" s="372" t="s">
        <v>248</v>
      </c>
      <c r="H505" s="372" t="s">
        <v>255</v>
      </c>
      <c r="I505" s="372" t="s">
        <v>275</v>
      </c>
      <c r="J505" s="372" t="s">
        <v>341</v>
      </c>
      <c r="K505" s="329"/>
      <c r="L505" s="372" t="s">
        <v>344</v>
      </c>
      <c r="M505" s="372" t="s">
        <v>364</v>
      </c>
      <c r="N505" s="372" t="s">
        <v>448</v>
      </c>
      <c r="O505" s="372" t="s">
        <v>467</v>
      </c>
      <c r="P505" s="372" t="s">
        <v>477</v>
      </c>
      <c r="Q505" s="372" t="s">
        <v>506</v>
      </c>
      <c r="R505" s="372" t="s">
        <v>533</v>
      </c>
      <c r="S505" s="372" t="s">
        <v>589</v>
      </c>
      <c r="T505" s="372" t="s">
        <v>619</v>
      </c>
      <c r="U505" s="372" t="s">
        <v>665</v>
      </c>
      <c r="Z505" s="52"/>
      <c r="AC505" s="329"/>
    </row>
    <row r="506" spans="1:29" ht="13.5" customHeight="1" thickBot="1" x14ac:dyDescent="0.25">
      <c r="A506" s="470"/>
      <c r="B506" s="373"/>
      <c r="C506" s="373"/>
      <c r="D506" s="373"/>
      <c r="E506" s="373"/>
      <c r="F506" s="373"/>
      <c r="G506" s="373"/>
      <c r="H506" s="373"/>
      <c r="I506" s="373"/>
      <c r="J506" s="373"/>
      <c r="K506" s="329"/>
      <c r="L506" s="373"/>
      <c r="M506" s="373"/>
      <c r="N506" s="373"/>
      <c r="O506" s="373"/>
      <c r="P506" s="373"/>
      <c r="Q506" s="373"/>
      <c r="R506" s="373"/>
      <c r="S506" s="373"/>
      <c r="T506" s="373"/>
      <c r="U506" s="373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0</v>
      </c>
      <c r="F507" s="46">
        <f>IFERROR(W131*1,"0")+IFERROR(W132*1,"0")+IFERROR(W133*1,"0")+IFERROR(W134*1,"0")</f>
        <v>0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0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4500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0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0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00,00"/>
        <filter val="200,00"/>
        <filter val="3 000,00"/>
        <filter val="300,00"/>
        <filter val="4 500,00"/>
        <filter val="4 644,00"/>
        <filter val="4 819,00"/>
        <filter val="7"/>
      </filters>
    </filterColumn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N474:R474"/>
    <mergeCell ref="N277:T277"/>
    <mergeCell ref="D298:E298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