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2,24\01,02,24 ЗПФ\"/>
    </mc:Choice>
  </mc:AlternateContent>
  <xr:revisionPtr revIDLastSave="0" documentId="13_ncr:1_{84B73E97-CC96-4CDB-B196-1A31909D10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6" i="1"/>
  <c r="AB15" i="1"/>
  <c r="AB23" i="1"/>
  <c r="AB28" i="1"/>
  <c r="AB30" i="1"/>
  <c r="AB33" i="1"/>
  <c r="AB36" i="1"/>
  <c r="AB45" i="1"/>
  <c r="P7" i="1" l="1"/>
  <c r="Q7" i="1" s="1"/>
  <c r="P8" i="1"/>
  <c r="Q8" i="1" s="1"/>
  <c r="P9" i="1"/>
  <c r="P10" i="1"/>
  <c r="P11" i="1"/>
  <c r="Q11" i="1" s="1"/>
  <c r="P12" i="1"/>
  <c r="Q12" i="1" s="1"/>
  <c r="P13" i="1"/>
  <c r="P14" i="1"/>
  <c r="Q14" i="1" s="1"/>
  <c r="P15" i="1"/>
  <c r="P16" i="1"/>
  <c r="Q16" i="1" s="1"/>
  <c r="P17" i="1"/>
  <c r="P18" i="1"/>
  <c r="Q18" i="1" s="1"/>
  <c r="P19" i="1"/>
  <c r="Q19" i="1" s="1"/>
  <c r="P20" i="1"/>
  <c r="Z20" i="1" s="1"/>
  <c r="P21" i="1"/>
  <c r="Q21" i="1" s="1"/>
  <c r="P22" i="1"/>
  <c r="P23" i="1"/>
  <c r="P24" i="1"/>
  <c r="P25" i="1"/>
  <c r="Q25" i="1" s="1"/>
  <c r="P26" i="1"/>
  <c r="Q26" i="1" s="1"/>
  <c r="P27" i="1"/>
  <c r="Q27" i="1" s="1"/>
  <c r="P28" i="1"/>
  <c r="Z28" i="1" s="1"/>
  <c r="P29" i="1"/>
  <c r="Q29" i="1" s="1"/>
  <c r="P30" i="1"/>
  <c r="Z30" i="1" s="1"/>
  <c r="P31" i="1"/>
  <c r="Q31" i="1" s="1"/>
  <c r="P32" i="1"/>
  <c r="Z32" i="1" s="1"/>
  <c r="P33" i="1"/>
  <c r="P34" i="1"/>
  <c r="Q34" i="1" s="1"/>
  <c r="P35" i="1"/>
  <c r="P36" i="1"/>
  <c r="Z36" i="1" s="1"/>
  <c r="P37" i="1"/>
  <c r="Q37" i="1" s="1"/>
  <c r="P38" i="1"/>
  <c r="Z38" i="1" s="1"/>
  <c r="P39" i="1"/>
  <c r="Q39" i="1" s="1"/>
  <c r="P40" i="1"/>
  <c r="P41" i="1"/>
  <c r="P42" i="1"/>
  <c r="P43" i="1"/>
  <c r="Q43" i="1" s="1"/>
  <c r="P44" i="1"/>
  <c r="Q44" i="1" s="1"/>
  <c r="P45" i="1"/>
  <c r="P46" i="1"/>
  <c r="Q46" i="1" s="1"/>
  <c r="P6" i="1"/>
  <c r="Z7" i="1"/>
  <c r="Z9" i="1"/>
  <c r="Z10" i="1"/>
  <c r="Z11" i="1"/>
  <c r="Z13" i="1"/>
  <c r="Z15" i="1"/>
  <c r="Z17" i="1"/>
  <c r="Z19" i="1"/>
  <c r="Z21" i="1"/>
  <c r="Z22" i="1"/>
  <c r="Z23" i="1"/>
  <c r="Z24" i="1"/>
  <c r="Z25" i="1"/>
  <c r="Z27" i="1"/>
  <c r="Z29" i="1"/>
  <c r="Z31" i="1"/>
  <c r="Z33" i="1"/>
  <c r="Z35" i="1"/>
  <c r="Z37" i="1"/>
  <c r="Z39" i="1"/>
  <c r="Z40" i="1"/>
  <c r="Z41" i="1"/>
  <c r="Z42" i="1"/>
  <c r="Z43" i="1"/>
  <c r="Z45" i="1"/>
  <c r="Z6" i="1"/>
  <c r="Z46" i="1" l="1"/>
  <c r="Z44" i="1"/>
  <c r="Z34" i="1"/>
  <c r="Z26" i="1"/>
  <c r="Z18" i="1"/>
  <c r="Z16" i="1"/>
  <c r="Z14" i="1"/>
  <c r="Z12" i="1"/>
  <c r="Z8" i="1"/>
  <c r="U6" i="1"/>
  <c r="T6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Z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<sst xmlns="http://schemas.openxmlformats.org/spreadsheetml/2006/main" count="129" uniqueCount="78">
  <si>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</si>
  <si>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</si>
  <si>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</si>
  <si>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</si>
  <si>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</si>
  <si>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</si>
  <si>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</si>
  <si>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</si>
  <si>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</si>
  <si>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</si>
  <si>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</si>
  <si>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</si>
  <si>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</si>
  <si>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</si>
  <si>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</si>
  <si>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</si>
  <si>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</si>
  <si>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</si>
  <si>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</si>
  <si>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</si>
  <si>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</si>
  <si>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</si>
  <si>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</si>
  <si>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</si>
  <si>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</si>
  <si>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</si>
  <si>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29,01,(1)</t>
  </si>
  <si>
    <t>29,01,(2)</t>
  </si>
  <si>
    <t>01,02,</t>
  </si>
  <si>
    <t>25,01,</t>
  </si>
  <si>
    <t>18,01,</t>
  </si>
  <si>
    <t>11,01,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</si>
  <si>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</si>
  <si>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</si>
  <si>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</si>
  <si>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</si>
  <si>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</si>
  <si>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продукция для Луганска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</si>
  <si>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</si>
  <si>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</si>
  <si>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</si>
  <si>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</si>
  <si>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</si>
  <si>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</si>
  <si>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</si>
  <si>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</si>
  <si>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</si>
  <si>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</si>
  <si>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</si>
  <si>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</si>
  <si>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</si>
  <si>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</si>
  <si>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</si>
  <si>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</si>
  <si>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</si>
  <si>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</si>
  <si>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</si>
  <si>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</si>
  <si>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</si>
  <si>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</si>
  <si>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</si>
  <si>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</si>
  <si>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</si>
  <si>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</si>
  <si>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</si>
  <si>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</si>
  <si>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</si>
  <si>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</si>
  <si>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</si>
  <si>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</si>
  <si>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</si>
  <si>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</si>
  <si>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</si>
  <si>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</si>
  <si>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</si>
  <si>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</si>
  <si>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продукция для Бердянска</t>
  </si>
  <si>
    <t>05,02,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</si>
</sst>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1" fillId="6" borderId="1" xfId="1" applyNumberFormat="1" applyFill="1"/>
    <xf numFmtId="164" fontId="1" fillId="0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ySplit="5" topLeftCell="A18" activePane="bottomLeft" state="frozen"/>
      <selection pane="bottomLeft" activeCell="N43" sqref="N43:O43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5.140625" style="8" customWidth="1"/>
    <col min="8" max="8" width="5.140625" customWidth="1"/>
    <col min="9" max="9" width="1.140625" customWidth="1"/>
    <col min="10" max="11" width="6.42578125" customWidth="1"/>
    <col min="12" max="13" width="1" customWidth="1"/>
    <col min="14" max="18" width="6.42578125" customWidth="1"/>
    <col min="19" max="19" width="22.42578125" customWidth="1"/>
    <col min="20" max="21" width="4.85546875" customWidth="1"/>
    <col min="22" max="24" width="6.140625" customWidth="1"/>
    <col min="25" max="25" width="23.140625" customWidth="1"/>
    <col min="26" max="26" width="8" customWidth="1"/>
    <col min="27" max="27" width="8" style="8" customWidth="1"/>
    <col min="28" max="28" width="8" style="12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 t="s">
        <v>29</v>
      </c>
      <c r="W4" s="1" t="s">
        <v>30</v>
      </c>
      <c r="X4" s="1" t="s">
        <v>31</v>
      </c>
      <c r="Y4" s="1"/>
      <c r="Z4" s="1"/>
      <c r="AA4" s="6"/>
      <c r="AB4" s="9" t="s">
        <v>77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19381.099999999999</v>
      </c>
      <c r="F5" s="4">
        <f>SUM(F6:F496)</f>
        <v>10792.1</v>
      </c>
      <c r="G5" s="6"/>
      <c r="H5" s="1"/>
      <c r="I5" s="1"/>
      <c r="J5" s="4">
        <f t="shared" ref="J5:R5" si="0">SUM(J6:J496)</f>
        <v>20772.099999999999</v>
      </c>
      <c r="K5" s="4">
        <f t="shared" si="0"/>
        <v>-1391.0000000000002</v>
      </c>
      <c r="L5" s="4">
        <f t="shared" si="0"/>
        <v>0</v>
      </c>
      <c r="M5" s="4">
        <f t="shared" si="0"/>
        <v>0</v>
      </c>
      <c r="N5" s="4">
        <f t="shared" si="0"/>
        <v>20019.099999999999</v>
      </c>
      <c r="O5" s="4">
        <f t="shared" si="0"/>
        <v>12016</v>
      </c>
      <c r="P5" s="4">
        <f t="shared" si="0"/>
        <v>3876.2200000000003</v>
      </c>
      <c r="Q5" s="4">
        <f t="shared" si="0"/>
        <v>13507.959999999997</v>
      </c>
      <c r="R5" s="4">
        <f t="shared" si="0"/>
        <v>0</v>
      </c>
      <c r="S5" s="1"/>
      <c r="T5" s="1"/>
      <c r="U5" s="1"/>
      <c r="V5" s="4">
        <f>SUM(V6:V496)</f>
        <v>4286.3200000000006</v>
      </c>
      <c r="W5" s="4">
        <f>SUM(W6:W496)</f>
        <v>3514.3600000000006</v>
      </c>
      <c r="X5" s="4">
        <f>SUM(X6:X496)</f>
        <v>3101.7599999999998</v>
      </c>
      <c r="Y5" s="1"/>
      <c r="Z5" s="4">
        <f>SUM(Z6:Z496)</f>
        <v>9300.5820000000022</v>
      </c>
      <c r="AA5" s="6"/>
      <c r="AB5" s="11">
        <f>SUM(AB6:AB496)</f>
        <v>2263</v>
      </c>
      <c r="AC5" s="4">
        <f>SUM(AC6:AC496)</f>
        <v>9295.18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6" t="s">
        <v>33</v>
      </c>
      <c r="B6" s="1" t="s">
        <v>32</v>
      </c>
      <c r="C6" s="1"/>
      <c r="D6" s="1">
        <v>228</v>
      </c>
      <c r="E6" s="1">
        <v>228</v>
      </c>
      <c r="F6" s="1"/>
      <c r="G6" s="6">
        <v>0</v>
      </c>
      <c r="H6" s="1" t="e">
        <v>#N/A</v>
      </c>
      <c r="I6" s="1"/>
      <c r="J6" s="1">
        <v>368</v>
      </c>
      <c r="K6" s="1">
        <f t="shared" ref="K6:K46" si="1">E6-J6</f>
        <v>-140</v>
      </c>
      <c r="L6" s="1"/>
      <c r="M6" s="1"/>
      <c r="N6" s="1"/>
      <c r="O6" s="1"/>
      <c r="P6" s="1">
        <f>E6/5</f>
        <v>45.6</v>
      </c>
      <c r="Q6" s="5"/>
      <c r="R6" s="5"/>
      <c r="S6" s="1"/>
      <c r="T6" s="1">
        <f>(F6+N6+O6+Q6)/P6</f>
        <v>0</v>
      </c>
      <c r="U6" s="1">
        <f>(F6+N6+O6)/P6</f>
        <v>0</v>
      </c>
      <c r="V6" s="1">
        <v>0</v>
      </c>
      <c r="W6" s="1">
        <v>0</v>
      </c>
      <c r="X6" s="1">
        <v>0</v>
      </c>
      <c r="Y6" s="14" t="s">
        <v>76</v>
      </c>
      <c r="Z6" s="1">
        <f t="shared" ref="Z6:Z46" si="2">Q6*G6</f>
        <v>0</v>
      </c>
      <c r="AA6" s="6">
        <v>0</v>
      </c>
      <c r="AB6" s="9">
        <v>0</v>
      </c>
      <c r="AC6" s="1">
        <f>AB6*AA6*G6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6" t="s">
        <v>34</v>
      </c>
      <c r="B7" s="1" t="s">
        <v>32</v>
      </c>
      <c r="C7" s="1">
        <v>294</v>
      </c>
      <c r="D7" s="1">
        <v>1141</v>
      </c>
      <c r="E7" s="1">
        <v>1046</v>
      </c>
      <c r="F7" s="1">
        <v>94</v>
      </c>
      <c r="G7" s="6">
        <v>0.3</v>
      </c>
      <c r="H7" s="1">
        <v>180</v>
      </c>
      <c r="I7" s="1"/>
      <c r="J7" s="1">
        <v>1042</v>
      </c>
      <c r="K7" s="1">
        <f t="shared" si="1"/>
        <v>4</v>
      </c>
      <c r="L7" s="1"/>
      <c r="M7" s="1"/>
      <c r="N7" s="1">
        <v>1824</v>
      </c>
      <c r="O7" s="1">
        <v>600</v>
      </c>
      <c r="P7" s="1">
        <f t="shared" ref="P7:P46" si="3">E7/5</f>
        <v>209.2</v>
      </c>
      <c r="Q7" s="5">
        <f>14*P7-O7-N7-F7</f>
        <v>410.79999999999973</v>
      </c>
      <c r="R7" s="5"/>
      <c r="S7" s="1"/>
      <c r="T7" s="1">
        <f t="shared" ref="T7:T46" si="4">(F7+N7+O7+Q7)/P7</f>
        <v>14</v>
      </c>
      <c r="U7" s="1">
        <f t="shared" ref="U7:U46" si="5">(F7+N7+O7)/P7</f>
        <v>12.036328871892927</v>
      </c>
      <c r="V7" s="1">
        <v>285.60000000000002</v>
      </c>
      <c r="W7" s="1">
        <v>196.6</v>
      </c>
      <c r="X7" s="1">
        <v>166.4</v>
      </c>
      <c r="Y7" s="1"/>
      <c r="Z7" s="1">
        <f t="shared" si="2"/>
        <v>123.23999999999991</v>
      </c>
      <c r="AA7" s="6">
        <v>12</v>
      </c>
      <c r="AB7" s="9">
        <v>34</v>
      </c>
      <c r="AC7" s="1">
        <f t="shared" ref="AC7:AC46" si="6">AB7*AA7*G7</f>
        <v>122.39999999999999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6" t="s">
        <v>35</v>
      </c>
      <c r="B8" s="1" t="s">
        <v>32</v>
      </c>
      <c r="C8" s="1">
        <v>527</v>
      </c>
      <c r="D8" s="1">
        <v>996</v>
      </c>
      <c r="E8" s="1">
        <v>1140</v>
      </c>
      <c r="F8" s="1"/>
      <c r="G8" s="6">
        <v>0.3</v>
      </c>
      <c r="H8" s="1">
        <v>180</v>
      </c>
      <c r="I8" s="1"/>
      <c r="J8" s="1">
        <v>1533</v>
      </c>
      <c r="K8" s="1">
        <f t="shared" si="1"/>
        <v>-393</v>
      </c>
      <c r="L8" s="1"/>
      <c r="M8" s="1"/>
      <c r="N8" s="1">
        <v>1452</v>
      </c>
      <c r="O8" s="1">
        <v>1200</v>
      </c>
      <c r="P8" s="1">
        <f t="shared" si="3"/>
        <v>228</v>
      </c>
      <c r="Q8" s="5">
        <f>14*P8-O8-N8-F8</f>
        <v>540</v>
      </c>
      <c r="R8" s="5"/>
      <c r="S8" s="1"/>
      <c r="T8" s="1">
        <f t="shared" si="4"/>
        <v>14</v>
      </c>
      <c r="U8" s="1">
        <f t="shared" si="5"/>
        <v>11.631578947368421</v>
      </c>
      <c r="V8" s="1">
        <v>290.39999999999998</v>
      </c>
      <c r="W8" s="1">
        <v>190.4</v>
      </c>
      <c r="X8" s="1">
        <v>179.2</v>
      </c>
      <c r="Y8" s="1"/>
      <c r="Z8" s="1">
        <f t="shared" si="2"/>
        <v>162</v>
      </c>
      <c r="AA8" s="6">
        <v>12</v>
      </c>
      <c r="AB8" s="9">
        <v>45</v>
      </c>
      <c r="AC8" s="1">
        <f t="shared" si="6"/>
        <v>162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6" t="s">
        <v>36</v>
      </c>
      <c r="B9" s="1" t="s">
        <v>32</v>
      </c>
      <c r="C9" s="1">
        <v>24</v>
      </c>
      <c r="D9" s="1"/>
      <c r="E9" s="1">
        <v>24</v>
      </c>
      <c r="F9" s="1"/>
      <c r="G9" s="6">
        <v>0</v>
      </c>
      <c r="H9" s="1">
        <v>180</v>
      </c>
      <c r="I9" s="1"/>
      <c r="J9" s="1">
        <v>27</v>
      </c>
      <c r="K9" s="1">
        <f t="shared" si="1"/>
        <v>-3</v>
      </c>
      <c r="L9" s="1"/>
      <c r="M9" s="1"/>
      <c r="N9" s="1">
        <v>0</v>
      </c>
      <c r="O9" s="1">
        <v>0</v>
      </c>
      <c r="P9" s="1">
        <f t="shared" si="3"/>
        <v>4.8</v>
      </c>
      <c r="Q9" s="5"/>
      <c r="R9" s="5"/>
      <c r="S9" s="1"/>
      <c r="T9" s="1">
        <f t="shared" si="4"/>
        <v>0</v>
      </c>
      <c r="U9" s="1">
        <f t="shared" si="5"/>
        <v>0</v>
      </c>
      <c r="V9" s="1">
        <v>24</v>
      </c>
      <c r="W9" s="1">
        <v>24.4</v>
      </c>
      <c r="X9" s="1">
        <v>14.8</v>
      </c>
      <c r="Y9" s="15" t="s">
        <v>37</v>
      </c>
      <c r="Z9" s="1">
        <f t="shared" si="2"/>
        <v>0</v>
      </c>
      <c r="AA9" s="6">
        <v>0</v>
      </c>
      <c r="AB9" s="9">
        <v>0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6" t="s">
        <v>38</v>
      </c>
      <c r="B10" s="1" t="s">
        <v>32</v>
      </c>
      <c r="C10" s="1"/>
      <c r="D10" s="1">
        <v>270</v>
      </c>
      <c r="E10" s="1">
        <v>76</v>
      </c>
      <c r="F10" s="1">
        <v>194</v>
      </c>
      <c r="G10" s="6">
        <v>0</v>
      </c>
      <c r="H10" s="1" t="e">
        <v>#N/A</v>
      </c>
      <c r="I10" s="1"/>
      <c r="J10" s="1">
        <v>64</v>
      </c>
      <c r="K10" s="1">
        <f t="shared" si="1"/>
        <v>12</v>
      </c>
      <c r="L10" s="1"/>
      <c r="M10" s="1"/>
      <c r="N10" s="1"/>
      <c r="O10" s="1"/>
      <c r="P10" s="1">
        <f t="shared" si="3"/>
        <v>15.2</v>
      </c>
      <c r="Q10" s="5"/>
      <c r="R10" s="5"/>
      <c r="S10" s="1"/>
      <c r="T10" s="1">
        <f t="shared" si="4"/>
        <v>12.763157894736842</v>
      </c>
      <c r="U10" s="1">
        <f t="shared" si="5"/>
        <v>12.763157894736842</v>
      </c>
      <c r="V10" s="1">
        <v>0</v>
      </c>
      <c r="W10" s="1">
        <v>0</v>
      </c>
      <c r="X10" s="1">
        <v>0</v>
      </c>
      <c r="Y10" s="14" t="s">
        <v>76</v>
      </c>
      <c r="Z10" s="1">
        <f t="shared" si="2"/>
        <v>0</v>
      </c>
      <c r="AA10" s="6">
        <v>0</v>
      </c>
      <c r="AB10" s="9">
        <v>0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6" t="s">
        <v>39</v>
      </c>
      <c r="B11" s="1" t="s">
        <v>40</v>
      </c>
      <c r="C11" s="1">
        <v>16.5</v>
      </c>
      <c r="D11" s="1">
        <v>396</v>
      </c>
      <c r="E11" s="1">
        <v>330</v>
      </c>
      <c r="F11" s="1">
        <v>71.5</v>
      </c>
      <c r="G11" s="6">
        <v>1</v>
      </c>
      <c r="H11" s="1">
        <v>180</v>
      </c>
      <c r="I11" s="1"/>
      <c r="J11" s="1">
        <v>360</v>
      </c>
      <c r="K11" s="1">
        <f t="shared" si="1"/>
        <v>-30</v>
      </c>
      <c r="L11" s="1"/>
      <c r="M11" s="1"/>
      <c r="N11" s="1">
        <v>0</v>
      </c>
      <c r="O11" s="1">
        <v>0</v>
      </c>
      <c r="P11" s="1">
        <f t="shared" si="3"/>
        <v>66</v>
      </c>
      <c r="Q11" s="5">
        <f>12*P11-O11-N11-F11</f>
        <v>720.5</v>
      </c>
      <c r="R11" s="5"/>
      <c r="S11" s="1"/>
      <c r="T11" s="1">
        <f t="shared" si="4"/>
        <v>12</v>
      </c>
      <c r="U11" s="1">
        <f t="shared" si="5"/>
        <v>1.0833333333333333</v>
      </c>
      <c r="V11" s="1">
        <v>50.6</v>
      </c>
      <c r="W11" s="1">
        <v>80.3</v>
      </c>
      <c r="X11" s="1">
        <v>51.7</v>
      </c>
      <c r="Y11" s="1"/>
      <c r="Z11" s="1">
        <f t="shared" si="2"/>
        <v>720.5</v>
      </c>
      <c r="AA11" s="6">
        <v>5.5</v>
      </c>
      <c r="AB11" s="9">
        <v>131</v>
      </c>
      <c r="AC11" s="1">
        <f t="shared" si="6"/>
        <v>720.5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6" t="s">
        <v>41</v>
      </c>
      <c r="B12" s="1" t="s">
        <v>40</v>
      </c>
      <c r="C12" s="1">
        <v>107.3</v>
      </c>
      <c r="D12" s="1"/>
      <c r="E12" s="1">
        <v>37</v>
      </c>
      <c r="F12" s="1">
        <v>70.3</v>
      </c>
      <c r="G12" s="6">
        <v>1</v>
      </c>
      <c r="H12" s="1">
        <v>180</v>
      </c>
      <c r="I12" s="1"/>
      <c r="J12" s="1">
        <v>34.6</v>
      </c>
      <c r="K12" s="1">
        <f t="shared" si="1"/>
        <v>2.3999999999999986</v>
      </c>
      <c r="L12" s="1"/>
      <c r="M12" s="1"/>
      <c r="N12" s="1">
        <v>14.8</v>
      </c>
      <c r="O12" s="1">
        <v>0</v>
      </c>
      <c r="P12" s="1">
        <f t="shared" si="3"/>
        <v>7.4</v>
      </c>
      <c r="Q12" s="5">
        <f t="shared" ref="Q12" si="7">14*P12-O12-N12-F12</f>
        <v>18.500000000000014</v>
      </c>
      <c r="R12" s="5"/>
      <c r="S12" s="1"/>
      <c r="T12" s="1">
        <f t="shared" si="4"/>
        <v>14</v>
      </c>
      <c r="U12" s="1">
        <f t="shared" si="5"/>
        <v>11.499999999999998</v>
      </c>
      <c r="V12" s="1">
        <v>8.14</v>
      </c>
      <c r="W12" s="1">
        <v>10.36</v>
      </c>
      <c r="X12" s="1">
        <v>0</v>
      </c>
      <c r="Y12" s="1"/>
      <c r="Z12" s="1">
        <f t="shared" si="2"/>
        <v>18.500000000000014</v>
      </c>
      <c r="AA12" s="6">
        <v>3.7</v>
      </c>
      <c r="AB12" s="9">
        <v>5</v>
      </c>
      <c r="AC12" s="1">
        <f t="shared" si="6"/>
        <v>18.5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6" t="s">
        <v>42</v>
      </c>
      <c r="B13" s="1" t="s">
        <v>32</v>
      </c>
      <c r="C13" s="1"/>
      <c r="D13" s="1">
        <v>324</v>
      </c>
      <c r="E13" s="1">
        <v>324</v>
      </c>
      <c r="F13" s="1"/>
      <c r="G13" s="6">
        <v>0</v>
      </c>
      <c r="H13" s="1" t="e">
        <v>#N/A</v>
      </c>
      <c r="I13" s="1"/>
      <c r="J13" s="1">
        <v>329</v>
      </c>
      <c r="K13" s="1">
        <f t="shared" si="1"/>
        <v>-5</v>
      </c>
      <c r="L13" s="1"/>
      <c r="M13" s="1"/>
      <c r="N13" s="1"/>
      <c r="O13" s="1"/>
      <c r="P13" s="1">
        <f t="shared" si="3"/>
        <v>64.8</v>
      </c>
      <c r="Q13" s="5"/>
      <c r="R13" s="5"/>
      <c r="S13" s="1"/>
      <c r="T13" s="1">
        <f t="shared" si="4"/>
        <v>0</v>
      </c>
      <c r="U13" s="1">
        <f t="shared" si="5"/>
        <v>0</v>
      </c>
      <c r="V13" s="1">
        <v>0</v>
      </c>
      <c r="W13" s="1">
        <v>0</v>
      </c>
      <c r="X13" s="1">
        <v>0</v>
      </c>
      <c r="Y13" s="14" t="s">
        <v>76</v>
      </c>
      <c r="Z13" s="1">
        <f t="shared" si="2"/>
        <v>0</v>
      </c>
      <c r="AA13" s="6">
        <v>0</v>
      </c>
      <c r="AB13" s="9">
        <v>0</v>
      </c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43</v>
      </c>
      <c r="B14" s="1" t="s">
        <v>40</v>
      </c>
      <c r="C14" s="1">
        <v>284.89999999999998</v>
      </c>
      <c r="D14" s="1">
        <v>281.2</v>
      </c>
      <c r="E14" s="1">
        <v>466.9</v>
      </c>
      <c r="F14" s="1">
        <v>28.9</v>
      </c>
      <c r="G14" s="6">
        <v>1</v>
      </c>
      <c r="H14" s="1">
        <v>180</v>
      </c>
      <c r="I14" s="1"/>
      <c r="J14" s="1">
        <v>471.1</v>
      </c>
      <c r="K14" s="1">
        <f t="shared" si="1"/>
        <v>-4.2000000000000455</v>
      </c>
      <c r="L14" s="1"/>
      <c r="M14" s="1"/>
      <c r="N14" s="1">
        <v>284.89999999999998</v>
      </c>
      <c r="O14" s="1">
        <v>0</v>
      </c>
      <c r="P14" s="1">
        <f t="shared" si="3"/>
        <v>93.38</v>
      </c>
      <c r="Q14" s="5">
        <f t="shared" ref="Q14:Q16" si="8">14*P14-O14-N14-F14</f>
        <v>993.52</v>
      </c>
      <c r="R14" s="5"/>
      <c r="S14" s="1"/>
      <c r="T14" s="1">
        <f t="shared" si="4"/>
        <v>14</v>
      </c>
      <c r="U14" s="1">
        <f t="shared" si="5"/>
        <v>3.3604626258299417</v>
      </c>
      <c r="V14" s="1">
        <v>56.239999999999988</v>
      </c>
      <c r="W14" s="1">
        <v>56.239999999999988</v>
      </c>
      <c r="X14" s="1">
        <v>65.72</v>
      </c>
      <c r="Y14" s="1"/>
      <c r="Z14" s="1">
        <f t="shared" si="2"/>
        <v>993.52</v>
      </c>
      <c r="AA14" s="6">
        <v>3.7</v>
      </c>
      <c r="AB14" s="9">
        <v>269</v>
      </c>
      <c r="AC14" s="1">
        <f t="shared" si="6"/>
        <v>995.30000000000007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6" t="s">
        <v>44</v>
      </c>
      <c r="B15" s="1" t="s">
        <v>40</v>
      </c>
      <c r="C15" s="1">
        <v>7.2</v>
      </c>
      <c r="D15" s="1">
        <v>149.4</v>
      </c>
      <c r="E15" s="1">
        <v>18</v>
      </c>
      <c r="F15" s="1">
        <v>136.80000000000001</v>
      </c>
      <c r="G15" s="6">
        <v>1</v>
      </c>
      <c r="H15" s="1">
        <v>180</v>
      </c>
      <c r="I15" s="1"/>
      <c r="J15" s="1">
        <v>18</v>
      </c>
      <c r="K15" s="1">
        <f t="shared" si="1"/>
        <v>0</v>
      </c>
      <c r="L15" s="1"/>
      <c r="M15" s="1"/>
      <c r="N15" s="1">
        <v>95.4</v>
      </c>
      <c r="O15" s="1">
        <v>0</v>
      </c>
      <c r="P15" s="1">
        <f t="shared" si="3"/>
        <v>3.6</v>
      </c>
      <c r="Q15" s="5"/>
      <c r="R15" s="5"/>
      <c r="S15" s="1"/>
      <c r="T15" s="1">
        <f t="shared" si="4"/>
        <v>64.5</v>
      </c>
      <c r="U15" s="1">
        <f t="shared" si="5"/>
        <v>64.5</v>
      </c>
      <c r="V15" s="1">
        <v>32.04</v>
      </c>
      <c r="W15" s="1">
        <v>39.6</v>
      </c>
      <c r="X15" s="1">
        <v>4.74</v>
      </c>
      <c r="Y15" s="1"/>
      <c r="Z15" s="1">
        <f t="shared" si="2"/>
        <v>0</v>
      </c>
      <c r="AA15" s="6">
        <v>1.8</v>
      </c>
      <c r="AB15" s="9">
        <f t="shared" ref="AB15:AB45" si="9">Q15/AA15</f>
        <v>0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6" t="s">
        <v>45</v>
      </c>
      <c r="B16" s="1" t="s">
        <v>32</v>
      </c>
      <c r="C16" s="1">
        <v>422</v>
      </c>
      <c r="D16" s="1">
        <v>800</v>
      </c>
      <c r="E16" s="1">
        <v>870</v>
      </c>
      <c r="F16" s="1"/>
      <c r="G16" s="6">
        <v>0.25</v>
      </c>
      <c r="H16" s="1">
        <v>180</v>
      </c>
      <c r="I16" s="1"/>
      <c r="J16" s="1">
        <v>1117</v>
      </c>
      <c r="K16" s="1">
        <f t="shared" si="1"/>
        <v>-247</v>
      </c>
      <c r="L16" s="1"/>
      <c r="M16" s="1"/>
      <c r="N16" s="1">
        <v>732</v>
      </c>
      <c r="O16" s="1">
        <v>600</v>
      </c>
      <c r="P16" s="1">
        <f t="shared" si="3"/>
        <v>174</v>
      </c>
      <c r="Q16" s="5">
        <f t="shared" si="8"/>
        <v>1104</v>
      </c>
      <c r="R16" s="5"/>
      <c r="S16" s="1"/>
      <c r="T16" s="1">
        <f t="shared" si="4"/>
        <v>14</v>
      </c>
      <c r="U16" s="1">
        <f t="shared" si="5"/>
        <v>7.6551724137931032</v>
      </c>
      <c r="V16" s="1">
        <v>234</v>
      </c>
      <c r="W16" s="1">
        <v>204.6</v>
      </c>
      <c r="X16" s="1">
        <v>154.4</v>
      </c>
      <c r="Y16" s="1"/>
      <c r="Z16" s="1">
        <f t="shared" si="2"/>
        <v>276</v>
      </c>
      <c r="AA16" s="6">
        <v>6</v>
      </c>
      <c r="AB16" s="9">
        <v>184</v>
      </c>
      <c r="AC16" s="1">
        <f t="shared" si="6"/>
        <v>276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6" t="s">
        <v>46</v>
      </c>
      <c r="B17" s="1" t="s">
        <v>32</v>
      </c>
      <c r="C17" s="1"/>
      <c r="D17" s="1">
        <v>360</v>
      </c>
      <c r="E17" s="1">
        <v>147</v>
      </c>
      <c r="F17" s="1">
        <v>213</v>
      </c>
      <c r="G17" s="6">
        <v>0</v>
      </c>
      <c r="H17" s="1" t="e">
        <v>#N/A</v>
      </c>
      <c r="I17" s="1"/>
      <c r="J17" s="1">
        <v>136</v>
      </c>
      <c r="K17" s="1">
        <f t="shared" si="1"/>
        <v>11</v>
      </c>
      <c r="L17" s="1"/>
      <c r="M17" s="1"/>
      <c r="N17" s="1"/>
      <c r="O17" s="1"/>
      <c r="P17" s="1">
        <f t="shared" si="3"/>
        <v>29.4</v>
      </c>
      <c r="Q17" s="5"/>
      <c r="R17" s="5"/>
      <c r="S17" s="1"/>
      <c r="T17" s="1">
        <f t="shared" si="4"/>
        <v>7.2448979591836737</v>
      </c>
      <c r="U17" s="1">
        <f t="shared" si="5"/>
        <v>7.2448979591836737</v>
      </c>
      <c r="V17" s="1">
        <v>0</v>
      </c>
      <c r="W17" s="1">
        <v>0</v>
      </c>
      <c r="X17" s="1">
        <v>0</v>
      </c>
      <c r="Y17" s="14" t="s">
        <v>76</v>
      </c>
      <c r="Z17" s="1">
        <f t="shared" si="2"/>
        <v>0</v>
      </c>
      <c r="AA17" s="6">
        <v>0</v>
      </c>
      <c r="AB17" s="9">
        <v>0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6" t="s">
        <v>47</v>
      </c>
      <c r="B18" s="1" t="s">
        <v>40</v>
      </c>
      <c r="C18" s="1">
        <v>330</v>
      </c>
      <c r="D18" s="1">
        <v>396</v>
      </c>
      <c r="E18" s="1">
        <v>618</v>
      </c>
      <c r="F18" s="1"/>
      <c r="G18" s="6">
        <v>1</v>
      </c>
      <c r="H18" s="1">
        <v>180</v>
      </c>
      <c r="I18" s="1"/>
      <c r="J18" s="1">
        <v>601</v>
      </c>
      <c r="K18" s="1">
        <f t="shared" si="1"/>
        <v>17</v>
      </c>
      <c r="L18" s="1"/>
      <c r="M18" s="1"/>
      <c r="N18" s="1">
        <v>648</v>
      </c>
      <c r="O18" s="1">
        <v>0</v>
      </c>
      <c r="P18" s="1">
        <f t="shared" si="3"/>
        <v>123.6</v>
      </c>
      <c r="Q18" s="5">
        <f t="shared" ref="Q18:Q21" si="10">14*P18-O18-N18-F18</f>
        <v>1082.3999999999999</v>
      </c>
      <c r="R18" s="5"/>
      <c r="S18" s="1"/>
      <c r="T18" s="1">
        <f t="shared" si="4"/>
        <v>14</v>
      </c>
      <c r="U18" s="1">
        <f t="shared" si="5"/>
        <v>5.2427184466019421</v>
      </c>
      <c r="V18" s="1">
        <v>124.8</v>
      </c>
      <c r="W18" s="1">
        <v>123.6</v>
      </c>
      <c r="X18" s="1">
        <v>112.8</v>
      </c>
      <c r="Y18" s="1"/>
      <c r="Z18" s="1">
        <f t="shared" si="2"/>
        <v>1082.3999999999999</v>
      </c>
      <c r="AA18" s="6">
        <v>6</v>
      </c>
      <c r="AB18" s="9">
        <v>180</v>
      </c>
      <c r="AC18" s="1">
        <f t="shared" si="6"/>
        <v>1080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6" t="s">
        <v>48</v>
      </c>
      <c r="B19" s="1" t="s">
        <v>32</v>
      </c>
      <c r="C19" s="1">
        <v>111</v>
      </c>
      <c r="D19" s="1">
        <v>1696</v>
      </c>
      <c r="E19" s="1">
        <v>790</v>
      </c>
      <c r="F19" s="1">
        <v>902</v>
      </c>
      <c r="G19" s="6">
        <v>0.25</v>
      </c>
      <c r="H19" s="1">
        <v>180</v>
      </c>
      <c r="I19" s="1"/>
      <c r="J19" s="1">
        <v>750</v>
      </c>
      <c r="K19" s="1">
        <f t="shared" si="1"/>
        <v>40</v>
      </c>
      <c r="L19" s="1"/>
      <c r="M19" s="1"/>
      <c r="N19" s="1">
        <v>96</v>
      </c>
      <c r="O19" s="1">
        <v>0</v>
      </c>
      <c r="P19" s="1">
        <f t="shared" si="3"/>
        <v>158</v>
      </c>
      <c r="Q19" s="5">
        <f t="shared" si="10"/>
        <v>1214</v>
      </c>
      <c r="R19" s="5"/>
      <c r="S19" s="1"/>
      <c r="T19" s="1">
        <f t="shared" si="4"/>
        <v>14</v>
      </c>
      <c r="U19" s="1">
        <f t="shared" si="5"/>
        <v>6.3164556962025316</v>
      </c>
      <c r="V19" s="1">
        <v>154</v>
      </c>
      <c r="W19" s="1">
        <v>217.8</v>
      </c>
      <c r="X19" s="1">
        <v>142.80000000000001</v>
      </c>
      <c r="Y19" s="1"/>
      <c r="Z19" s="1">
        <f t="shared" si="2"/>
        <v>303.5</v>
      </c>
      <c r="AA19" s="6">
        <v>12</v>
      </c>
      <c r="AB19" s="9">
        <v>101</v>
      </c>
      <c r="AC19" s="1">
        <f t="shared" si="6"/>
        <v>303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6" t="s">
        <v>49</v>
      </c>
      <c r="B20" s="1" t="s">
        <v>32</v>
      </c>
      <c r="C20" s="1"/>
      <c r="D20" s="1"/>
      <c r="E20" s="1"/>
      <c r="F20" s="1"/>
      <c r="G20" s="6">
        <v>0.25</v>
      </c>
      <c r="H20" s="1">
        <v>180</v>
      </c>
      <c r="I20" s="1"/>
      <c r="J20" s="1"/>
      <c r="K20" s="1">
        <f t="shared" si="1"/>
        <v>0</v>
      </c>
      <c r="L20" s="1"/>
      <c r="M20" s="1"/>
      <c r="N20" s="1">
        <v>72</v>
      </c>
      <c r="O20" s="1">
        <v>0</v>
      </c>
      <c r="P20" s="1">
        <f t="shared" si="3"/>
        <v>0</v>
      </c>
      <c r="Q20" s="17">
        <v>36</v>
      </c>
      <c r="R20" s="5"/>
      <c r="S20" s="1"/>
      <c r="T20" s="1" t="e">
        <f t="shared" si="4"/>
        <v>#DIV/0!</v>
      </c>
      <c r="U20" s="1" t="e">
        <f t="shared" si="5"/>
        <v>#DIV/0!</v>
      </c>
      <c r="V20" s="1">
        <v>7.2</v>
      </c>
      <c r="W20" s="1">
        <v>0</v>
      </c>
      <c r="X20" s="1">
        <v>2.4</v>
      </c>
      <c r="Y20" s="1"/>
      <c r="Z20" s="1">
        <f t="shared" si="2"/>
        <v>9</v>
      </c>
      <c r="AA20" s="6">
        <v>12</v>
      </c>
      <c r="AB20" s="9">
        <v>3</v>
      </c>
      <c r="AC20" s="1">
        <f t="shared" si="6"/>
        <v>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50</v>
      </c>
      <c r="B21" s="1" t="s">
        <v>32</v>
      </c>
      <c r="C21" s="1">
        <v>296</v>
      </c>
      <c r="D21" s="1">
        <v>416</v>
      </c>
      <c r="E21" s="1">
        <v>454</v>
      </c>
      <c r="F21" s="1">
        <v>87</v>
      </c>
      <c r="G21" s="6">
        <v>0.75</v>
      </c>
      <c r="H21" s="1">
        <v>180</v>
      </c>
      <c r="I21" s="1"/>
      <c r="J21" s="1">
        <v>454</v>
      </c>
      <c r="K21" s="1">
        <f t="shared" si="1"/>
        <v>0</v>
      </c>
      <c r="L21" s="1"/>
      <c r="M21" s="1"/>
      <c r="N21" s="1">
        <v>528</v>
      </c>
      <c r="O21" s="1">
        <v>400</v>
      </c>
      <c r="P21" s="1">
        <f t="shared" si="3"/>
        <v>90.8</v>
      </c>
      <c r="Q21" s="5">
        <f t="shared" si="10"/>
        <v>256.20000000000005</v>
      </c>
      <c r="R21" s="5"/>
      <c r="S21" s="1"/>
      <c r="T21" s="1">
        <f t="shared" si="4"/>
        <v>14.000000000000002</v>
      </c>
      <c r="U21" s="1">
        <f t="shared" si="5"/>
        <v>11.178414096916299</v>
      </c>
      <c r="V21" s="1">
        <v>107.2</v>
      </c>
      <c r="W21" s="1">
        <v>73.8</v>
      </c>
      <c r="X21" s="1">
        <v>73.2</v>
      </c>
      <c r="Y21" s="1"/>
      <c r="Z21" s="1">
        <f t="shared" si="2"/>
        <v>192.15000000000003</v>
      </c>
      <c r="AA21" s="6">
        <v>8</v>
      </c>
      <c r="AB21" s="9">
        <v>32</v>
      </c>
      <c r="AC21" s="1">
        <f t="shared" si="6"/>
        <v>192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6" t="s">
        <v>51</v>
      </c>
      <c r="B22" s="1" t="s">
        <v>32</v>
      </c>
      <c r="C22" s="1"/>
      <c r="D22" s="1">
        <v>1</v>
      </c>
      <c r="E22" s="1"/>
      <c r="F22" s="1">
        <v>1</v>
      </c>
      <c r="G22" s="6">
        <v>0</v>
      </c>
      <c r="H22" s="1" t="e">
        <v>#N/A</v>
      </c>
      <c r="I22" s="1"/>
      <c r="J22" s="1"/>
      <c r="K22" s="1">
        <f t="shared" si="1"/>
        <v>0</v>
      </c>
      <c r="L22" s="1"/>
      <c r="M22" s="1"/>
      <c r="N22" s="1"/>
      <c r="O22" s="1"/>
      <c r="P22" s="1">
        <f t="shared" si="3"/>
        <v>0</v>
      </c>
      <c r="Q22" s="5"/>
      <c r="R22" s="5"/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0</v>
      </c>
      <c r="X22" s="1">
        <v>0</v>
      </c>
      <c r="Y22" s="14" t="s">
        <v>76</v>
      </c>
      <c r="Z22" s="1">
        <f t="shared" si="2"/>
        <v>0</v>
      </c>
      <c r="AA22" s="6">
        <v>0</v>
      </c>
      <c r="AB22" s="9">
        <v>0</v>
      </c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6" t="s">
        <v>52</v>
      </c>
      <c r="B23" s="1" t="s">
        <v>32</v>
      </c>
      <c r="C23" s="1">
        <v>212</v>
      </c>
      <c r="D23" s="1">
        <v>792</v>
      </c>
      <c r="E23" s="1">
        <v>482</v>
      </c>
      <c r="F23" s="1">
        <v>310</v>
      </c>
      <c r="G23" s="6">
        <v>0.9</v>
      </c>
      <c r="H23" s="1">
        <v>180</v>
      </c>
      <c r="I23" s="1"/>
      <c r="J23" s="1">
        <v>521</v>
      </c>
      <c r="K23" s="1">
        <f t="shared" si="1"/>
        <v>-39</v>
      </c>
      <c r="L23" s="1"/>
      <c r="M23" s="1"/>
      <c r="N23" s="1">
        <v>760</v>
      </c>
      <c r="O23" s="1">
        <v>400</v>
      </c>
      <c r="P23" s="1">
        <f t="shared" si="3"/>
        <v>96.4</v>
      </c>
      <c r="Q23" s="5"/>
      <c r="R23" s="5"/>
      <c r="S23" s="1"/>
      <c r="T23" s="1">
        <f t="shared" si="4"/>
        <v>15.248962655601659</v>
      </c>
      <c r="U23" s="1">
        <f t="shared" si="5"/>
        <v>15.248962655601659</v>
      </c>
      <c r="V23" s="1">
        <v>133.4</v>
      </c>
      <c r="W23" s="1">
        <v>99.2</v>
      </c>
      <c r="X23" s="1">
        <v>89</v>
      </c>
      <c r="Y23" s="1"/>
      <c r="Z23" s="1">
        <f t="shared" si="2"/>
        <v>0</v>
      </c>
      <c r="AA23" s="6">
        <v>8</v>
      </c>
      <c r="AB23" s="9">
        <f t="shared" si="9"/>
        <v>0</v>
      </c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6" t="s">
        <v>53</v>
      </c>
      <c r="B24" s="1" t="s">
        <v>32</v>
      </c>
      <c r="C24" s="1">
        <v>-4</v>
      </c>
      <c r="D24" s="1">
        <v>4</v>
      </c>
      <c r="E24" s="1"/>
      <c r="F24" s="1"/>
      <c r="G24" s="6">
        <v>0</v>
      </c>
      <c r="H24" s="1">
        <v>180</v>
      </c>
      <c r="I24" s="1"/>
      <c r="J24" s="1"/>
      <c r="K24" s="1">
        <f t="shared" si="1"/>
        <v>0</v>
      </c>
      <c r="L24" s="1"/>
      <c r="M24" s="1"/>
      <c r="N24" s="1">
        <v>0</v>
      </c>
      <c r="O24" s="1">
        <v>0</v>
      </c>
      <c r="P24" s="1">
        <f t="shared" si="3"/>
        <v>0</v>
      </c>
      <c r="Q24" s="5"/>
      <c r="R24" s="5"/>
      <c r="S24" s="1"/>
      <c r="T24" s="1" t="e">
        <f t="shared" si="4"/>
        <v>#DIV/0!</v>
      </c>
      <c r="U24" s="1" t="e">
        <f t="shared" si="5"/>
        <v>#DIV/0!</v>
      </c>
      <c r="V24" s="1">
        <v>1</v>
      </c>
      <c r="W24" s="1">
        <v>7.2</v>
      </c>
      <c r="X24" s="1">
        <v>8.8000000000000007</v>
      </c>
      <c r="Y24" s="15" t="s">
        <v>37</v>
      </c>
      <c r="Z24" s="1">
        <f t="shared" si="2"/>
        <v>0</v>
      </c>
      <c r="AA24" s="6">
        <v>0</v>
      </c>
      <c r="AB24" s="9">
        <v>0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6" t="s">
        <v>54</v>
      </c>
      <c r="B25" s="1" t="s">
        <v>32</v>
      </c>
      <c r="C25" s="1">
        <v>153</v>
      </c>
      <c r="D25" s="1">
        <v>1600</v>
      </c>
      <c r="E25" s="1">
        <v>1222</v>
      </c>
      <c r="F25" s="1">
        <v>389</v>
      </c>
      <c r="G25" s="6">
        <v>0.9</v>
      </c>
      <c r="H25" s="1">
        <v>180</v>
      </c>
      <c r="I25" s="1"/>
      <c r="J25" s="1">
        <v>1252</v>
      </c>
      <c r="K25" s="1">
        <f t="shared" si="1"/>
        <v>-30</v>
      </c>
      <c r="L25" s="1"/>
      <c r="M25" s="1"/>
      <c r="N25" s="1">
        <v>1896</v>
      </c>
      <c r="O25" s="1">
        <v>1016</v>
      </c>
      <c r="P25" s="1">
        <f t="shared" si="3"/>
        <v>244.4</v>
      </c>
      <c r="Q25" s="5">
        <f t="shared" ref="Q25:Q34" si="11">14*P25-O25-N25-F25</f>
        <v>120.59999999999991</v>
      </c>
      <c r="R25" s="5"/>
      <c r="S25" s="1"/>
      <c r="T25" s="1">
        <f t="shared" si="4"/>
        <v>14</v>
      </c>
      <c r="U25" s="1">
        <f t="shared" si="5"/>
        <v>13.506546644844518</v>
      </c>
      <c r="V25" s="1">
        <v>294.8</v>
      </c>
      <c r="W25" s="1">
        <v>172.4</v>
      </c>
      <c r="X25" s="1">
        <v>196</v>
      </c>
      <c r="Y25" s="1"/>
      <c r="Z25" s="1">
        <f t="shared" si="2"/>
        <v>108.53999999999992</v>
      </c>
      <c r="AA25" s="6">
        <v>8</v>
      </c>
      <c r="AB25" s="9">
        <v>15</v>
      </c>
      <c r="AC25" s="1">
        <f t="shared" si="6"/>
        <v>108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6" t="s">
        <v>55</v>
      </c>
      <c r="B26" s="1" t="s">
        <v>32</v>
      </c>
      <c r="C26" s="1"/>
      <c r="D26" s="1">
        <v>336</v>
      </c>
      <c r="E26" s="1">
        <v>154</v>
      </c>
      <c r="F26" s="1">
        <v>181</v>
      </c>
      <c r="G26" s="6">
        <v>0.43</v>
      </c>
      <c r="H26" s="1">
        <v>180</v>
      </c>
      <c r="I26" s="1"/>
      <c r="J26" s="1">
        <v>145</v>
      </c>
      <c r="K26" s="1">
        <f t="shared" si="1"/>
        <v>9</v>
      </c>
      <c r="L26" s="1"/>
      <c r="M26" s="1"/>
      <c r="N26" s="1">
        <v>192</v>
      </c>
      <c r="O26" s="1">
        <v>0</v>
      </c>
      <c r="P26" s="1">
        <f t="shared" si="3"/>
        <v>30.8</v>
      </c>
      <c r="Q26" s="5">
        <f t="shared" si="11"/>
        <v>58.199999999999989</v>
      </c>
      <c r="R26" s="5"/>
      <c r="S26" s="1"/>
      <c r="T26" s="1">
        <f t="shared" si="4"/>
        <v>14</v>
      </c>
      <c r="U26" s="1">
        <f t="shared" si="5"/>
        <v>12.11038961038961</v>
      </c>
      <c r="V26" s="1">
        <v>22</v>
      </c>
      <c r="W26" s="1">
        <v>16</v>
      </c>
      <c r="X26" s="1">
        <v>6.4</v>
      </c>
      <c r="Y26" s="1"/>
      <c r="Z26" s="1">
        <f t="shared" si="2"/>
        <v>25.025999999999996</v>
      </c>
      <c r="AA26" s="6">
        <v>16</v>
      </c>
      <c r="AB26" s="9">
        <v>4</v>
      </c>
      <c r="AC26" s="1">
        <f t="shared" si="6"/>
        <v>27.52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6" t="s">
        <v>56</v>
      </c>
      <c r="B27" s="1" t="s">
        <v>40</v>
      </c>
      <c r="C27" s="1">
        <v>1370</v>
      </c>
      <c r="D27" s="1">
        <v>3000</v>
      </c>
      <c r="E27" s="1">
        <v>2005</v>
      </c>
      <c r="F27" s="1">
        <v>2165</v>
      </c>
      <c r="G27" s="6">
        <v>1</v>
      </c>
      <c r="H27" s="1">
        <v>180</v>
      </c>
      <c r="I27" s="1"/>
      <c r="J27" s="1">
        <v>2006</v>
      </c>
      <c r="K27" s="1">
        <f t="shared" si="1"/>
        <v>-1</v>
      </c>
      <c r="L27" s="1"/>
      <c r="M27" s="1"/>
      <c r="N27" s="1">
        <v>1640</v>
      </c>
      <c r="O27" s="1">
        <v>1500</v>
      </c>
      <c r="P27" s="1">
        <f t="shared" si="3"/>
        <v>401</v>
      </c>
      <c r="Q27" s="5">
        <f t="shared" si="11"/>
        <v>309</v>
      </c>
      <c r="R27" s="5"/>
      <c r="S27" s="1"/>
      <c r="T27" s="1">
        <f t="shared" si="4"/>
        <v>14</v>
      </c>
      <c r="U27" s="1">
        <f t="shared" si="5"/>
        <v>13.229426433915211</v>
      </c>
      <c r="V27" s="1">
        <v>388</v>
      </c>
      <c r="W27" s="1">
        <v>330</v>
      </c>
      <c r="X27" s="1">
        <v>339</v>
      </c>
      <c r="Y27" s="1"/>
      <c r="Z27" s="1">
        <f t="shared" si="2"/>
        <v>309</v>
      </c>
      <c r="AA27" s="6">
        <v>5</v>
      </c>
      <c r="AB27" s="9">
        <v>62</v>
      </c>
      <c r="AC27" s="1">
        <f t="shared" si="6"/>
        <v>310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6" t="s">
        <v>57</v>
      </c>
      <c r="B28" s="1" t="s">
        <v>32</v>
      </c>
      <c r="C28" s="1">
        <v>342</v>
      </c>
      <c r="D28" s="1">
        <v>2309</v>
      </c>
      <c r="E28" s="1">
        <v>1249</v>
      </c>
      <c r="F28" s="1">
        <v>1056</v>
      </c>
      <c r="G28" s="6">
        <v>0.9</v>
      </c>
      <c r="H28" s="1">
        <v>180</v>
      </c>
      <c r="I28" s="1"/>
      <c r="J28" s="1">
        <v>1210</v>
      </c>
      <c r="K28" s="1">
        <f t="shared" si="1"/>
        <v>39</v>
      </c>
      <c r="L28" s="1"/>
      <c r="M28" s="1"/>
      <c r="N28" s="1">
        <v>2704</v>
      </c>
      <c r="O28" s="1">
        <v>1600</v>
      </c>
      <c r="P28" s="1">
        <f t="shared" si="3"/>
        <v>249.8</v>
      </c>
      <c r="Q28" s="5"/>
      <c r="R28" s="5"/>
      <c r="S28" s="1"/>
      <c r="T28" s="1">
        <f t="shared" si="4"/>
        <v>21.457165732586066</v>
      </c>
      <c r="U28" s="1">
        <f t="shared" si="5"/>
        <v>21.457165732586066</v>
      </c>
      <c r="V28" s="1">
        <v>416.8</v>
      </c>
      <c r="W28" s="1">
        <v>227.8</v>
      </c>
      <c r="X28" s="1">
        <v>229.6</v>
      </c>
      <c r="Y28" s="1"/>
      <c r="Z28" s="1">
        <f t="shared" si="2"/>
        <v>0</v>
      </c>
      <c r="AA28" s="6">
        <v>8</v>
      </c>
      <c r="AB28" s="9">
        <f t="shared" si="9"/>
        <v>0</v>
      </c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58</v>
      </c>
      <c r="B29" s="1" t="s">
        <v>32</v>
      </c>
      <c r="C29" s="1"/>
      <c r="D29" s="1">
        <v>336</v>
      </c>
      <c r="E29" s="1">
        <v>144</v>
      </c>
      <c r="F29" s="1">
        <v>175</v>
      </c>
      <c r="G29" s="6">
        <v>0.43</v>
      </c>
      <c r="H29" s="1">
        <v>180</v>
      </c>
      <c r="I29" s="1"/>
      <c r="J29" s="1">
        <v>135</v>
      </c>
      <c r="K29" s="1">
        <f t="shared" si="1"/>
        <v>9</v>
      </c>
      <c r="L29" s="1"/>
      <c r="M29" s="1"/>
      <c r="N29" s="1">
        <v>112</v>
      </c>
      <c r="O29" s="1">
        <v>0</v>
      </c>
      <c r="P29" s="1">
        <f t="shared" si="3"/>
        <v>28.8</v>
      </c>
      <c r="Q29" s="5">
        <f t="shared" si="11"/>
        <v>116.19999999999999</v>
      </c>
      <c r="R29" s="5"/>
      <c r="S29" s="1"/>
      <c r="T29" s="1">
        <f t="shared" si="4"/>
        <v>14</v>
      </c>
      <c r="U29" s="1">
        <f t="shared" si="5"/>
        <v>9.9652777777777768</v>
      </c>
      <c r="V29" s="1">
        <v>25.6</v>
      </c>
      <c r="W29" s="1">
        <v>29.8</v>
      </c>
      <c r="X29" s="1">
        <v>21</v>
      </c>
      <c r="Y29" s="1"/>
      <c r="Z29" s="1">
        <f t="shared" si="2"/>
        <v>49.965999999999994</v>
      </c>
      <c r="AA29" s="6">
        <v>16</v>
      </c>
      <c r="AB29" s="9">
        <v>7</v>
      </c>
      <c r="AC29" s="1">
        <f t="shared" si="6"/>
        <v>48.16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59</v>
      </c>
      <c r="B30" s="1" t="s">
        <v>32</v>
      </c>
      <c r="C30" s="1"/>
      <c r="D30" s="1">
        <v>592</v>
      </c>
      <c r="E30" s="1">
        <v>207</v>
      </c>
      <c r="F30" s="1">
        <v>385</v>
      </c>
      <c r="G30" s="6">
        <v>0.7</v>
      </c>
      <c r="H30" s="1">
        <v>180</v>
      </c>
      <c r="I30" s="1"/>
      <c r="J30" s="1">
        <v>199</v>
      </c>
      <c r="K30" s="1">
        <f t="shared" si="1"/>
        <v>8</v>
      </c>
      <c r="L30" s="1"/>
      <c r="M30" s="1"/>
      <c r="N30" s="1">
        <v>352</v>
      </c>
      <c r="O30" s="1">
        <v>0</v>
      </c>
      <c r="P30" s="1">
        <f t="shared" si="3"/>
        <v>41.4</v>
      </c>
      <c r="Q30" s="5"/>
      <c r="R30" s="5"/>
      <c r="S30" s="1"/>
      <c r="T30" s="1">
        <f t="shared" si="4"/>
        <v>17.80193236714976</v>
      </c>
      <c r="U30" s="1">
        <f t="shared" si="5"/>
        <v>17.80193236714976</v>
      </c>
      <c r="V30" s="1">
        <v>45.6</v>
      </c>
      <c r="W30" s="1">
        <v>37.6</v>
      </c>
      <c r="X30" s="1">
        <v>28</v>
      </c>
      <c r="Y30" s="1"/>
      <c r="Z30" s="1">
        <f t="shared" si="2"/>
        <v>0</v>
      </c>
      <c r="AA30" s="6">
        <v>8</v>
      </c>
      <c r="AB30" s="9">
        <f t="shared" si="9"/>
        <v>0</v>
      </c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6" t="s">
        <v>60</v>
      </c>
      <c r="B31" s="1" t="s">
        <v>32</v>
      </c>
      <c r="C31" s="1"/>
      <c r="D31" s="1">
        <v>416</v>
      </c>
      <c r="E31" s="1">
        <v>285</v>
      </c>
      <c r="F31" s="1">
        <v>131</v>
      </c>
      <c r="G31" s="6">
        <v>0.9</v>
      </c>
      <c r="H31" s="1">
        <v>180</v>
      </c>
      <c r="I31" s="1"/>
      <c r="J31" s="1">
        <v>273</v>
      </c>
      <c r="K31" s="1">
        <f t="shared" si="1"/>
        <v>12</v>
      </c>
      <c r="L31" s="1"/>
      <c r="M31" s="1"/>
      <c r="N31" s="1">
        <v>0</v>
      </c>
      <c r="O31" s="1">
        <v>0</v>
      </c>
      <c r="P31" s="1">
        <f t="shared" si="3"/>
        <v>57</v>
      </c>
      <c r="Q31" s="5">
        <f t="shared" si="11"/>
        <v>667</v>
      </c>
      <c r="R31" s="5"/>
      <c r="S31" s="1"/>
      <c r="T31" s="1">
        <f t="shared" si="4"/>
        <v>14</v>
      </c>
      <c r="U31" s="1">
        <f t="shared" si="5"/>
        <v>2.2982456140350878</v>
      </c>
      <c r="V31" s="1">
        <v>0</v>
      </c>
      <c r="W31" s="1">
        <v>72.400000000000006</v>
      </c>
      <c r="X31" s="1">
        <v>30.2</v>
      </c>
      <c r="Y31" s="1"/>
      <c r="Z31" s="1">
        <f t="shared" si="2"/>
        <v>600.30000000000007</v>
      </c>
      <c r="AA31" s="6">
        <v>8</v>
      </c>
      <c r="AB31" s="9">
        <v>83</v>
      </c>
      <c r="AC31" s="1">
        <f t="shared" si="6"/>
        <v>597.6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61</v>
      </c>
      <c r="B32" s="1" t="s">
        <v>32</v>
      </c>
      <c r="C32" s="1"/>
      <c r="D32" s="1">
        <v>104</v>
      </c>
      <c r="E32" s="1">
        <v>53</v>
      </c>
      <c r="F32" s="1">
        <v>51</v>
      </c>
      <c r="G32" s="6">
        <v>0.9</v>
      </c>
      <c r="H32" s="1">
        <v>180</v>
      </c>
      <c r="I32" s="1"/>
      <c r="J32" s="1">
        <v>50</v>
      </c>
      <c r="K32" s="1">
        <f t="shared" si="1"/>
        <v>3</v>
      </c>
      <c r="L32" s="1"/>
      <c r="M32" s="1"/>
      <c r="N32" s="1">
        <v>224</v>
      </c>
      <c r="O32" s="1">
        <v>0</v>
      </c>
      <c r="P32" s="1">
        <f t="shared" si="3"/>
        <v>10.6</v>
      </c>
      <c r="Q32" s="17">
        <v>80</v>
      </c>
      <c r="R32" s="5"/>
      <c r="S32" s="1"/>
      <c r="T32" s="1">
        <f t="shared" si="4"/>
        <v>33.490566037735853</v>
      </c>
      <c r="U32" s="1">
        <f t="shared" si="5"/>
        <v>25.943396226415096</v>
      </c>
      <c r="V32" s="1">
        <v>29.4</v>
      </c>
      <c r="W32" s="1">
        <v>24.4</v>
      </c>
      <c r="X32" s="1">
        <v>15</v>
      </c>
      <c r="Y32" s="1"/>
      <c r="Z32" s="1">
        <f t="shared" si="2"/>
        <v>72</v>
      </c>
      <c r="AA32" s="6">
        <v>8</v>
      </c>
      <c r="AB32" s="9">
        <v>10</v>
      </c>
      <c r="AC32" s="1">
        <f t="shared" si="6"/>
        <v>72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6" t="s">
        <v>62</v>
      </c>
      <c r="B33" s="1" t="s">
        <v>40</v>
      </c>
      <c r="C33" s="1">
        <v>1145</v>
      </c>
      <c r="D33" s="1">
        <v>3510</v>
      </c>
      <c r="E33" s="1">
        <v>1250</v>
      </c>
      <c r="F33" s="1">
        <v>3120</v>
      </c>
      <c r="G33" s="6">
        <v>1</v>
      </c>
      <c r="H33" s="1">
        <v>180</v>
      </c>
      <c r="I33" s="1"/>
      <c r="J33" s="1">
        <v>1250</v>
      </c>
      <c r="K33" s="1">
        <f t="shared" si="1"/>
        <v>0</v>
      </c>
      <c r="L33" s="1"/>
      <c r="M33" s="1"/>
      <c r="N33" s="1">
        <v>770</v>
      </c>
      <c r="O33" s="1">
        <v>0</v>
      </c>
      <c r="P33" s="1">
        <f t="shared" si="3"/>
        <v>250</v>
      </c>
      <c r="Q33" s="5"/>
      <c r="R33" s="5"/>
      <c r="S33" s="1"/>
      <c r="T33" s="1">
        <f t="shared" si="4"/>
        <v>15.56</v>
      </c>
      <c r="U33" s="1">
        <f t="shared" si="5"/>
        <v>15.56</v>
      </c>
      <c r="V33" s="1">
        <v>271</v>
      </c>
      <c r="W33" s="1">
        <v>313</v>
      </c>
      <c r="X33" s="1">
        <v>269</v>
      </c>
      <c r="Y33" s="1"/>
      <c r="Z33" s="1">
        <f t="shared" si="2"/>
        <v>0</v>
      </c>
      <c r="AA33" s="6">
        <v>5</v>
      </c>
      <c r="AB33" s="9">
        <f t="shared" si="9"/>
        <v>0</v>
      </c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6" t="s">
        <v>63</v>
      </c>
      <c r="B34" s="1" t="s">
        <v>32</v>
      </c>
      <c r="C34" s="1">
        <v>875</v>
      </c>
      <c r="D34" s="1">
        <v>445</v>
      </c>
      <c r="E34" s="1">
        <v>1036</v>
      </c>
      <c r="F34" s="1"/>
      <c r="G34" s="6">
        <v>1</v>
      </c>
      <c r="H34" s="1">
        <v>180</v>
      </c>
      <c r="I34" s="1"/>
      <c r="J34" s="1">
        <v>1100</v>
      </c>
      <c r="K34" s="1">
        <f t="shared" si="1"/>
        <v>-64</v>
      </c>
      <c r="L34" s="1"/>
      <c r="M34" s="1"/>
      <c r="N34" s="1">
        <v>885</v>
      </c>
      <c r="O34" s="1">
        <v>600</v>
      </c>
      <c r="P34" s="1">
        <f t="shared" si="3"/>
        <v>207.2</v>
      </c>
      <c r="Q34" s="5">
        <f t="shared" si="11"/>
        <v>1415.7999999999997</v>
      </c>
      <c r="R34" s="5"/>
      <c r="S34" s="1"/>
      <c r="T34" s="1">
        <f t="shared" si="4"/>
        <v>14</v>
      </c>
      <c r="U34" s="1">
        <f t="shared" si="5"/>
        <v>7.166988416988417</v>
      </c>
      <c r="V34" s="1">
        <v>204</v>
      </c>
      <c r="W34" s="1">
        <v>159</v>
      </c>
      <c r="X34" s="1">
        <v>162</v>
      </c>
      <c r="Y34" s="1"/>
      <c r="Z34" s="1">
        <f t="shared" si="2"/>
        <v>1415.7999999999997</v>
      </c>
      <c r="AA34" s="6">
        <v>5</v>
      </c>
      <c r="AB34" s="9">
        <v>283</v>
      </c>
      <c r="AC34" s="1">
        <f t="shared" si="6"/>
        <v>1415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6" t="s">
        <v>64</v>
      </c>
      <c r="B35" s="1" t="s">
        <v>32</v>
      </c>
      <c r="C35" s="1">
        <v>41</v>
      </c>
      <c r="D35" s="1"/>
      <c r="E35" s="1">
        <v>8</v>
      </c>
      <c r="F35" s="1">
        <v>33</v>
      </c>
      <c r="G35" s="6">
        <v>0</v>
      </c>
      <c r="H35" s="1">
        <v>180</v>
      </c>
      <c r="I35" s="1"/>
      <c r="J35" s="1">
        <v>8</v>
      </c>
      <c r="K35" s="1">
        <f t="shared" si="1"/>
        <v>0</v>
      </c>
      <c r="L35" s="1"/>
      <c r="M35" s="1"/>
      <c r="N35" s="1">
        <v>0</v>
      </c>
      <c r="O35" s="1">
        <v>0</v>
      </c>
      <c r="P35" s="1">
        <f t="shared" si="3"/>
        <v>1.6</v>
      </c>
      <c r="Q35" s="5"/>
      <c r="R35" s="5"/>
      <c r="S35" s="1"/>
      <c r="T35" s="1">
        <f t="shared" si="4"/>
        <v>20.625</v>
      </c>
      <c r="U35" s="1">
        <f t="shared" si="5"/>
        <v>20.625</v>
      </c>
      <c r="V35" s="1">
        <v>5.4</v>
      </c>
      <c r="W35" s="1">
        <v>5.8</v>
      </c>
      <c r="X35" s="1">
        <v>12.6</v>
      </c>
      <c r="Y35" s="15" t="s">
        <v>37</v>
      </c>
      <c r="Z35" s="1">
        <f t="shared" si="2"/>
        <v>0</v>
      </c>
      <c r="AA35" s="6">
        <v>0</v>
      </c>
      <c r="AB35" s="9">
        <v>0</v>
      </c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6" t="s">
        <v>65</v>
      </c>
      <c r="B36" s="1" t="s">
        <v>32</v>
      </c>
      <c r="C36" s="1">
        <v>16</v>
      </c>
      <c r="D36" s="1"/>
      <c r="E36" s="1">
        <v>4</v>
      </c>
      <c r="F36" s="1">
        <v>12</v>
      </c>
      <c r="G36" s="6">
        <v>0.33</v>
      </c>
      <c r="H36" s="1">
        <v>365</v>
      </c>
      <c r="I36" s="1"/>
      <c r="J36" s="1">
        <v>3</v>
      </c>
      <c r="K36" s="1">
        <f t="shared" si="1"/>
        <v>1</v>
      </c>
      <c r="L36" s="1"/>
      <c r="M36" s="1"/>
      <c r="N36" s="1">
        <v>0</v>
      </c>
      <c r="O36" s="1">
        <v>0</v>
      </c>
      <c r="P36" s="1">
        <f t="shared" si="3"/>
        <v>0.8</v>
      </c>
      <c r="Q36" s="5"/>
      <c r="R36" s="5"/>
      <c r="S36" s="1"/>
      <c r="T36" s="1">
        <f t="shared" si="4"/>
        <v>15</v>
      </c>
      <c r="U36" s="1">
        <f t="shared" si="5"/>
        <v>15</v>
      </c>
      <c r="V36" s="1">
        <v>0</v>
      </c>
      <c r="W36" s="1">
        <v>4.8</v>
      </c>
      <c r="X36" s="1">
        <v>2.4</v>
      </c>
      <c r="Y36" s="1"/>
      <c r="Z36" s="1">
        <f t="shared" si="2"/>
        <v>0</v>
      </c>
      <c r="AA36" s="6">
        <v>6</v>
      </c>
      <c r="AB36" s="9">
        <f t="shared" si="9"/>
        <v>0</v>
      </c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66</v>
      </c>
      <c r="B37" s="1" t="s">
        <v>40</v>
      </c>
      <c r="C37" s="1">
        <v>9</v>
      </c>
      <c r="D37" s="1">
        <v>48</v>
      </c>
      <c r="E37" s="1">
        <v>27</v>
      </c>
      <c r="F37" s="1">
        <v>18</v>
      </c>
      <c r="G37" s="6">
        <v>1</v>
      </c>
      <c r="H37" s="1">
        <v>180</v>
      </c>
      <c r="I37" s="1"/>
      <c r="J37" s="1">
        <v>33</v>
      </c>
      <c r="K37" s="1">
        <f t="shared" si="1"/>
        <v>-6</v>
      </c>
      <c r="L37" s="1"/>
      <c r="M37" s="1"/>
      <c r="N37" s="1">
        <v>0</v>
      </c>
      <c r="O37" s="1">
        <v>0</v>
      </c>
      <c r="P37" s="1">
        <f t="shared" si="3"/>
        <v>5.4</v>
      </c>
      <c r="Q37" s="5">
        <f t="shared" ref="Q37" si="12">14*P37-O37-N37-F37</f>
        <v>57.600000000000009</v>
      </c>
      <c r="R37" s="5"/>
      <c r="S37" s="1"/>
      <c r="T37" s="1">
        <f t="shared" si="4"/>
        <v>14</v>
      </c>
      <c r="U37" s="1">
        <f t="shared" si="5"/>
        <v>3.333333333333333</v>
      </c>
      <c r="V37" s="1">
        <v>6.6</v>
      </c>
      <c r="W37" s="1">
        <v>12.6</v>
      </c>
      <c r="X37" s="1">
        <v>3</v>
      </c>
      <c r="Y37" s="1"/>
      <c r="Z37" s="1">
        <f t="shared" si="2"/>
        <v>57.600000000000009</v>
      </c>
      <c r="AA37" s="6">
        <v>3</v>
      </c>
      <c r="AB37" s="9">
        <v>19</v>
      </c>
      <c r="AC37" s="1">
        <f t="shared" si="6"/>
        <v>57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6" t="s">
        <v>67</v>
      </c>
      <c r="B38" s="1" t="s">
        <v>32</v>
      </c>
      <c r="C38" s="1">
        <v>590</v>
      </c>
      <c r="D38" s="1">
        <v>288</v>
      </c>
      <c r="E38" s="1">
        <v>517</v>
      </c>
      <c r="F38" s="1"/>
      <c r="G38" s="6">
        <v>0.25</v>
      </c>
      <c r="H38" s="1">
        <v>180</v>
      </c>
      <c r="I38" s="1"/>
      <c r="J38" s="1">
        <v>856</v>
      </c>
      <c r="K38" s="1">
        <f t="shared" si="1"/>
        <v>-339</v>
      </c>
      <c r="L38" s="1"/>
      <c r="M38" s="1"/>
      <c r="N38" s="1">
        <v>1608</v>
      </c>
      <c r="O38" s="1">
        <v>1200</v>
      </c>
      <c r="P38" s="1">
        <f t="shared" si="3"/>
        <v>103.4</v>
      </c>
      <c r="Q38" s="17">
        <v>400</v>
      </c>
      <c r="R38" s="5"/>
      <c r="S38" s="1"/>
      <c r="T38" s="1">
        <f t="shared" si="4"/>
        <v>31.025145067698258</v>
      </c>
      <c r="U38" s="1">
        <f t="shared" si="5"/>
        <v>27.156673114119922</v>
      </c>
      <c r="V38" s="1">
        <v>277.8</v>
      </c>
      <c r="W38" s="1">
        <v>140.19999999999999</v>
      </c>
      <c r="X38" s="1">
        <v>171.6</v>
      </c>
      <c r="Y38" s="1"/>
      <c r="Z38" s="1">
        <f t="shared" si="2"/>
        <v>100</v>
      </c>
      <c r="AA38" s="6">
        <v>12</v>
      </c>
      <c r="AB38" s="9">
        <v>33</v>
      </c>
      <c r="AC38" s="1">
        <f t="shared" si="6"/>
        <v>99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6" t="s">
        <v>68</v>
      </c>
      <c r="B39" s="1" t="s">
        <v>40</v>
      </c>
      <c r="C39" s="1"/>
      <c r="D39" s="1">
        <v>262.8</v>
      </c>
      <c r="E39" s="1">
        <v>219.6</v>
      </c>
      <c r="F39" s="1">
        <v>43.2</v>
      </c>
      <c r="G39" s="6">
        <v>1</v>
      </c>
      <c r="H39" s="1">
        <v>180</v>
      </c>
      <c r="I39" s="1"/>
      <c r="J39" s="1">
        <v>221.8</v>
      </c>
      <c r="K39" s="1">
        <f t="shared" si="1"/>
        <v>-2.2000000000000171</v>
      </c>
      <c r="L39" s="1"/>
      <c r="M39" s="1"/>
      <c r="N39" s="1">
        <v>0</v>
      </c>
      <c r="O39" s="1">
        <v>0</v>
      </c>
      <c r="P39" s="1">
        <f t="shared" si="3"/>
        <v>43.92</v>
      </c>
      <c r="Q39" s="5">
        <f>12*P39-O39-N39-F39</f>
        <v>483.84</v>
      </c>
      <c r="R39" s="5"/>
      <c r="S39" s="1"/>
      <c r="T39" s="1">
        <f t="shared" si="4"/>
        <v>11.999999999999998</v>
      </c>
      <c r="U39" s="1">
        <f t="shared" si="5"/>
        <v>0.98360655737704916</v>
      </c>
      <c r="V39" s="1">
        <v>15.48</v>
      </c>
      <c r="W39" s="1">
        <v>51.16</v>
      </c>
      <c r="X39" s="1">
        <v>24.12</v>
      </c>
      <c r="Y39" s="1"/>
      <c r="Z39" s="1">
        <f t="shared" si="2"/>
        <v>483.84</v>
      </c>
      <c r="AA39" s="6">
        <v>1.8</v>
      </c>
      <c r="AB39" s="9">
        <v>269</v>
      </c>
      <c r="AC39" s="1">
        <f t="shared" si="6"/>
        <v>484.2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6" t="s">
        <v>69</v>
      </c>
      <c r="B40" s="1" t="s">
        <v>32</v>
      </c>
      <c r="C40" s="1"/>
      <c r="D40" s="1">
        <v>66</v>
      </c>
      <c r="E40" s="1">
        <v>66</v>
      </c>
      <c r="F40" s="1"/>
      <c r="G40" s="6">
        <v>0</v>
      </c>
      <c r="H40" s="1" t="e">
        <v>#N/A</v>
      </c>
      <c r="I40" s="1"/>
      <c r="J40" s="1">
        <v>65</v>
      </c>
      <c r="K40" s="1">
        <f t="shared" si="1"/>
        <v>1</v>
      </c>
      <c r="L40" s="1"/>
      <c r="M40" s="1"/>
      <c r="N40" s="1"/>
      <c r="O40" s="1"/>
      <c r="P40" s="1">
        <f t="shared" si="3"/>
        <v>13.2</v>
      </c>
      <c r="Q40" s="5"/>
      <c r="R40" s="5"/>
      <c r="S40" s="1"/>
      <c r="T40" s="1">
        <f t="shared" si="4"/>
        <v>0</v>
      </c>
      <c r="U40" s="1">
        <f t="shared" si="5"/>
        <v>0</v>
      </c>
      <c r="V40" s="1">
        <v>0</v>
      </c>
      <c r="W40" s="1">
        <v>0</v>
      </c>
      <c r="X40" s="1">
        <v>0</v>
      </c>
      <c r="Y40" s="14" t="s">
        <v>76</v>
      </c>
      <c r="Z40" s="1">
        <f t="shared" si="2"/>
        <v>0</v>
      </c>
      <c r="AA40" s="6">
        <v>0</v>
      </c>
      <c r="AB40" s="9">
        <v>0</v>
      </c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6" t="s">
        <v>70</v>
      </c>
      <c r="B41" s="1" t="s">
        <v>32</v>
      </c>
      <c r="C41" s="1"/>
      <c r="D41" s="1">
        <v>90</v>
      </c>
      <c r="E41" s="1">
        <v>90</v>
      </c>
      <c r="F41" s="1"/>
      <c r="G41" s="6">
        <v>0</v>
      </c>
      <c r="H41" s="1" t="e">
        <v>#N/A</v>
      </c>
      <c r="I41" s="1"/>
      <c r="J41" s="1">
        <v>89</v>
      </c>
      <c r="K41" s="1">
        <f t="shared" si="1"/>
        <v>1</v>
      </c>
      <c r="L41" s="1"/>
      <c r="M41" s="1"/>
      <c r="N41" s="1"/>
      <c r="O41" s="1"/>
      <c r="P41" s="1">
        <f t="shared" si="3"/>
        <v>18</v>
      </c>
      <c r="Q41" s="5"/>
      <c r="R41" s="5"/>
      <c r="S41" s="1"/>
      <c r="T41" s="1">
        <f t="shared" si="4"/>
        <v>0</v>
      </c>
      <c r="U41" s="1">
        <f t="shared" si="5"/>
        <v>0</v>
      </c>
      <c r="V41" s="1">
        <v>0</v>
      </c>
      <c r="W41" s="1">
        <v>0</v>
      </c>
      <c r="X41" s="1">
        <v>0</v>
      </c>
      <c r="Y41" s="14" t="s">
        <v>76</v>
      </c>
      <c r="Z41" s="1">
        <f t="shared" si="2"/>
        <v>0</v>
      </c>
      <c r="AA41" s="6">
        <v>0</v>
      </c>
      <c r="AB41" s="9">
        <v>0</v>
      </c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6" t="s">
        <v>71</v>
      </c>
      <c r="B42" s="1" t="s">
        <v>32</v>
      </c>
      <c r="C42" s="1"/>
      <c r="D42" s="1">
        <v>200</v>
      </c>
      <c r="E42" s="1">
        <v>131</v>
      </c>
      <c r="F42" s="1">
        <v>69</v>
      </c>
      <c r="G42" s="6">
        <v>0</v>
      </c>
      <c r="H42" s="1" t="e">
        <v>#N/A</v>
      </c>
      <c r="I42" s="1"/>
      <c r="J42" s="1">
        <v>106</v>
      </c>
      <c r="K42" s="1">
        <f t="shared" si="1"/>
        <v>25</v>
      </c>
      <c r="L42" s="1"/>
      <c r="M42" s="1"/>
      <c r="N42" s="1"/>
      <c r="O42" s="1"/>
      <c r="P42" s="1">
        <f t="shared" si="3"/>
        <v>26.2</v>
      </c>
      <c r="Q42" s="5"/>
      <c r="R42" s="5"/>
      <c r="S42" s="1"/>
      <c r="T42" s="1">
        <f t="shared" si="4"/>
        <v>2.6335877862595423</v>
      </c>
      <c r="U42" s="1">
        <f t="shared" si="5"/>
        <v>2.6335877862595423</v>
      </c>
      <c r="V42" s="1">
        <v>0</v>
      </c>
      <c r="W42" s="1">
        <v>0</v>
      </c>
      <c r="X42" s="1">
        <v>0</v>
      </c>
      <c r="Y42" s="14" t="s">
        <v>76</v>
      </c>
      <c r="Z42" s="1">
        <f t="shared" si="2"/>
        <v>0</v>
      </c>
      <c r="AA42" s="6">
        <v>0</v>
      </c>
      <c r="AB42" s="9">
        <v>0</v>
      </c>
      <c r="AC42" s="1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6" t="s">
        <v>72</v>
      </c>
      <c r="B43" s="1" t="s">
        <v>32</v>
      </c>
      <c r="C43" s="1">
        <v>363</v>
      </c>
      <c r="D43" s="1">
        <v>1188</v>
      </c>
      <c r="E43" s="1">
        <v>1130</v>
      </c>
      <c r="F43" s="1">
        <v>32</v>
      </c>
      <c r="G43" s="6">
        <v>0.25</v>
      </c>
      <c r="H43" s="1">
        <v>180</v>
      </c>
      <c r="I43" s="1"/>
      <c r="J43" s="1">
        <v>1175</v>
      </c>
      <c r="K43" s="1">
        <f t="shared" si="1"/>
        <v>-45</v>
      </c>
      <c r="L43" s="1"/>
      <c r="M43" s="1"/>
      <c r="N43" s="1">
        <v>948</v>
      </c>
      <c r="O43" s="1">
        <v>1200</v>
      </c>
      <c r="P43" s="1">
        <f t="shared" si="3"/>
        <v>226</v>
      </c>
      <c r="Q43" s="5">
        <f t="shared" ref="Q43:Q46" si="13">14*P43-O43-N43-F43</f>
        <v>984</v>
      </c>
      <c r="R43" s="5"/>
      <c r="S43" s="1"/>
      <c r="T43" s="1">
        <f t="shared" si="4"/>
        <v>14</v>
      </c>
      <c r="U43" s="1">
        <f t="shared" si="5"/>
        <v>9.6460176991150437</v>
      </c>
      <c r="V43" s="1">
        <v>297.60000000000002</v>
      </c>
      <c r="W43" s="1">
        <v>228</v>
      </c>
      <c r="X43" s="1">
        <v>179</v>
      </c>
      <c r="Y43" s="1"/>
      <c r="Z43" s="1">
        <f t="shared" si="2"/>
        <v>246</v>
      </c>
      <c r="AA43" s="6">
        <v>12</v>
      </c>
      <c r="AB43" s="9">
        <v>82</v>
      </c>
      <c r="AC43" s="1">
        <f t="shared" si="6"/>
        <v>246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6" t="s">
        <v>73</v>
      </c>
      <c r="B44" s="1" t="s">
        <v>32</v>
      </c>
      <c r="C44" s="1">
        <v>724</v>
      </c>
      <c r="D44" s="1">
        <v>1020</v>
      </c>
      <c r="E44" s="1">
        <v>1231</v>
      </c>
      <c r="F44" s="1"/>
      <c r="G44" s="6">
        <v>0.25</v>
      </c>
      <c r="H44" s="1">
        <v>180</v>
      </c>
      <c r="I44" s="1"/>
      <c r="J44" s="1">
        <v>1483</v>
      </c>
      <c r="K44" s="1">
        <f t="shared" si="1"/>
        <v>-252</v>
      </c>
      <c r="L44" s="1"/>
      <c r="M44" s="1"/>
      <c r="N44" s="1">
        <v>1596</v>
      </c>
      <c r="O44" s="1">
        <v>1200</v>
      </c>
      <c r="P44" s="1">
        <f t="shared" si="3"/>
        <v>246.2</v>
      </c>
      <c r="Q44" s="5">
        <f t="shared" si="13"/>
        <v>650.79999999999973</v>
      </c>
      <c r="R44" s="5"/>
      <c r="S44" s="1"/>
      <c r="T44" s="1">
        <f t="shared" si="4"/>
        <v>14</v>
      </c>
      <c r="U44" s="1">
        <f t="shared" si="5"/>
        <v>11.356620633631195</v>
      </c>
      <c r="V44" s="1">
        <v>288.60000000000002</v>
      </c>
      <c r="W44" s="1">
        <v>179.8</v>
      </c>
      <c r="X44" s="1">
        <v>195.8</v>
      </c>
      <c r="Y44" s="1"/>
      <c r="Z44" s="1">
        <f t="shared" si="2"/>
        <v>162.69999999999993</v>
      </c>
      <c r="AA44" s="6">
        <v>12</v>
      </c>
      <c r="AB44" s="9">
        <v>54</v>
      </c>
      <c r="AC44" s="1">
        <f t="shared" si="6"/>
        <v>162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6" t="s">
        <v>74</v>
      </c>
      <c r="B45" s="1" t="s">
        <v>40</v>
      </c>
      <c r="C45" s="1">
        <v>40.5</v>
      </c>
      <c r="D45" s="1">
        <v>97.2</v>
      </c>
      <c r="E45" s="1">
        <v>21.6</v>
      </c>
      <c r="F45" s="1">
        <v>113.4</v>
      </c>
      <c r="G45" s="6">
        <v>1</v>
      </c>
      <c r="H45" s="1">
        <v>180</v>
      </c>
      <c r="I45" s="1"/>
      <c r="J45" s="1">
        <v>21.6</v>
      </c>
      <c r="K45" s="1">
        <f t="shared" si="1"/>
        <v>0</v>
      </c>
      <c r="L45" s="1"/>
      <c r="M45" s="1"/>
      <c r="N45" s="1">
        <v>0</v>
      </c>
      <c r="O45" s="1">
        <v>0</v>
      </c>
      <c r="P45" s="1">
        <f t="shared" si="3"/>
        <v>4.32</v>
      </c>
      <c r="Q45" s="5"/>
      <c r="R45" s="5"/>
      <c r="S45" s="1"/>
      <c r="T45" s="1">
        <f t="shared" si="4"/>
        <v>26.25</v>
      </c>
      <c r="U45" s="1">
        <f t="shared" si="5"/>
        <v>26.25</v>
      </c>
      <c r="V45" s="1">
        <v>7.02</v>
      </c>
      <c r="W45" s="1">
        <v>13.5</v>
      </c>
      <c r="X45" s="1">
        <v>1.08</v>
      </c>
      <c r="Y45" s="1"/>
      <c r="Z45" s="1">
        <f t="shared" si="2"/>
        <v>0</v>
      </c>
      <c r="AA45" s="6">
        <v>2.7</v>
      </c>
      <c r="AB45" s="9">
        <f t="shared" si="9"/>
        <v>0</v>
      </c>
      <c r="AC45" s="1">
        <f t="shared" si="6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6" t="s">
        <v>75</v>
      </c>
      <c r="B46" s="1" t="s">
        <v>40</v>
      </c>
      <c r="C46" s="1">
        <v>680</v>
      </c>
      <c r="D46" s="1">
        <v>1500</v>
      </c>
      <c r="E46" s="1">
        <v>1280</v>
      </c>
      <c r="F46" s="1">
        <v>710</v>
      </c>
      <c r="G46" s="6">
        <v>1</v>
      </c>
      <c r="H46" s="1">
        <v>180</v>
      </c>
      <c r="I46" s="1"/>
      <c r="J46" s="1">
        <v>1265</v>
      </c>
      <c r="K46" s="1">
        <f t="shared" si="1"/>
        <v>15</v>
      </c>
      <c r="L46" s="1"/>
      <c r="M46" s="1"/>
      <c r="N46" s="1">
        <v>585</v>
      </c>
      <c r="O46" s="1">
        <v>500</v>
      </c>
      <c r="P46" s="1">
        <f t="shared" si="3"/>
        <v>256</v>
      </c>
      <c r="Q46" s="5">
        <f t="shared" si="13"/>
        <v>1789</v>
      </c>
      <c r="R46" s="5"/>
      <c r="S46" s="1"/>
      <c r="T46" s="1">
        <f t="shared" si="4"/>
        <v>14</v>
      </c>
      <c r="U46" s="1">
        <f t="shared" si="5"/>
        <v>7.01171875</v>
      </c>
      <c r="V46" s="1">
        <v>182</v>
      </c>
      <c r="W46" s="1">
        <v>172</v>
      </c>
      <c r="X46" s="1">
        <v>150</v>
      </c>
      <c r="Y46" s="1"/>
      <c r="Z46" s="1">
        <f t="shared" si="2"/>
        <v>1789</v>
      </c>
      <c r="AA46" s="6">
        <v>5</v>
      </c>
      <c r="AB46" s="9">
        <v>358</v>
      </c>
      <c r="AC46" s="1">
        <f t="shared" si="6"/>
        <v>1790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6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6"/>
      <c r="AB47" s="9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6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6"/>
      <c r="AB48" s="9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6"/>
      <c r="AB49" s="9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6"/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6"/>
      <c r="AB51" s="9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6"/>
      <c r="AB52" s="9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6"/>
      <c r="AB53" s="9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6"/>
      <c r="AB54" s="9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6"/>
      <c r="AB55" s="9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6"/>
      <c r="AB56" s="9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6"/>
      <c r="AB57" s="9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6"/>
      <c r="AB58" s="9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6"/>
      <c r="AB59" s="9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  <c r="AB60" s="9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  <c r="AB61" s="9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  <c r="AB62" s="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  <c r="AB63" s="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  <c r="AB65" s="9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  <c r="AB66" s="9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  <c r="AB67" s="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  <c r="AB68" s="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C46" xr:uid="{AE6E21C4-E688-488F-9E41-DFFD6E05351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2024-02-01T13:27:41Z</dcterms:created>
  <dcterms:modified xsi:type="dcterms:W3CDTF">2024-02-02T13:50:09Z</dcterms:modified>
</cp:coreProperties>
</file>