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4 филиалы КИ\"/>
    </mc:Choice>
  </mc:AlternateContent>
  <xr:revisionPtr revIDLastSave="0" documentId="13_ncr:1_{E48F8EBD-241A-4243-AEC6-C46A5DE85B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Q24" i="1"/>
  <c r="Q21" i="1"/>
  <c r="Q19" i="1"/>
  <c r="Q63" i="1" l="1"/>
  <c r="Q37" i="1"/>
  <c r="Q33" i="1"/>
  <c r="Q31" i="1"/>
  <c r="Q32" i="1"/>
  <c r="F76" i="1"/>
  <c r="AC11" i="1" l="1"/>
  <c r="AC17" i="1"/>
  <c r="AC25" i="1"/>
  <c r="AC27" i="1"/>
  <c r="AC41" i="1"/>
  <c r="AC44" i="1"/>
  <c r="AC45" i="1"/>
  <c r="AC47" i="1"/>
  <c r="AC49" i="1"/>
  <c r="AC51" i="1"/>
  <c r="AC57" i="1"/>
  <c r="AC59" i="1"/>
  <c r="AC61" i="1"/>
  <c r="AC62" i="1"/>
  <c r="AC65" i="1"/>
  <c r="AC67" i="1"/>
  <c r="AC73" i="1"/>
  <c r="AC74" i="1"/>
  <c r="AC75" i="1"/>
  <c r="AC77" i="1"/>
  <c r="AC78" i="1"/>
  <c r="AC79" i="1"/>
  <c r="AC80" i="1"/>
  <c r="AC6" i="1"/>
  <c r="L7" i="1"/>
  <c r="P7" i="1" s="1"/>
  <c r="Q7" i="1" s="1"/>
  <c r="AC7" i="1" s="1"/>
  <c r="L8" i="1"/>
  <c r="P8" i="1" s="1"/>
  <c r="Q8" i="1" s="1"/>
  <c r="AC8" i="1" s="1"/>
  <c r="L9" i="1"/>
  <c r="P9" i="1" s="1"/>
  <c r="Q9" i="1" s="1"/>
  <c r="AC9" i="1" s="1"/>
  <c r="L10" i="1"/>
  <c r="P10" i="1" s="1"/>
  <c r="AC10" i="1" s="1"/>
  <c r="L11" i="1"/>
  <c r="P11" i="1" s="1"/>
  <c r="L12" i="1"/>
  <c r="P12" i="1" s="1"/>
  <c r="Q12" i="1" s="1"/>
  <c r="AC12" i="1" s="1"/>
  <c r="L13" i="1"/>
  <c r="P13" i="1" s="1"/>
  <c r="Q13" i="1" s="1"/>
  <c r="AC13" i="1" s="1"/>
  <c r="L14" i="1"/>
  <c r="P14" i="1" s="1"/>
  <c r="L15" i="1"/>
  <c r="P15" i="1" s="1"/>
  <c r="L16" i="1"/>
  <c r="P16" i="1" s="1"/>
  <c r="AC16" i="1" s="1"/>
  <c r="L17" i="1"/>
  <c r="P17" i="1" s="1"/>
  <c r="L18" i="1"/>
  <c r="P18" i="1" s="1"/>
  <c r="AC18" i="1" s="1"/>
  <c r="L19" i="1"/>
  <c r="P19" i="1" s="1"/>
  <c r="AC19" i="1" s="1"/>
  <c r="L20" i="1"/>
  <c r="P20" i="1" s="1"/>
  <c r="AC20" i="1" s="1"/>
  <c r="L21" i="1"/>
  <c r="P21" i="1" s="1"/>
  <c r="AC21" i="1" s="1"/>
  <c r="L22" i="1"/>
  <c r="P22" i="1" s="1"/>
  <c r="Q22" i="1" s="1"/>
  <c r="AC22" i="1" s="1"/>
  <c r="L23" i="1"/>
  <c r="P23" i="1" s="1"/>
  <c r="AC23" i="1" s="1"/>
  <c r="L24" i="1"/>
  <c r="P24" i="1" s="1"/>
  <c r="AC24" i="1" s="1"/>
  <c r="L25" i="1"/>
  <c r="P25" i="1" s="1"/>
  <c r="L26" i="1"/>
  <c r="P26" i="1" s="1"/>
  <c r="Q26" i="1" s="1"/>
  <c r="AC26" i="1" s="1"/>
  <c r="L27" i="1"/>
  <c r="P27" i="1" s="1"/>
  <c r="L28" i="1"/>
  <c r="P28" i="1" s="1"/>
  <c r="AC28" i="1" s="1"/>
  <c r="L29" i="1"/>
  <c r="P29" i="1" s="1"/>
  <c r="L30" i="1"/>
  <c r="P30" i="1" s="1"/>
  <c r="AC30" i="1" s="1"/>
  <c r="L31" i="1"/>
  <c r="P31" i="1" s="1"/>
  <c r="L32" i="1"/>
  <c r="P32" i="1" s="1"/>
  <c r="L33" i="1"/>
  <c r="P33" i="1" s="1"/>
  <c r="L34" i="1"/>
  <c r="P34" i="1" s="1"/>
  <c r="Q34" i="1" s="1"/>
  <c r="AC34" i="1" s="1"/>
  <c r="L35" i="1"/>
  <c r="P35" i="1" s="1"/>
  <c r="L36" i="1"/>
  <c r="P36" i="1" s="1"/>
  <c r="Q36" i="1" s="1"/>
  <c r="AC36" i="1" s="1"/>
  <c r="L37" i="1"/>
  <c r="P37" i="1" s="1"/>
  <c r="L38" i="1"/>
  <c r="P38" i="1" s="1"/>
  <c r="Q38" i="1" s="1"/>
  <c r="AC38" i="1" s="1"/>
  <c r="L39" i="1"/>
  <c r="P39" i="1" s="1"/>
  <c r="Q39" i="1" s="1"/>
  <c r="AC39" i="1" s="1"/>
  <c r="L40" i="1"/>
  <c r="P40" i="1" s="1"/>
  <c r="AC40" i="1" s="1"/>
  <c r="L41" i="1"/>
  <c r="P41" i="1" s="1"/>
  <c r="L42" i="1"/>
  <c r="P42" i="1" s="1"/>
  <c r="AC42" i="1" s="1"/>
  <c r="L43" i="1"/>
  <c r="P43" i="1" s="1"/>
  <c r="Q43" i="1" s="1"/>
  <c r="AC43" i="1" s="1"/>
  <c r="L44" i="1"/>
  <c r="P44" i="1" s="1"/>
  <c r="L45" i="1"/>
  <c r="P45" i="1" s="1"/>
  <c r="L46" i="1"/>
  <c r="P46" i="1" s="1"/>
  <c r="Q46" i="1" s="1"/>
  <c r="AC46" i="1" s="1"/>
  <c r="L47" i="1"/>
  <c r="P47" i="1" s="1"/>
  <c r="L48" i="1"/>
  <c r="P48" i="1" s="1"/>
  <c r="AC48" i="1" s="1"/>
  <c r="L49" i="1"/>
  <c r="P49" i="1" s="1"/>
  <c r="L50" i="1"/>
  <c r="P50" i="1" s="1"/>
  <c r="AC50" i="1" s="1"/>
  <c r="L51" i="1"/>
  <c r="P51" i="1" s="1"/>
  <c r="L52" i="1"/>
  <c r="P52" i="1" s="1"/>
  <c r="AC52" i="1" s="1"/>
  <c r="L53" i="1"/>
  <c r="P53" i="1" s="1"/>
  <c r="Q53" i="1" s="1"/>
  <c r="AC53" i="1" s="1"/>
  <c r="L54" i="1"/>
  <c r="P54" i="1" s="1"/>
  <c r="AC54" i="1" s="1"/>
  <c r="L55" i="1"/>
  <c r="P55" i="1" s="1"/>
  <c r="Q55" i="1" s="1"/>
  <c r="AC55" i="1" s="1"/>
  <c r="L56" i="1"/>
  <c r="P56" i="1" s="1"/>
  <c r="AC56" i="1" s="1"/>
  <c r="L57" i="1"/>
  <c r="P57" i="1" s="1"/>
  <c r="L58" i="1"/>
  <c r="P58" i="1" s="1"/>
  <c r="Q58" i="1" s="1"/>
  <c r="AC58" i="1" s="1"/>
  <c r="L59" i="1"/>
  <c r="P59" i="1" s="1"/>
  <c r="L60" i="1"/>
  <c r="P60" i="1" s="1"/>
  <c r="AC60" i="1" s="1"/>
  <c r="L61" i="1"/>
  <c r="P61" i="1" s="1"/>
  <c r="L62" i="1"/>
  <c r="P62" i="1" s="1"/>
  <c r="L63" i="1"/>
  <c r="P63" i="1" s="1"/>
  <c r="L64" i="1"/>
  <c r="P64" i="1" s="1"/>
  <c r="AC64" i="1" s="1"/>
  <c r="L65" i="1"/>
  <c r="P65" i="1" s="1"/>
  <c r="L66" i="1"/>
  <c r="P66" i="1" s="1"/>
  <c r="AC66" i="1" s="1"/>
  <c r="L67" i="1"/>
  <c r="P67" i="1" s="1"/>
  <c r="L68" i="1"/>
  <c r="P68" i="1" s="1"/>
  <c r="AC68" i="1" s="1"/>
  <c r="L69" i="1"/>
  <c r="P69" i="1" s="1"/>
  <c r="Q69" i="1" s="1"/>
  <c r="AC69" i="1" s="1"/>
  <c r="L70" i="1"/>
  <c r="P70" i="1" s="1"/>
  <c r="Q70" i="1" s="1"/>
  <c r="AC70" i="1" s="1"/>
  <c r="L71" i="1"/>
  <c r="P71" i="1" s="1"/>
  <c r="Q71" i="1" s="1"/>
  <c r="AC71" i="1" s="1"/>
  <c r="L72" i="1"/>
  <c r="P72" i="1" s="1"/>
  <c r="Q72" i="1" s="1"/>
  <c r="AC72" i="1" s="1"/>
  <c r="L73" i="1"/>
  <c r="P73" i="1" s="1"/>
  <c r="L74" i="1"/>
  <c r="P74" i="1" s="1"/>
  <c r="L75" i="1"/>
  <c r="P75" i="1" s="1"/>
  <c r="L76" i="1"/>
  <c r="P76" i="1" s="1"/>
  <c r="AC76" i="1" s="1"/>
  <c r="L77" i="1"/>
  <c r="P77" i="1" s="1"/>
  <c r="L78" i="1"/>
  <c r="P78" i="1" s="1"/>
  <c r="L79" i="1"/>
  <c r="P79" i="1" s="1"/>
  <c r="L80" i="1"/>
  <c r="P80" i="1" s="1"/>
  <c r="L81" i="1"/>
  <c r="P81" i="1" s="1"/>
  <c r="AC81" i="1" s="1"/>
  <c r="L6" i="1"/>
  <c r="P6" i="1" s="1"/>
  <c r="AC63" i="1" l="1"/>
  <c r="AC37" i="1"/>
  <c r="Q35" i="1"/>
  <c r="AC35" i="1" s="1"/>
  <c r="AC31" i="1"/>
  <c r="AC29" i="1"/>
  <c r="Q15" i="1"/>
  <c r="AC15" i="1" s="1"/>
  <c r="AC32" i="1"/>
  <c r="Q14" i="1"/>
  <c r="AC14" i="1" s="1"/>
  <c r="AC33" i="1"/>
  <c r="T80" i="1"/>
  <c r="U80" i="1"/>
  <c r="T77" i="1"/>
  <c r="U77" i="1"/>
  <c r="T73" i="1"/>
  <c r="U73" i="1"/>
  <c r="T69" i="1"/>
  <c r="U69" i="1"/>
  <c r="T65" i="1"/>
  <c r="U65" i="1"/>
  <c r="T61" i="1"/>
  <c r="U61" i="1"/>
  <c r="T57" i="1"/>
  <c r="U57" i="1"/>
  <c r="T53" i="1"/>
  <c r="U53" i="1"/>
  <c r="T49" i="1"/>
  <c r="U49" i="1"/>
  <c r="T45" i="1"/>
  <c r="U45" i="1"/>
  <c r="T41" i="1"/>
  <c r="U41" i="1"/>
  <c r="T37" i="1"/>
  <c r="U37" i="1"/>
  <c r="U33" i="1"/>
  <c r="U29" i="1"/>
  <c r="T25" i="1"/>
  <c r="U25" i="1"/>
  <c r="T21" i="1"/>
  <c r="U21" i="1"/>
  <c r="T17" i="1"/>
  <c r="U17" i="1"/>
  <c r="T13" i="1"/>
  <c r="U13" i="1"/>
  <c r="T9" i="1"/>
  <c r="U9" i="1"/>
  <c r="T81" i="1"/>
  <c r="U81" i="1"/>
  <c r="T79" i="1"/>
  <c r="U79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U14" i="1"/>
  <c r="T12" i="1"/>
  <c r="U12" i="1"/>
  <c r="T10" i="1"/>
  <c r="U10" i="1"/>
  <c r="T8" i="1"/>
  <c r="U8" i="1"/>
  <c r="U6" i="1"/>
  <c r="T6" i="1"/>
  <c r="T78" i="1"/>
  <c r="U78" i="1"/>
  <c r="T75" i="1"/>
  <c r="U75" i="1"/>
  <c r="T71" i="1"/>
  <c r="U71" i="1"/>
  <c r="T67" i="1"/>
  <c r="U67" i="1"/>
  <c r="U63" i="1"/>
  <c r="T59" i="1"/>
  <c r="U59" i="1"/>
  <c r="T55" i="1"/>
  <c r="U55" i="1"/>
  <c r="T51" i="1"/>
  <c r="U51" i="1"/>
  <c r="T47" i="1"/>
  <c r="U47" i="1"/>
  <c r="T43" i="1"/>
  <c r="U43" i="1"/>
  <c r="T39" i="1"/>
  <c r="U39" i="1"/>
  <c r="U35" i="1"/>
  <c r="U31" i="1"/>
  <c r="T27" i="1"/>
  <c r="U27" i="1"/>
  <c r="T23" i="1"/>
  <c r="U23" i="1"/>
  <c r="T19" i="1"/>
  <c r="U19" i="1"/>
  <c r="U15" i="1"/>
  <c r="T11" i="1"/>
  <c r="U11" i="1"/>
  <c r="T7" i="1"/>
  <c r="U7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T15" i="1"/>
  <c r="T31" i="1"/>
  <c r="T35" i="1"/>
  <c r="T63" i="1"/>
  <c r="T14" i="1"/>
  <c r="T32" i="1"/>
  <c r="T29" i="1"/>
  <c r="AC5" i="1"/>
  <c r="T33" i="1"/>
  <c r="K5" i="1"/>
</calcChain>
</file>

<file path=xl/sharedStrings.xml><?xml version="1.0" encoding="utf-8"?>
<sst xmlns="http://schemas.openxmlformats.org/spreadsheetml/2006/main" count="203" uniqueCount="116">
  <si>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</si>
  <si>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</si>
  <si>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</si>
  <si>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</si>
  <si>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</si>
  <si>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</si>
  <si>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</si>
  <si>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</si>
  <si>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</si>
  <si>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</si>
  <si>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</si>
  <si>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</si>
  <si>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</si>
  <si>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</si>
  <si>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</si>
  <si>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</si>
  <si>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</si>
  <si>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</si>
  <si>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</si>
  <si>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</si>
  <si>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</si>
  <si>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</si>
  <si>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04,02,(1)</t>
  </si>
  <si>
    <t>04,02,(2)</t>
  </si>
  <si>
    <t>06,02,</t>
  </si>
  <si>
    <t>01,02,</t>
  </si>
  <si>
    <t>30,01,</t>
  </si>
  <si>
    <t>25,01,</t>
  </si>
  <si>
    <t>23,01,</t>
  </si>
  <si>
    <t>17,01,</t>
  </si>
  <si>
    <t>16,01,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</si>
  <si>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</si>
  <si>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</si>
  <si>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</si>
  <si>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</si>
  <si>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</si>
  <si>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</si>
  <si>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</si>
  <si>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036  Колбаса Сервелат Запекуша с сочным окороком, Вязанка 0,35кг,  ПОКОМ</t>
  </si>
  <si>
    <t>перемещение из Бердянска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</si>
  <si>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</si>
  <si>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</si>
  <si>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</si>
  <si>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нужно увеличить продажи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</si>
  <si>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</si>
  <si>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</si>
  <si>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</si>
  <si>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</si>
  <si>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</si>
  <si>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</si>
  <si>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</si>
  <si>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</si>
  <si>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</si>
  <si>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</si>
  <si>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</si>
  <si>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</si>
  <si>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</si>
  <si>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</si>
  <si>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</si>
  <si>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</si>
  <si>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</si>
  <si>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</si>
  <si>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</si>
  <si>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</si>
  <si>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</si>
  <si>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</si>
  <si>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</si>
  <si>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</si>
  <si>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</si>
  <si>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</si>
  <si>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</si>
  <si>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</si>
  <si>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</si>
  <si>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</si>
  <si>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</si>
  <si>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</si>
  <si>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</si>
  <si>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</si>
  <si>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</si>
  <si>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</si>
  <si>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</si>
  <si>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</si>
  <si>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</si>
  <si>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</si>
  <si>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</si>
  <si>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</si>
  <si>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</si>
  <si>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</si>
  <si>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</si>
  <si>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</si>
  <si>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</si>
  <si>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</si>
  <si>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</si>
  <si>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</si>
  <si>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</si>
  <si>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</si>
  <si>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</si>
  <si>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</si>
  <si>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</si>
  <si>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</si>
  <si>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</si>
  <si>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</si>
  <si>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</si>
  <si>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</si>
  <si>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</si>
  <si>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</si>
  <si>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</si>
  <si>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</si>
  <si>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</si>
  <si>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</si>
  <si>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</si>
  <si>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</si>
  <si>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</si>
  <si>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новинка/ согласовал Химич</t>
  </si>
  <si>
    <t>заказ</t>
  </si>
  <si>
    <t>09,02,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</si>
</sst>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12" activePane="bottomLeft" state="frozen"/>
      <selection pane="bottomLeft" activeCell="S14" sqref="S1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85546875" style="8" customWidth="1"/>
    <col min="8" max="8" width="4.85546875" customWidth="1"/>
    <col min="9" max="9" width="0.7109375" customWidth="1"/>
    <col min="10" max="18" width="7.28515625" customWidth="1"/>
    <col min="19" max="19" width="21.42578125" customWidth="1"/>
    <col min="20" max="21" width="4.85546875" customWidth="1"/>
    <col min="22" max="27" width="6.42578125" customWidth="1"/>
    <col min="28" max="28" width="25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114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115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53052.541999999994</v>
      </c>
      <c r="F5" s="4">
        <f>SUM(F6:F499)</f>
        <v>35456.403000000013</v>
      </c>
      <c r="G5" s="6"/>
      <c r="H5" s="1"/>
      <c r="I5" s="1"/>
      <c r="J5" s="4">
        <f t="shared" ref="J5:R5" si="0">SUM(J6:J499)</f>
        <v>70166.170000000042</v>
      </c>
      <c r="K5" s="4">
        <f t="shared" si="0"/>
        <v>-17113.627999999997</v>
      </c>
      <c r="L5" s="4">
        <f t="shared" si="0"/>
        <v>22436.768999999997</v>
      </c>
      <c r="M5" s="4">
        <f t="shared" si="0"/>
        <v>30615.773000000008</v>
      </c>
      <c r="N5" s="4">
        <f t="shared" si="0"/>
        <v>6217.3041000000012</v>
      </c>
      <c r="O5" s="4">
        <f t="shared" si="0"/>
        <v>7591.9342999999999</v>
      </c>
      <c r="P5" s="4">
        <f t="shared" si="0"/>
        <v>4487.3537999999999</v>
      </c>
      <c r="Q5" s="4">
        <f t="shared" si="0"/>
        <v>9716.7983000000022</v>
      </c>
      <c r="R5" s="4">
        <f t="shared" si="0"/>
        <v>0</v>
      </c>
      <c r="S5" s="1"/>
      <c r="T5" s="1"/>
      <c r="U5" s="1"/>
      <c r="V5" s="4">
        <f t="shared" ref="V5:AA5" si="1">SUM(V6:V499)</f>
        <v>4706.7539999999981</v>
      </c>
      <c r="W5" s="4">
        <f t="shared" si="1"/>
        <v>5531.5655999999999</v>
      </c>
      <c r="X5" s="4">
        <f t="shared" si="1"/>
        <v>5627.6319999999987</v>
      </c>
      <c r="Y5" s="4">
        <f t="shared" si="1"/>
        <v>4939.6718000000001</v>
      </c>
      <c r="Z5" s="4">
        <f t="shared" si="1"/>
        <v>4792.5843999999997</v>
      </c>
      <c r="AA5" s="4">
        <f t="shared" si="1"/>
        <v>4836.3451999999979</v>
      </c>
      <c r="AB5" s="1"/>
      <c r="AC5" s="4">
        <f>SUM(AC6:AC499)</f>
        <v>9114.0003000000033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54.862000000000002</v>
      </c>
      <c r="D6" s="1">
        <v>111.411</v>
      </c>
      <c r="E6" s="1">
        <v>57.521000000000001</v>
      </c>
      <c r="F6" s="1">
        <v>91.224000000000004</v>
      </c>
      <c r="G6" s="6">
        <v>1</v>
      </c>
      <c r="H6" s="1">
        <v>50</v>
      </c>
      <c r="I6" s="1"/>
      <c r="J6" s="1">
        <v>53.8</v>
      </c>
      <c r="K6" s="1">
        <f t="shared" ref="K6:K37" si="2">E6-J6</f>
        <v>3.7210000000000036</v>
      </c>
      <c r="L6" s="1">
        <f>E6-M6</f>
        <v>57.521000000000001</v>
      </c>
      <c r="M6" s="1"/>
      <c r="N6" s="1">
        <v>106.56434999999991</v>
      </c>
      <c r="O6" s="1">
        <v>100</v>
      </c>
      <c r="P6" s="1">
        <f>L6/5</f>
        <v>11.504200000000001</v>
      </c>
      <c r="Q6" s="5"/>
      <c r="R6" s="5"/>
      <c r="S6" s="1"/>
      <c r="T6" s="1">
        <f>(F6+N6+O6+Q6)/P6</f>
        <v>25.885185410545706</v>
      </c>
      <c r="U6" s="1">
        <f>(F6+N6+O6)/P6</f>
        <v>25.885185410545706</v>
      </c>
      <c r="V6" s="1">
        <v>23.093800000000002</v>
      </c>
      <c r="W6" s="1">
        <v>15.2484</v>
      </c>
      <c r="X6" s="1">
        <v>8.0325999999999986</v>
      </c>
      <c r="Y6" s="1">
        <v>12.1538</v>
      </c>
      <c r="Z6" s="1">
        <v>12.2418</v>
      </c>
      <c r="AA6" s="1">
        <v>10.4762</v>
      </c>
      <c r="AB6" s="10" t="s">
        <v>43</v>
      </c>
      <c r="AC6" s="1">
        <f t="shared" ref="AC6:AC37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737.46400000000006</v>
      </c>
      <c r="D7" s="1">
        <v>468.29199999999997</v>
      </c>
      <c r="E7" s="1">
        <v>655.69600000000003</v>
      </c>
      <c r="F7" s="1">
        <v>465.98899999999998</v>
      </c>
      <c r="G7" s="6">
        <v>1</v>
      </c>
      <c r="H7" s="1">
        <v>45</v>
      </c>
      <c r="I7" s="1"/>
      <c r="J7" s="1">
        <v>595.91600000000005</v>
      </c>
      <c r="K7" s="1">
        <f t="shared" si="2"/>
        <v>59.779999999999973</v>
      </c>
      <c r="L7" s="1">
        <f t="shared" ref="L7:L70" si="4">E7-M7</f>
        <v>452.78000000000003</v>
      </c>
      <c r="M7" s="1">
        <v>202.916</v>
      </c>
      <c r="N7" s="1">
        <v>250.75090000000009</v>
      </c>
      <c r="O7" s="1">
        <v>220</v>
      </c>
      <c r="P7" s="1">
        <f t="shared" ref="P7:P70" si="5">L7/5</f>
        <v>90.556000000000012</v>
      </c>
      <c r="Q7" s="5">
        <f t="shared" ref="Q7:Q9" si="6">12*P7-O7-N7-F7</f>
        <v>149.93209999999993</v>
      </c>
      <c r="R7" s="5"/>
      <c r="S7" s="1"/>
      <c r="T7" s="1">
        <f t="shared" ref="T7:T70" si="7">(F7+N7+O7+Q7)/P7</f>
        <v>11.999999999999998</v>
      </c>
      <c r="U7" s="1">
        <f t="shared" ref="U7:U70" si="8">(F7+N7+O7)/P7</f>
        <v>10.34431622421485</v>
      </c>
      <c r="V7" s="1">
        <v>90.561599999999999</v>
      </c>
      <c r="W7" s="1">
        <v>97.631</v>
      </c>
      <c r="X7" s="1">
        <v>91.748999999999995</v>
      </c>
      <c r="Y7" s="1">
        <v>64.299400000000006</v>
      </c>
      <c r="Z7" s="1">
        <v>103.13160000000001</v>
      </c>
      <c r="AA7" s="1">
        <v>97.336199999999991</v>
      </c>
      <c r="AB7" s="1"/>
      <c r="AC7" s="1">
        <f t="shared" si="3"/>
        <v>149.93209999999993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679.07799999999997</v>
      </c>
      <c r="D8" s="1">
        <v>1201.1320000000001</v>
      </c>
      <c r="E8" s="1">
        <v>1161.221</v>
      </c>
      <c r="F8" s="1">
        <v>606.01700000000005</v>
      </c>
      <c r="G8" s="6">
        <v>1</v>
      </c>
      <c r="H8" s="1">
        <v>45</v>
      </c>
      <c r="I8" s="1"/>
      <c r="J8" s="1">
        <v>1996.7850000000001</v>
      </c>
      <c r="K8" s="1">
        <f t="shared" si="2"/>
        <v>-835.56400000000008</v>
      </c>
      <c r="L8" s="1">
        <f t="shared" si="4"/>
        <v>545.39200000000005</v>
      </c>
      <c r="M8" s="1">
        <v>615.82899999999995</v>
      </c>
      <c r="N8" s="1">
        <v>246.82849999999979</v>
      </c>
      <c r="O8" s="1">
        <v>240</v>
      </c>
      <c r="P8" s="1">
        <f t="shared" si="5"/>
        <v>109.07840000000002</v>
      </c>
      <c r="Q8" s="5">
        <f t="shared" si="6"/>
        <v>216.09530000000041</v>
      </c>
      <c r="R8" s="5"/>
      <c r="S8" s="1"/>
      <c r="T8" s="1">
        <f t="shared" si="7"/>
        <v>12.000000000000002</v>
      </c>
      <c r="U8" s="1">
        <f t="shared" si="8"/>
        <v>10.018899250447383</v>
      </c>
      <c r="V8" s="1">
        <v>111.22799999999999</v>
      </c>
      <c r="W8" s="1">
        <v>111.8034</v>
      </c>
      <c r="X8" s="1">
        <v>104.1114</v>
      </c>
      <c r="Y8" s="1">
        <v>114.5184</v>
      </c>
      <c r="Z8" s="1">
        <v>123.65940000000001</v>
      </c>
      <c r="AA8" s="1">
        <v>114.89319999999999</v>
      </c>
      <c r="AB8" s="1"/>
      <c r="AC8" s="1">
        <f t="shared" si="3"/>
        <v>216.09530000000041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276.48</v>
      </c>
      <c r="D9" s="1">
        <v>62.618000000000002</v>
      </c>
      <c r="E9" s="1">
        <v>194.83</v>
      </c>
      <c r="F9" s="1">
        <v>121.746</v>
      </c>
      <c r="G9" s="6">
        <v>1</v>
      </c>
      <c r="H9" s="1">
        <v>40</v>
      </c>
      <c r="I9" s="1"/>
      <c r="J9" s="1">
        <v>178.4</v>
      </c>
      <c r="K9" s="1">
        <f t="shared" si="2"/>
        <v>16.430000000000007</v>
      </c>
      <c r="L9" s="1">
        <f t="shared" si="4"/>
        <v>194.83</v>
      </c>
      <c r="M9" s="1"/>
      <c r="N9" s="1">
        <v>71.145800000000065</v>
      </c>
      <c r="O9" s="1">
        <v>100</v>
      </c>
      <c r="P9" s="1">
        <f t="shared" si="5"/>
        <v>38.966000000000001</v>
      </c>
      <c r="Q9" s="5">
        <f t="shared" si="6"/>
        <v>174.70019999999994</v>
      </c>
      <c r="R9" s="5"/>
      <c r="S9" s="1"/>
      <c r="T9" s="1">
        <f t="shared" si="7"/>
        <v>12</v>
      </c>
      <c r="U9" s="1">
        <f t="shared" si="8"/>
        <v>7.5165990863830014</v>
      </c>
      <c r="V9" s="1">
        <v>31.3566</v>
      </c>
      <c r="W9" s="1">
        <v>20.5778</v>
      </c>
      <c r="X9" s="1">
        <v>28.853200000000001</v>
      </c>
      <c r="Y9" s="1">
        <v>34.494799999999998</v>
      </c>
      <c r="Z9" s="1">
        <v>38.262799999999999</v>
      </c>
      <c r="AA9" s="1">
        <v>33.622599999999998</v>
      </c>
      <c r="AB9" s="1"/>
      <c r="AC9" s="1">
        <f t="shared" si="3"/>
        <v>174.70019999999994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37</v>
      </c>
      <c r="C10" s="1">
        <v>203</v>
      </c>
      <c r="D10" s="1">
        <v>456</v>
      </c>
      <c r="E10" s="1">
        <v>189</v>
      </c>
      <c r="F10" s="1">
        <v>346</v>
      </c>
      <c r="G10" s="6">
        <v>0.45</v>
      </c>
      <c r="H10" s="1">
        <v>45</v>
      </c>
      <c r="I10" s="1"/>
      <c r="J10" s="1">
        <v>275</v>
      </c>
      <c r="K10" s="1">
        <f t="shared" si="2"/>
        <v>-86</v>
      </c>
      <c r="L10" s="1">
        <f t="shared" si="4"/>
        <v>189</v>
      </c>
      <c r="M10" s="1"/>
      <c r="N10" s="1"/>
      <c r="O10" s="1">
        <v>370.09999999999991</v>
      </c>
      <c r="P10" s="1">
        <f t="shared" si="5"/>
        <v>37.799999999999997</v>
      </c>
      <c r="Q10" s="5"/>
      <c r="R10" s="5"/>
      <c r="S10" s="1"/>
      <c r="T10" s="1">
        <f t="shared" si="7"/>
        <v>18.944444444444443</v>
      </c>
      <c r="U10" s="1">
        <f t="shared" si="8"/>
        <v>18.944444444444443</v>
      </c>
      <c r="V10" s="1">
        <v>63.4</v>
      </c>
      <c r="W10" s="1">
        <v>76.599999999999994</v>
      </c>
      <c r="X10" s="1">
        <v>50.4</v>
      </c>
      <c r="Y10" s="1">
        <v>21.4</v>
      </c>
      <c r="Z10" s="1">
        <v>43</v>
      </c>
      <c r="AA10" s="1">
        <v>43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37</v>
      </c>
      <c r="C11" s="1"/>
      <c r="D11" s="1">
        <v>12</v>
      </c>
      <c r="E11" s="1">
        <v>4</v>
      </c>
      <c r="F11" s="1">
        <v>8</v>
      </c>
      <c r="G11" s="6">
        <v>0</v>
      </c>
      <c r="H11" s="1" t="e">
        <v>#N/A</v>
      </c>
      <c r="I11" s="1"/>
      <c r="J11" s="1">
        <v>4</v>
      </c>
      <c r="K11" s="1">
        <f t="shared" si="2"/>
        <v>0</v>
      </c>
      <c r="L11" s="1">
        <f t="shared" si="4"/>
        <v>4</v>
      </c>
      <c r="M11" s="1"/>
      <c r="N11" s="1"/>
      <c r="O11" s="1"/>
      <c r="P11" s="1">
        <f t="shared" si="5"/>
        <v>0.8</v>
      </c>
      <c r="Q11" s="5"/>
      <c r="R11" s="5"/>
      <c r="S11" s="1"/>
      <c r="T11" s="1">
        <f t="shared" si="7"/>
        <v>10</v>
      </c>
      <c r="U11" s="1">
        <f t="shared" si="8"/>
        <v>10</v>
      </c>
      <c r="V11" s="1">
        <v>0.4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39</v>
      </c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>
        <v>28</v>
      </c>
      <c r="D12" s="1">
        <v>170</v>
      </c>
      <c r="E12" s="1">
        <v>122</v>
      </c>
      <c r="F12" s="1">
        <v>59</v>
      </c>
      <c r="G12" s="6">
        <v>0.5</v>
      </c>
      <c r="H12" s="1">
        <v>60</v>
      </c>
      <c r="I12" s="1"/>
      <c r="J12" s="1">
        <v>122.5</v>
      </c>
      <c r="K12" s="1">
        <f t="shared" si="2"/>
        <v>-0.5</v>
      </c>
      <c r="L12" s="1">
        <f t="shared" si="4"/>
        <v>42</v>
      </c>
      <c r="M12" s="1">
        <v>80</v>
      </c>
      <c r="N12" s="1"/>
      <c r="O12" s="1"/>
      <c r="P12" s="1">
        <f t="shared" si="5"/>
        <v>8.4</v>
      </c>
      <c r="Q12" s="5">
        <f t="shared" ref="Q12:Q26" si="9">12*P12-O12-N12-F12</f>
        <v>41.800000000000011</v>
      </c>
      <c r="R12" s="5"/>
      <c r="S12" s="1"/>
      <c r="T12" s="1">
        <f t="shared" si="7"/>
        <v>12</v>
      </c>
      <c r="U12" s="1">
        <f t="shared" si="8"/>
        <v>7.0238095238095237</v>
      </c>
      <c r="V12" s="1">
        <v>7</v>
      </c>
      <c r="W12" s="1">
        <v>5.8</v>
      </c>
      <c r="X12" s="1">
        <v>9.4</v>
      </c>
      <c r="Y12" s="1">
        <v>11.2</v>
      </c>
      <c r="Z12" s="1">
        <v>6.2</v>
      </c>
      <c r="AA12" s="1">
        <v>5.6</v>
      </c>
      <c r="AB12" s="1"/>
      <c r="AC12" s="1">
        <f t="shared" si="3"/>
        <v>20.900000000000006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126</v>
      </c>
      <c r="D13" s="1">
        <v>30</v>
      </c>
      <c r="E13" s="1">
        <v>71</v>
      </c>
      <c r="F13" s="1">
        <v>49</v>
      </c>
      <c r="G13" s="6">
        <v>0.17</v>
      </c>
      <c r="H13" s="1">
        <v>120</v>
      </c>
      <c r="I13" s="1"/>
      <c r="J13" s="1">
        <v>191</v>
      </c>
      <c r="K13" s="1">
        <f t="shared" si="2"/>
        <v>-120</v>
      </c>
      <c r="L13" s="1">
        <f t="shared" si="4"/>
        <v>41</v>
      </c>
      <c r="M13" s="1">
        <v>30</v>
      </c>
      <c r="N13" s="1"/>
      <c r="O13" s="1"/>
      <c r="P13" s="1">
        <f t="shared" si="5"/>
        <v>8.1999999999999993</v>
      </c>
      <c r="Q13" s="5">
        <f t="shared" si="9"/>
        <v>49.399999999999991</v>
      </c>
      <c r="R13" s="5"/>
      <c r="S13" s="1"/>
      <c r="T13" s="1">
        <f t="shared" si="7"/>
        <v>12</v>
      </c>
      <c r="U13" s="1">
        <f t="shared" si="8"/>
        <v>5.9756097560975618</v>
      </c>
      <c r="V13" s="1">
        <v>14.4</v>
      </c>
      <c r="W13" s="1">
        <v>14.6</v>
      </c>
      <c r="X13" s="1">
        <v>1.6</v>
      </c>
      <c r="Y13" s="1">
        <v>0.4</v>
      </c>
      <c r="Z13" s="1">
        <v>11.4</v>
      </c>
      <c r="AA13" s="1">
        <v>11</v>
      </c>
      <c r="AB13" s="1"/>
      <c r="AC13" s="1">
        <f t="shared" si="3"/>
        <v>8.3979999999999997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/>
      <c r="D14" s="1">
        <v>246</v>
      </c>
      <c r="E14" s="1">
        <v>107</v>
      </c>
      <c r="F14" s="1">
        <v>137</v>
      </c>
      <c r="G14" s="6">
        <v>0.42</v>
      </c>
      <c r="H14" s="1">
        <v>35</v>
      </c>
      <c r="I14" s="1"/>
      <c r="J14" s="1">
        <v>128</v>
      </c>
      <c r="K14" s="1">
        <f t="shared" si="2"/>
        <v>-21</v>
      </c>
      <c r="L14" s="1">
        <f t="shared" si="4"/>
        <v>107</v>
      </c>
      <c r="M14" s="1"/>
      <c r="N14" s="1"/>
      <c r="O14" s="1"/>
      <c r="P14" s="1">
        <f t="shared" si="5"/>
        <v>21.4</v>
      </c>
      <c r="Q14" s="5">
        <f>11*P14-O14-N14-F14</f>
        <v>98.399999999999977</v>
      </c>
      <c r="R14" s="5"/>
      <c r="S14" s="1"/>
      <c r="T14" s="1">
        <f t="shared" si="7"/>
        <v>11</v>
      </c>
      <c r="U14" s="1">
        <f t="shared" si="8"/>
        <v>6.4018691588785055</v>
      </c>
      <c r="V14" s="1">
        <v>10.4</v>
      </c>
      <c r="W14" s="1">
        <v>18.399999999999999</v>
      </c>
      <c r="X14" s="1">
        <v>31.4</v>
      </c>
      <c r="Y14" s="1">
        <v>15</v>
      </c>
      <c r="Z14" s="1">
        <v>7.4</v>
      </c>
      <c r="AA14" s="1">
        <v>9.4</v>
      </c>
      <c r="AB14" s="1"/>
      <c r="AC14" s="1">
        <f t="shared" si="3"/>
        <v>41.327999999999989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37</v>
      </c>
      <c r="C15" s="1">
        <v>7</v>
      </c>
      <c r="D15" s="1">
        <v>174</v>
      </c>
      <c r="E15" s="1">
        <v>89</v>
      </c>
      <c r="F15" s="1">
        <v>84</v>
      </c>
      <c r="G15" s="6">
        <v>0.42</v>
      </c>
      <c r="H15" s="1">
        <v>35</v>
      </c>
      <c r="I15" s="1"/>
      <c r="J15" s="1">
        <v>88</v>
      </c>
      <c r="K15" s="1">
        <f t="shared" si="2"/>
        <v>1</v>
      </c>
      <c r="L15" s="1">
        <f t="shared" si="4"/>
        <v>89</v>
      </c>
      <c r="M15" s="1"/>
      <c r="N15" s="1"/>
      <c r="O15" s="1"/>
      <c r="P15" s="1">
        <f t="shared" si="5"/>
        <v>17.8</v>
      </c>
      <c r="Q15" s="5">
        <f>11*P15-O15-N15-F15</f>
        <v>111.80000000000001</v>
      </c>
      <c r="R15" s="5"/>
      <c r="S15" s="1"/>
      <c r="T15" s="1">
        <f t="shared" si="7"/>
        <v>11</v>
      </c>
      <c r="U15" s="1">
        <f t="shared" si="8"/>
        <v>4.7191011235955056</v>
      </c>
      <c r="V15" s="1">
        <v>8.8000000000000007</v>
      </c>
      <c r="W15" s="1">
        <v>5.8</v>
      </c>
      <c r="X15" s="1">
        <v>20.6</v>
      </c>
      <c r="Y15" s="1">
        <v>19.600000000000001</v>
      </c>
      <c r="Z15" s="1">
        <v>8.4</v>
      </c>
      <c r="AA15" s="1">
        <v>9.8000000000000007</v>
      </c>
      <c r="AB15" s="1"/>
      <c r="AC15" s="1">
        <f t="shared" si="3"/>
        <v>46.956000000000003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37</v>
      </c>
      <c r="C16" s="1">
        <v>116</v>
      </c>
      <c r="D16" s="1">
        <v>258</v>
      </c>
      <c r="E16" s="1">
        <v>68</v>
      </c>
      <c r="F16" s="1">
        <v>284</v>
      </c>
      <c r="G16" s="6">
        <v>0.35</v>
      </c>
      <c r="H16" s="1">
        <v>45</v>
      </c>
      <c r="I16" s="1"/>
      <c r="J16" s="1">
        <v>75</v>
      </c>
      <c r="K16" s="1">
        <f t="shared" si="2"/>
        <v>-7</v>
      </c>
      <c r="L16" s="1">
        <f t="shared" si="4"/>
        <v>44</v>
      </c>
      <c r="M16" s="1">
        <v>24</v>
      </c>
      <c r="N16" s="1"/>
      <c r="O16" s="1"/>
      <c r="P16" s="1">
        <f t="shared" si="5"/>
        <v>8.8000000000000007</v>
      </c>
      <c r="Q16" s="5"/>
      <c r="R16" s="5"/>
      <c r="S16" s="1"/>
      <c r="T16" s="1">
        <f t="shared" si="7"/>
        <v>32.272727272727273</v>
      </c>
      <c r="U16" s="1">
        <f t="shared" si="8"/>
        <v>32.272727272727273</v>
      </c>
      <c r="V16" s="1">
        <v>15.6</v>
      </c>
      <c r="W16" s="1">
        <v>18.8</v>
      </c>
      <c r="X16" s="1">
        <v>22.2</v>
      </c>
      <c r="Y16" s="1">
        <v>35.799999999999997</v>
      </c>
      <c r="Z16" s="1">
        <v>26.4</v>
      </c>
      <c r="AA16" s="1">
        <v>29</v>
      </c>
      <c r="AB16" s="10" t="s">
        <v>43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37</v>
      </c>
      <c r="C17" s="1">
        <v>102</v>
      </c>
      <c r="D17" s="1">
        <v>330</v>
      </c>
      <c r="E17" s="1">
        <v>72</v>
      </c>
      <c r="F17" s="1">
        <v>336</v>
      </c>
      <c r="G17" s="6">
        <v>0.35</v>
      </c>
      <c r="H17" s="1">
        <v>45</v>
      </c>
      <c r="I17" s="1"/>
      <c r="J17" s="1">
        <v>74</v>
      </c>
      <c r="K17" s="1">
        <f t="shared" si="2"/>
        <v>-2</v>
      </c>
      <c r="L17" s="1">
        <f t="shared" si="4"/>
        <v>72</v>
      </c>
      <c r="M17" s="1"/>
      <c r="N17" s="1"/>
      <c r="O17" s="1"/>
      <c r="P17" s="1">
        <f t="shared" si="5"/>
        <v>14.4</v>
      </c>
      <c r="Q17" s="5"/>
      <c r="R17" s="5"/>
      <c r="S17" s="1"/>
      <c r="T17" s="1">
        <f t="shared" si="7"/>
        <v>23.333333333333332</v>
      </c>
      <c r="U17" s="1">
        <f t="shared" si="8"/>
        <v>23.333333333333332</v>
      </c>
      <c r="V17" s="1">
        <v>17.399999999999999</v>
      </c>
      <c r="W17" s="1">
        <v>27.6</v>
      </c>
      <c r="X17" s="1">
        <v>35</v>
      </c>
      <c r="Y17" s="1">
        <v>45.2</v>
      </c>
      <c r="Z17" s="1">
        <v>30.2</v>
      </c>
      <c r="AA17" s="1">
        <v>30</v>
      </c>
      <c r="AB17" s="10" t="s">
        <v>43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360.36500000000001</v>
      </c>
      <c r="D18" s="1">
        <v>640.55200000000002</v>
      </c>
      <c r="E18" s="1">
        <v>540.17999999999995</v>
      </c>
      <c r="F18" s="1">
        <v>361.58199999999999</v>
      </c>
      <c r="G18" s="6">
        <v>1</v>
      </c>
      <c r="H18" s="1">
        <v>55</v>
      </c>
      <c r="I18" s="1"/>
      <c r="J18" s="1">
        <v>517.45000000000005</v>
      </c>
      <c r="K18" s="1">
        <f t="shared" si="2"/>
        <v>22.729999999999905</v>
      </c>
      <c r="L18" s="1">
        <f t="shared" si="4"/>
        <v>285.97999999999996</v>
      </c>
      <c r="M18" s="1">
        <v>254.2</v>
      </c>
      <c r="N18" s="1">
        <v>198.34084999999999</v>
      </c>
      <c r="O18" s="1">
        <v>200</v>
      </c>
      <c r="P18" s="1">
        <f t="shared" si="5"/>
        <v>57.195999999999991</v>
      </c>
      <c r="Q18" s="5"/>
      <c r="R18" s="5"/>
      <c r="S18" s="1"/>
      <c r="T18" s="1">
        <f t="shared" si="7"/>
        <v>13.286293621931604</v>
      </c>
      <c r="U18" s="1">
        <f t="shared" si="8"/>
        <v>13.286293621931604</v>
      </c>
      <c r="V18" s="1">
        <v>72.863</v>
      </c>
      <c r="W18" s="1">
        <v>66.886400000000009</v>
      </c>
      <c r="X18" s="1">
        <v>52.234999999999999</v>
      </c>
      <c r="Y18" s="1">
        <v>56.558799999999998</v>
      </c>
      <c r="Z18" s="1">
        <v>63.050800000000002</v>
      </c>
      <c r="AA18" s="1">
        <v>62.720000000000013</v>
      </c>
      <c r="AB18" s="1"/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2346.3040000000001</v>
      </c>
      <c r="D19" s="1">
        <v>7109.1329999999998</v>
      </c>
      <c r="E19" s="1">
        <v>5577.0349999999999</v>
      </c>
      <c r="F19" s="1">
        <v>3087.1080000000002</v>
      </c>
      <c r="G19" s="6">
        <v>1</v>
      </c>
      <c r="H19" s="1">
        <v>50</v>
      </c>
      <c r="I19" s="1"/>
      <c r="J19" s="1">
        <v>5549.808</v>
      </c>
      <c r="K19" s="1">
        <f t="shared" si="2"/>
        <v>27.226999999999862</v>
      </c>
      <c r="L19" s="1">
        <f t="shared" si="4"/>
        <v>2566.2269999999999</v>
      </c>
      <c r="M19" s="1">
        <v>3010.808</v>
      </c>
      <c r="N19" s="1">
        <v>1100</v>
      </c>
      <c r="O19" s="1">
        <v>200</v>
      </c>
      <c r="P19" s="1">
        <f t="shared" si="5"/>
        <v>513.24540000000002</v>
      </c>
      <c r="Q19" s="5">
        <f>12.9*P19-O19-N19-F19</f>
        <v>2233.7576600000002</v>
      </c>
      <c r="R19" s="5"/>
      <c r="S19" s="1"/>
      <c r="T19" s="1">
        <f t="shared" si="7"/>
        <v>12.9</v>
      </c>
      <c r="U19" s="1">
        <f t="shared" si="8"/>
        <v>8.547778509071879</v>
      </c>
      <c r="V19" s="1">
        <v>493.77879999999999</v>
      </c>
      <c r="W19" s="1">
        <v>566.04200000000003</v>
      </c>
      <c r="X19" s="1">
        <v>588.01919999999996</v>
      </c>
      <c r="Y19" s="1">
        <v>622.65919999999994</v>
      </c>
      <c r="Z19" s="1">
        <v>503.35820000000001</v>
      </c>
      <c r="AA19" s="1">
        <v>482.28599999999989</v>
      </c>
      <c r="AB19" s="1"/>
      <c r="AC19" s="1">
        <f t="shared" si="3"/>
        <v>2233.7576600000002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251.16800000000001</v>
      </c>
      <c r="D20" s="1">
        <v>1226.058</v>
      </c>
      <c r="E20" s="1">
        <v>804.27</v>
      </c>
      <c r="F20" s="1">
        <v>554.04999999999995</v>
      </c>
      <c r="G20" s="6">
        <v>1</v>
      </c>
      <c r="H20" s="1">
        <v>55</v>
      </c>
      <c r="I20" s="1"/>
      <c r="J20" s="1">
        <v>979.3</v>
      </c>
      <c r="K20" s="1">
        <f t="shared" si="2"/>
        <v>-175.02999999999997</v>
      </c>
      <c r="L20" s="1">
        <f t="shared" si="4"/>
        <v>409.88</v>
      </c>
      <c r="M20" s="1">
        <v>394.39</v>
      </c>
      <c r="N20" s="1">
        <v>250</v>
      </c>
      <c r="O20" s="1">
        <v>200</v>
      </c>
      <c r="P20" s="1">
        <f t="shared" si="5"/>
        <v>81.975999999999999</v>
      </c>
      <c r="Q20" s="5"/>
      <c r="R20" s="5"/>
      <c r="S20" s="1"/>
      <c r="T20" s="1">
        <f t="shared" si="7"/>
        <v>12.248097004001171</v>
      </c>
      <c r="U20" s="1">
        <f t="shared" si="8"/>
        <v>12.248097004001171</v>
      </c>
      <c r="V20" s="1">
        <v>96.241799999999998</v>
      </c>
      <c r="W20" s="1">
        <v>108.02800000000001</v>
      </c>
      <c r="X20" s="1">
        <v>107.38120000000001</v>
      </c>
      <c r="Y20" s="1">
        <v>83.685399999999987</v>
      </c>
      <c r="Z20" s="1">
        <v>78.724000000000004</v>
      </c>
      <c r="AA20" s="1">
        <v>83.4876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32</v>
      </c>
      <c r="C21" s="1">
        <v>5576.6540000000005</v>
      </c>
      <c r="D21" s="1">
        <v>11443.404</v>
      </c>
      <c r="E21" s="1">
        <v>10619.465</v>
      </c>
      <c r="F21" s="1">
        <v>5396.317</v>
      </c>
      <c r="G21" s="6">
        <v>1</v>
      </c>
      <c r="H21" s="1">
        <v>60</v>
      </c>
      <c r="I21" s="1"/>
      <c r="J21" s="1">
        <v>14516.945</v>
      </c>
      <c r="K21" s="1">
        <f t="shared" si="2"/>
        <v>-3897.4799999999996</v>
      </c>
      <c r="L21" s="1">
        <f t="shared" si="4"/>
        <v>3115.0150000000003</v>
      </c>
      <c r="M21" s="1">
        <v>7504.45</v>
      </c>
      <c r="N21" s="1">
        <v>1050</v>
      </c>
      <c r="O21" s="1">
        <v>500</v>
      </c>
      <c r="P21" s="1">
        <f t="shared" si="5"/>
        <v>623.00300000000004</v>
      </c>
      <c r="Q21" s="5">
        <f>12.9*P21-O21-N21-F21</f>
        <v>1090.4217000000008</v>
      </c>
      <c r="R21" s="5"/>
      <c r="S21" s="1"/>
      <c r="T21" s="1">
        <f t="shared" si="7"/>
        <v>12.9</v>
      </c>
      <c r="U21" s="1">
        <f t="shared" si="8"/>
        <v>11.149732826326678</v>
      </c>
      <c r="V21" s="1">
        <v>700.23980000000006</v>
      </c>
      <c r="W21" s="1">
        <v>778.17840000000001</v>
      </c>
      <c r="X21" s="1">
        <v>776.86919999999986</v>
      </c>
      <c r="Y21" s="1">
        <v>766.95120000000009</v>
      </c>
      <c r="Z21" s="1">
        <v>831.26319999999998</v>
      </c>
      <c r="AA21" s="1">
        <v>826.90400000000011</v>
      </c>
      <c r="AB21" s="1"/>
      <c r="AC21" s="1">
        <f t="shared" si="3"/>
        <v>1090.4217000000008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32</v>
      </c>
      <c r="C22" s="1">
        <v>44.3</v>
      </c>
      <c r="D22" s="1">
        <v>169.756</v>
      </c>
      <c r="E22" s="1">
        <v>59.225999999999999</v>
      </c>
      <c r="F22" s="1">
        <v>127.45399999999999</v>
      </c>
      <c r="G22" s="6">
        <v>1</v>
      </c>
      <c r="H22" s="1">
        <v>50</v>
      </c>
      <c r="I22" s="1"/>
      <c r="J22" s="1">
        <v>58.4</v>
      </c>
      <c r="K22" s="1">
        <f t="shared" si="2"/>
        <v>0.82600000000000051</v>
      </c>
      <c r="L22" s="1">
        <f t="shared" si="4"/>
        <v>59.225999999999999</v>
      </c>
      <c r="M22" s="1"/>
      <c r="N22" s="1"/>
      <c r="O22" s="1"/>
      <c r="P22" s="1">
        <f t="shared" si="5"/>
        <v>11.8452</v>
      </c>
      <c r="Q22" s="5">
        <f t="shared" si="9"/>
        <v>14.688400000000016</v>
      </c>
      <c r="R22" s="5"/>
      <c r="S22" s="1"/>
      <c r="T22" s="1">
        <f t="shared" si="7"/>
        <v>12</v>
      </c>
      <c r="U22" s="1">
        <f t="shared" si="8"/>
        <v>10.759970283321513</v>
      </c>
      <c r="V22" s="1">
        <v>12.2164</v>
      </c>
      <c r="W22" s="1">
        <v>15.2332</v>
      </c>
      <c r="X22" s="1">
        <v>17.838200000000001</v>
      </c>
      <c r="Y22" s="1">
        <v>13.388999999999999</v>
      </c>
      <c r="Z22" s="1">
        <v>11.693199999999999</v>
      </c>
      <c r="AA22" s="1">
        <v>11.8764</v>
      </c>
      <c r="AB22" s="1"/>
      <c r="AC22" s="1">
        <f t="shared" si="3"/>
        <v>14.688400000000016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32</v>
      </c>
      <c r="C23" s="1">
        <v>364.01499999999999</v>
      </c>
      <c r="D23" s="1">
        <v>850.66</v>
      </c>
      <c r="E23" s="1">
        <v>561.63099999999997</v>
      </c>
      <c r="F23" s="1">
        <v>518.56200000000001</v>
      </c>
      <c r="G23" s="6">
        <v>1</v>
      </c>
      <c r="H23" s="1">
        <v>55</v>
      </c>
      <c r="I23" s="1"/>
      <c r="J23" s="1">
        <v>531.84</v>
      </c>
      <c r="K23" s="1">
        <f t="shared" si="2"/>
        <v>29.79099999999994</v>
      </c>
      <c r="L23" s="1">
        <f t="shared" si="4"/>
        <v>403.94099999999997</v>
      </c>
      <c r="M23" s="1">
        <v>157.69</v>
      </c>
      <c r="N23" s="1">
        <v>200</v>
      </c>
      <c r="O23" s="1">
        <v>250</v>
      </c>
      <c r="P23" s="1">
        <f t="shared" si="5"/>
        <v>80.788199999999989</v>
      </c>
      <c r="Q23" s="5"/>
      <c r="R23" s="5"/>
      <c r="S23" s="1"/>
      <c r="T23" s="1">
        <f t="shared" si="7"/>
        <v>11.988904320185375</v>
      </c>
      <c r="U23" s="1">
        <f t="shared" si="8"/>
        <v>11.988904320185375</v>
      </c>
      <c r="V23" s="1">
        <v>93.685599999999994</v>
      </c>
      <c r="W23" s="1">
        <v>91.228399999999993</v>
      </c>
      <c r="X23" s="1">
        <v>91.960599999999999</v>
      </c>
      <c r="Y23" s="1">
        <v>67.115600000000001</v>
      </c>
      <c r="Z23" s="1">
        <v>76.158799999999999</v>
      </c>
      <c r="AA23" s="1">
        <v>79.6708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3989.538</v>
      </c>
      <c r="D24" s="1">
        <v>12930.619000000001</v>
      </c>
      <c r="E24" s="1">
        <v>10555.182000000001</v>
      </c>
      <c r="F24" s="1">
        <v>5425.8270000000002</v>
      </c>
      <c r="G24" s="6">
        <v>1</v>
      </c>
      <c r="H24" s="1">
        <v>60</v>
      </c>
      <c r="I24" s="1"/>
      <c r="J24" s="1">
        <v>14455.055</v>
      </c>
      <c r="K24" s="1">
        <f t="shared" si="2"/>
        <v>-3899.8729999999996</v>
      </c>
      <c r="L24" s="1">
        <f t="shared" si="4"/>
        <v>3038.0870000000004</v>
      </c>
      <c r="M24" s="1">
        <v>7517.0950000000003</v>
      </c>
      <c r="N24" s="1">
        <v>300</v>
      </c>
      <c r="O24" s="1">
        <v>300</v>
      </c>
      <c r="P24" s="1">
        <f t="shared" si="5"/>
        <v>607.61740000000009</v>
      </c>
      <c r="Q24" s="5">
        <f>12.9*P24-O24-N24-F24</f>
        <v>1812.437460000001</v>
      </c>
      <c r="R24" s="5"/>
      <c r="S24" s="1"/>
      <c r="T24" s="1">
        <f t="shared" si="7"/>
        <v>12.9</v>
      </c>
      <c r="U24" s="1">
        <f t="shared" si="8"/>
        <v>9.9171402925590986</v>
      </c>
      <c r="V24" s="1">
        <v>639.42059999999981</v>
      </c>
      <c r="W24" s="1">
        <v>797.18340000000023</v>
      </c>
      <c r="X24" s="1">
        <v>772.79319999999984</v>
      </c>
      <c r="Y24" s="1">
        <v>728.46320000000014</v>
      </c>
      <c r="Z24" s="1">
        <v>716.07899999999995</v>
      </c>
      <c r="AA24" s="1">
        <v>692.93099999999993</v>
      </c>
      <c r="AB24" s="1"/>
      <c r="AC24" s="1">
        <f t="shared" si="3"/>
        <v>1812.437460000001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32</v>
      </c>
      <c r="C25" s="1">
        <v>2125.9560000000001</v>
      </c>
      <c r="D25" s="1">
        <v>6012.6360000000004</v>
      </c>
      <c r="E25" s="1">
        <v>4780.3710000000001</v>
      </c>
      <c r="F25" s="1">
        <v>2661.1149999999998</v>
      </c>
      <c r="G25" s="6">
        <v>1</v>
      </c>
      <c r="H25" s="1">
        <v>60</v>
      </c>
      <c r="I25" s="1"/>
      <c r="J25" s="1">
        <v>8726.07</v>
      </c>
      <c r="K25" s="1">
        <f t="shared" si="2"/>
        <v>-3945.6989999999996</v>
      </c>
      <c r="L25" s="1">
        <f t="shared" si="4"/>
        <v>1745.7110000000002</v>
      </c>
      <c r="M25" s="1">
        <v>3034.66</v>
      </c>
      <c r="N25" s="1">
        <v>800</v>
      </c>
      <c r="O25" s="1">
        <v>750</v>
      </c>
      <c r="P25" s="1">
        <f t="shared" si="5"/>
        <v>349.14220000000006</v>
      </c>
      <c r="Q25" s="5">
        <f>12.9*P25-O25-N25-F25</f>
        <v>292.81938000000082</v>
      </c>
      <c r="R25" s="5"/>
      <c r="S25" s="1"/>
      <c r="T25" s="1">
        <f t="shared" si="7"/>
        <v>12.9</v>
      </c>
      <c r="U25" s="1">
        <f t="shared" si="8"/>
        <v>12.06131770951778</v>
      </c>
      <c r="V25" s="1">
        <v>415.6354</v>
      </c>
      <c r="W25" s="1">
        <v>451.93779999999998</v>
      </c>
      <c r="X25" s="1">
        <v>429.30759999999992</v>
      </c>
      <c r="Y25" s="1">
        <v>428.57979999999992</v>
      </c>
      <c r="Z25" s="1">
        <v>388.66759999999999</v>
      </c>
      <c r="AA25" s="1">
        <v>379.92739999999998</v>
      </c>
      <c r="AB25" s="1"/>
      <c r="AC25" s="1">
        <f t="shared" si="3"/>
        <v>292.81938000000082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32</v>
      </c>
      <c r="C26" s="1">
        <v>330.33</v>
      </c>
      <c r="D26" s="1">
        <v>659.58199999999999</v>
      </c>
      <c r="E26" s="1">
        <v>334.774</v>
      </c>
      <c r="F26" s="1">
        <v>528.94600000000003</v>
      </c>
      <c r="G26" s="6">
        <v>1</v>
      </c>
      <c r="H26" s="1">
        <v>60</v>
      </c>
      <c r="I26" s="1"/>
      <c r="J26" s="1">
        <v>306.75</v>
      </c>
      <c r="K26" s="1">
        <f t="shared" si="2"/>
        <v>28.024000000000001</v>
      </c>
      <c r="L26" s="1">
        <f t="shared" si="4"/>
        <v>334.774</v>
      </c>
      <c r="M26" s="1"/>
      <c r="N26" s="1">
        <v>130</v>
      </c>
      <c r="O26" s="1">
        <v>120</v>
      </c>
      <c r="P26" s="1">
        <f t="shared" si="5"/>
        <v>66.954800000000006</v>
      </c>
      <c r="Q26" s="5">
        <f t="shared" si="9"/>
        <v>24.511600000000044</v>
      </c>
      <c r="R26" s="5"/>
      <c r="S26" s="1"/>
      <c r="T26" s="1">
        <f t="shared" si="7"/>
        <v>12</v>
      </c>
      <c r="U26" s="1">
        <f t="shared" si="8"/>
        <v>11.633908248549767</v>
      </c>
      <c r="V26" s="1">
        <v>78.512799999999999</v>
      </c>
      <c r="W26" s="1">
        <v>112.1584</v>
      </c>
      <c r="X26" s="1">
        <v>92.636400000000009</v>
      </c>
      <c r="Y26" s="1">
        <v>77.238599999999991</v>
      </c>
      <c r="Z26" s="1">
        <v>81.861400000000003</v>
      </c>
      <c r="AA26" s="1">
        <v>73.421599999999998</v>
      </c>
      <c r="AB26" s="1"/>
      <c r="AC26" s="1">
        <f t="shared" si="3"/>
        <v>24.511600000000044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32</v>
      </c>
      <c r="C27" s="1"/>
      <c r="D27" s="1">
        <v>158.035</v>
      </c>
      <c r="E27" s="1">
        <v>158.035</v>
      </c>
      <c r="F27" s="1"/>
      <c r="G27" s="6">
        <v>0</v>
      </c>
      <c r="H27" s="1" t="e">
        <v>#N/A</v>
      </c>
      <c r="I27" s="1"/>
      <c r="J27" s="1">
        <v>168.63499999999999</v>
      </c>
      <c r="K27" s="1">
        <f t="shared" si="2"/>
        <v>-10.599999999999994</v>
      </c>
      <c r="L27" s="1">
        <f t="shared" si="4"/>
        <v>0</v>
      </c>
      <c r="M27" s="1">
        <v>158.035</v>
      </c>
      <c r="N27" s="1"/>
      <c r="O27" s="1"/>
      <c r="P27" s="1">
        <f t="shared" si="5"/>
        <v>0</v>
      </c>
      <c r="Q27" s="5"/>
      <c r="R27" s="5"/>
      <c r="S27" s="1"/>
      <c r="T27" s="1" t="e">
        <f t="shared" si="7"/>
        <v>#DIV/0!</v>
      </c>
      <c r="U27" s="1" t="e">
        <f t="shared" si="8"/>
        <v>#DIV/0!</v>
      </c>
      <c r="V27" s="1">
        <v>0</v>
      </c>
      <c r="W27" s="1">
        <v>0</v>
      </c>
      <c r="X27" s="1">
        <v>0</v>
      </c>
      <c r="Y27" s="1"/>
      <c r="Z27" s="1"/>
      <c r="AA27" s="1"/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32</v>
      </c>
      <c r="C28" s="1">
        <v>347.08199999999999</v>
      </c>
      <c r="D28" s="1">
        <v>583.61300000000006</v>
      </c>
      <c r="E28" s="1">
        <v>323.69499999999999</v>
      </c>
      <c r="F28" s="1">
        <v>473.22899999999998</v>
      </c>
      <c r="G28" s="6">
        <v>1</v>
      </c>
      <c r="H28" s="1">
        <v>60</v>
      </c>
      <c r="I28" s="1"/>
      <c r="J28" s="1">
        <v>301.75</v>
      </c>
      <c r="K28" s="1">
        <f t="shared" si="2"/>
        <v>21.944999999999993</v>
      </c>
      <c r="L28" s="1">
        <f t="shared" si="4"/>
        <v>323.69499999999999</v>
      </c>
      <c r="M28" s="1"/>
      <c r="N28" s="1">
        <v>150</v>
      </c>
      <c r="O28" s="1">
        <v>200</v>
      </c>
      <c r="P28" s="1">
        <f t="shared" si="5"/>
        <v>64.739000000000004</v>
      </c>
      <c r="Q28" s="5"/>
      <c r="R28" s="5"/>
      <c r="S28" s="1"/>
      <c r="T28" s="1">
        <f t="shared" si="7"/>
        <v>12.71612165773336</v>
      </c>
      <c r="U28" s="1">
        <f t="shared" si="8"/>
        <v>12.71612165773336</v>
      </c>
      <c r="V28" s="1">
        <v>78.169200000000004</v>
      </c>
      <c r="W28" s="1">
        <v>88.884</v>
      </c>
      <c r="X28" s="1">
        <v>69.7684</v>
      </c>
      <c r="Y28" s="1">
        <v>72.010400000000004</v>
      </c>
      <c r="Z28" s="1">
        <v>71.988</v>
      </c>
      <c r="AA28" s="1">
        <v>69.181600000000003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32</v>
      </c>
      <c r="C29" s="1">
        <v>163.23599999999999</v>
      </c>
      <c r="D29" s="1">
        <v>471.85899999999998</v>
      </c>
      <c r="E29" s="1">
        <v>342.18599999999998</v>
      </c>
      <c r="F29" s="1">
        <v>240.477</v>
      </c>
      <c r="G29" s="6">
        <v>1</v>
      </c>
      <c r="H29" s="1">
        <v>35</v>
      </c>
      <c r="I29" s="1"/>
      <c r="J29" s="1">
        <v>341.12299999999999</v>
      </c>
      <c r="K29" s="1">
        <f t="shared" si="2"/>
        <v>1.0629999999999882</v>
      </c>
      <c r="L29" s="1">
        <f t="shared" si="4"/>
        <v>162.06299999999999</v>
      </c>
      <c r="M29" s="1">
        <v>180.12299999999999</v>
      </c>
      <c r="N29" s="1">
        <v>41.8265999999999</v>
      </c>
      <c r="O29" s="1">
        <v>40</v>
      </c>
      <c r="P29" s="1">
        <f t="shared" si="5"/>
        <v>32.412599999999998</v>
      </c>
      <c r="Q29" s="5"/>
      <c r="R29" s="5"/>
      <c r="S29" s="1"/>
      <c r="T29" s="1">
        <f t="shared" si="7"/>
        <v>9.9437749517163052</v>
      </c>
      <c r="U29" s="1">
        <f t="shared" si="8"/>
        <v>9.9437749517163052</v>
      </c>
      <c r="V29" s="1">
        <v>38.033999999999999</v>
      </c>
      <c r="W29" s="1">
        <v>53.087400000000002</v>
      </c>
      <c r="X29" s="1">
        <v>58.381600000000013</v>
      </c>
      <c r="Y29" s="1">
        <v>29.246200000000002</v>
      </c>
      <c r="Z29" s="1">
        <v>24.124199999999998</v>
      </c>
      <c r="AA29" s="1">
        <v>38.242600000000003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32</v>
      </c>
      <c r="C30" s="1">
        <v>82.25</v>
      </c>
      <c r="D30" s="1">
        <v>77.406999999999996</v>
      </c>
      <c r="E30" s="1">
        <v>32.825000000000003</v>
      </c>
      <c r="F30" s="1">
        <v>101.875</v>
      </c>
      <c r="G30" s="6">
        <v>1</v>
      </c>
      <c r="H30" s="1">
        <v>40</v>
      </c>
      <c r="I30" s="1"/>
      <c r="J30" s="1">
        <v>30.8</v>
      </c>
      <c r="K30" s="1">
        <f t="shared" si="2"/>
        <v>2.0250000000000021</v>
      </c>
      <c r="L30" s="1">
        <f t="shared" si="4"/>
        <v>32.825000000000003</v>
      </c>
      <c r="M30" s="1"/>
      <c r="N30" s="1">
        <v>28.22840000000004</v>
      </c>
      <c r="O30" s="1"/>
      <c r="P30" s="1">
        <f t="shared" si="5"/>
        <v>6.5650000000000004</v>
      </c>
      <c r="Q30" s="5"/>
      <c r="R30" s="5"/>
      <c r="S30" s="1"/>
      <c r="T30" s="1">
        <f t="shared" si="7"/>
        <v>19.817730388423463</v>
      </c>
      <c r="U30" s="1">
        <f t="shared" si="8"/>
        <v>19.817730388423463</v>
      </c>
      <c r="V30" s="1">
        <v>11.4514</v>
      </c>
      <c r="W30" s="1">
        <v>15.756</v>
      </c>
      <c r="X30" s="1">
        <v>14.7094</v>
      </c>
      <c r="Y30" s="1">
        <v>7.9714000000000009</v>
      </c>
      <c r="Z30" s="1">
        <v>12.900399999999999</v>
      </c>
      <c r="AA30" s="1">
        <v>17.011199999999999</v>
      </c>
      <c r="AB30" s="10" t="s">
        <v>43</v>
      </c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175.51599999999999</v>
      </c>
      <c r="D31" s="1">
        <v>619.49599999999998</v>
      </c>
      <c r="E31" s="1">
        <v>500.52499999999998</v>
      </c>
      <c r="F31" s="1">
        <v>224.315</v>
      </c>
      <c r="G31" s="6">
        <v>1</v>
      </c>
      <c r="H31" s="1">
        <v>30</v>
      </c>
      <c r="I31" s="1"/>
      <c r="J31" s="1">
        <v>696.21500000000003</v>
      </c>
      <c r="K31" s="1">
        <f t="shared" si="2"/>
        <v>-195.69000000000005</v>
      </c>
      <c r="L31" s="1">
        <f t="shared" si="4"/>
        <v>295.875</v>
      </c>
      <c r="M31" s="1">
        <v>204.65</v>
      </c>
      <c r="N31" s="1"/>
      <c r="O31" s="1">
        <v>163.34700000000009</v>
      </c>
      <c r="P31" s="1">
        <f t="shared" si="5"/>
        <v>59.174999999999997</v>
      </c>
      <c r="Q31" s="5">
        <f>10*P31-O31-N31-F31</f>
        <v>204.08799999999991</v>
      </c>
      <c r="R31" s="5"/>
      <c r="S31" s="1"/>
      <c r="T31" s="1">
        <f t="shared" si="7"/>
        <v>10</v>
      </c>
      <c r="U31" s="1">
        <f t="shared" si="8"/>
        <v>6.5511111111111129</v>
      </c>
      <c r="V31" s="1">
        <v>58.203200000000002</v>
      </c>
      <c r="W31" s="1">
        <v>62.223799999999997</v>
      </c>
      <c r="X31" s="1">
        <v>76.863600000000005</v>
      </c>
      <c r="Y31" s="1">
        <v>53.367199999999997</v>
      </c>
      <c r="Z31" s="1">
        <v>35.1768</v>
      </c>
      <c r="AA31" s="1">
        <v>48.123200000000011</v>
      </c>
      <c r="AB31" s="1"/>
      <c r="AC31" s="1">
        <f t="shared" si="3"/>
        <v>204.08799999999991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32</v>
      </c>
      <c r="C32" s="1">
        <v>336.7</v>
      </c>
      <c r="D32" s="1">
        <v>1365.5630000000001</v>
      </c>
      <c r="E32" s="1">
        <v>1312.9739999999999</v>
      </c>
      <c r="F32" s="1">
        <v>362.45299999999997</v>
      </c>
      <c r="G32" s="6">
        <v>1</v>
      </c>
      <c r="H32" s="1">
        <v>30</v>
      </c>
      <c r="I32" s="1"/>
      <c r="J32" s="1">
        <v>1377.07</v>
      </c>
      <c r="K32" s="1">
        <f t="shared" si="2"/>
        <v>-64.096000000000004</v>
      </c>
      <c r="L32" s="1">
        <f t="shared" si="4"/>
        <v>394.38699999999994</v>
      </c>
      <c r="M32" s="1">
        <v>918.58699999999999</v>
      </c>
      <c r="N32" s="1"/>
      <c r="O32" s="1">
        <v>97.124700000000018</v>
      </c>
      <c r="P32" s="1">
        <f t="shared" si="5"/>
        <v>78.877399999999994</v>
      </c>
      <c r="Q32" s="5">
        <f>10*P32-O32-N32-F32</f>
        <v>329.19629999999984</v>
      </c>
      <c r="R32" s="5"/>
      <c r="S32" s="1"/>
      <c r="T32" s="1">
        <f t="shared" si="7"/>
        <v>10</v>
      </c>
      <c r="U32" s="1">
        <f t="shared" si="8"/>
        <v>5.8264813495373833</v>
      </c>
      <c r="V32" s="1">
        <v>63.402600000000007</v>
      </c>
      <c r="W32" s="1">
        <v>78.985600000000019</v>
      </c>
      <c r="X32" s="1">
        <v>98.29800000000003</v>
      </c>
      <c r="Y32" s="1">
        <v>59.789400000000001</v>
      </c>
      <c r="Z32" s="1">
        <v>88.169399999999996</v>
      </c>
      <c r="AA32" s="1">
        <v>91.523399999999995</v>
      </c>
      <c r="AB32" s="1"/>
      <c r="AC32" s="1">
        <f t="shared" si="3"/>
        <v>329.19629999999984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32</v>
      </c>
      <c r="C33" s="1"/>
      <c r="D33" s="1">
        <v>374.15100000000001</v>
      </c>
      <c r="E33" s="1">
        <v>240.13200000000001</v>
      </c>
      <c r="F33" s="1">
        <v>133.90100000000001</v>
      </c>
      <c r="G33" s="6">
        <v>1</v>
      </c>
      <c r="H33" s="1">
        <v>30</v>
      </c>
      <c r="I33" s="1"/>
      <c r="J33" s="1">
        <v>223.34899999999999</v>
      </c>
      <c r="K33" s="1">
        <f t="shared" si="2"/>
        <v>16.783000000000015</v>
      </c>
      <c r="L33" s="1">
        <f t="shared" si="4"/>
        <v>183.983</v>
      </c>
      <c r="M33" s="1">
        <v>56.149000000000001</v>
      </c>
      <c r="N33" s="1"/>
      <c r="O33" s="1"/>
      <c r="P33" s="1">
        <f t="shared" si="5"/>
        <v>36.796599999999998</v>
      </c>
      <c r="Q33" s="5">
        <f>9.5*P33-O33-N33-F33</f>
        <v>215.66669999999999</v>
      </c>
      <c r="R33" s="5"/>
      <c r="S33" s="1"/>
      <c r="T33" s="1">
        <f t="shared" si="7"/>
        <v>9.5</v>
      </c>
      <c r="U33" s="1">
        <f t="shared" si="8"/>
        <v>3.6389503378029495</v>
      </c>
      <c r="V33" s="1">
        <v>9.9216000000000015</v>
      </c>
      <c r="W33" s="1">
        <v>22.569600000000001</v>
      </c>
      <c r="X33" s="1">
        <v>33.547199999999997</v>
      </c>
      <c r="Y33" s="1">
        <v>13.1136</v>
      </c>
      <c r="Z33" s="1">
        <v>12.486599999999999</v>
      </c>
      <c r="AA33" s="1">
        <v>12.486599999999999</v>
      </c>
      <c r="AB33" s="1"/>
      <c r="AC33" s="1">
        <f t="shared" si="3"/>
        <v>215.66669999999999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32</v>
      </c>
      <c r="C34" s="1">
        <v>163.279</v>
      </c>
      <c r="D34" s="1">
        <v>1616.58</v>
      </c>
      <c r="E34" s="1">
        <v>725.97699999999998</v>
      </c>
      <c r="F34" s="1">
        <v>891.43</v>
      </c>
      <c r="G34" s="6">
        <v>1</v>
      </c>
      <c r="H34" s="1">
        <v>40</v>
      </c>
      <c r="I34" s="1"/>
      <c r="J34" s="1">
        <v>1212.2670000000001</v>
      </c>
      <c r="K34" s="1">
        <f t="shared" si="2"/>
        <v>-486.29000000000008</v>
      </c>
      <c r="L34" s="1">
        <f t="shared" si="4"/>
        <v>623.54099999999994</v>
      </c>
      <c r="M34" s="1">
        <v>102.43600000000001</v>
      </c>
      <c r="N34" s="1"/>
      <c r="O34" s="1">
        <v>140.62680000000029</v>
      </c>
      <c r="P34" s="1">
        <f t="shared" si="5"/>
        <v>124.70819999999999</v>
      </c>
      <c r="Q34" s="5">
        <f t="shared" ref="Q34:Q39" si="10">12*P34-O34-N34-F34</f>
        <v>464.44159999999977</v>
      </c>
      <c r="R34" s="5"/>
      <c r="S34" s="1"/>
      <c r="T34" s="1">
        <f t="shared" si="7"/>
        <v>12</v>
      </c>
      <c r="U34" s="1">
        <f t="shared" si="8"/>
        <v>8.2757733653440617</v>
      </c>
      <c r="V34" s="1">
        <v>116.6054</v>
      </c>
      <c r="W34" s="1">
        <v>179.0428</v>
      </c>
      <c r="X34" s="1">
        <v>193.2166</v>
      </c>
      <c r="Y34" s="1">
        <v>104.7398</v>
      </c>
      <c r="Z34" s="1">
        <v>62.917400000000001</v>
      </c>
      <c r="AA34" s="1">
        <v>95.844200000000001</v>
      </c>
      <c r="AB34" s="1"/>
      <c r="AC34" s="1">
        <f t="shared" si="3"/>
        <v>464.44159999999977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32</v>
      </c>
      <c r="C35" s="1">
        <v>49.7</v>
      </c>
      <c r="D35" s="1">
        <v>754.36500000000001</v>
      </c>
      <c r="E35" s="1">
        <v>561.26199999999994</v>
      </c>
      <c r="F35" s="1">
        <v>194.423</v>
      </c>
      <c r="G35" s="6">
        <v>1</v>
      </c>
      <c r="H35" s="1">
        <v>35</v>
      </c>
      <c r="I35" s="1"/>
      <c r="J35" s="1">
        <v>1209.992</v>
      </c>
      <c r="K35" s="1">
        <f t="shared" si="2"/>
        <v>-648.73</v>
      </c>
      <c r="L35" s="1">
        <f t="shared" si="4"/>
        <v>192.00399999999996</v>
      </c>
      <c r="M35" s="1">
        <v>369.25799999999998</v>
      </c>
      <c r="N35" s="1"/>
      <c r="O35" s="1">
        <v>99.835800000000233</v>
      </c>
      <c r="P35" s="1">
        <f t="shared" si="5"/>
        <v>38.40079999999999</v>
      </c>
      <c r="Q35" s="5">
        <f>11*P35-O35-N35-F35</f>
        <v>128.14999999999964</v>
      </c>
      <c r="R35" s="5"/>
      <c r="S35" s="1"/>
      <c r="T35" s="1">
        <f t="shared" si="7"/>
        <v>11</v>
      </c>
      <c r="U35" s="1">
        <f t="shared" si="8"/>
        <v>7.6628299410429035</v>
      </c>
      <c r="V35" s="1">
        <v>38.170200000000023</v>
      </c>
      <c r="W35" s="1">
        <v>50.45500000000002</v>
      </c>
      <c r="X35" s="1">
        <v>55.249799999999979</v>
      </c>
      <c r="Y35" s="1">
        <v>31.445399999999999</v>
      </c>
      <c r="Z35" s="1">
        <v>30.257999999999999</v>
      </c>
      <c r="AA35" s="1">
        <v>35.566200000000002</v>
      </c>
      <c r="AB35" s="1"/>
      <c r="AC35" s="1">
        <f t="shared" si="3"/>
        <v>128.14999999999964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122.49299999999999</v>
      </c>
      <c r="D36" s="1">
        <v>270.58800000000002</v>
      </c>
      <c r="E36" s="1">
        <v>156.023</v>
      </c>
      <c r="F36" s="1">
        <v>223.072</v>
      </c>
      <c r="G36" s="6">
        <v>1</v>
      </c>
      <c r="H36" s="1">
        <v>45</v>
      </c>
      <c r="I36" s="1"/>
      <c r="J36" s="1">
        <v>140.4</v>
      </c>
      <c r="K36" s="1">
        <f t="shared" si="2"/>
        <v>15.62299999999999</v>
      </c>
      <c r="L36" s="1">
        <f t="shared" si="4"/>
        <v>156.023</v>
      </c>
      <c r="M36" s="1"/>
      <c r="N36" s="1">
        <v>45.5628999999999</v>
      </c>
      <c r="O36" s="1"/>
      <c r="P36" s="1">
        <f t="shared" si="5"/>
        <v>31.204599999999999</v>
      </c>
      <c r="Q36" s="5">
        <f t="shared" si="10"/>
        <v>105.82030000000009</v>
      </c>
      <c r="R36" s="5"/>
      <c r="S36" s="1"/>
      <c r="T36" s="1">
        <f t="shared" si="7"/>
        <v>12</v>
      </c>
      <c r="U36" s="1">
        <f t="shared" si="8"/>
        <v>8.6088236990700064</v>
      </c>
      <c r="V36" s="1">
        <v>27.010200000000001</v>
      </c>
      <c r="W36" s="1">
        <v>35.683599999999998</v>
      </c>
      <c r="X36" s="1">
        <v>31.813400000000001</v>
      </c>
      <c r="Y36" s="1">
        <v>32.155799999999999</v>
      </c>
      <c r="Z36" s="1">
        <v>29.851800000000001</v>
      </c>
      <c r="AA36" s="1">
        <v>26.1586</v>
      </c>
      <c r="AB36" s="1"/>
      <c r="AC36" s="1">
        <f t="shared" si="3"/>
        <v>105.82030000000009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32</v>
      </c>
      <c r="C37" s="1"/>
      <c r="D37" s="1">
        <v>142.20500000000001</v>
      </c>
      <c r="E37" s="1">
        <v>54.662999999999997</v>
      </c>
      <c r="F37" s="1">
        <v>86.067999999999998</v>
      </c>
      <c r="G37" s="6">
        <v>1</v>
      </c>
      <c r="H37" s="1">
        <v>30</v>
      </c>
      <c r="I37" s="1"/>
      <c r="J37" s="1">
        <v>49.7</v>
      </c>
      <c r="K37" s="1">
        <f t="shared" si="2"/>
        <v>4.9629999999999939</v>
      </c>
      <c r="L37" s="1">
        <f t="shared" si="4"/>
        <v>54.662999999999997</v>
      </c>
      <c r="M37" s="1"/>
      <c r="N37" s="1"/>
      <c r="O37" s="1"/>
      <c r="P37" s="1">
        <f t="shared" si="5"/>
        <v>10.932599999999999</v>
      </c>
      <c r="Q37" s="5">
        <f>10*P37-O37-N37-F37</f>
        <v>23.257999999999996</v>
      </c>
      <c r="R37" s="5"/>
      <c r="S37" s="1"/>
      <c r="T37" s="1">
        <f t="shared" si="7"/>
        <v>10</v>
      </c>
      <c r="U37" s="1">
        <f t="shared" si="8"/>
        <v>7.87260121105684</v>
      </c>
      <c r="V37" s="1">
        <v>3.3298000000000001</v>
      </c>
      <c r="W37" s="1">
        <v>7.227199999999999</v>
      </c>
      <c r="X37" s="1">
        <v>15.236800000000001</v>
      </c>
      <c r="Y37" s="1">
        <v>8.232800000000001</v>
      </c>
      <c r="Z37" s="1">
        <v>-0.21479999999999999</v>
      </c>
      <c r="AA37" s="1">
        <v>-0.21479999999999999</v>
      </c>
      <c r="AB37" s="1"/>
      <c r="AC37" s="1">
        <f t="shared" si="3"/>
        <v>23.257999999999996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32</v>
      </c>
      <c r="C38" s="1">
        <v>448.93599999999998</v>
      </c>
      <c r="D38" s="1">
        <v>538.25</v>
      </c>
      <c r="E38" s="1">
        <v>467.95</v>
      </c>
      <c r="F38" s="1">
        <v>414.11399999999998</v>
      </c>
      <c r="G38" s="6">
        <v>1</v>
      </c>
      <c r="H38" s="1">
        <v>45</v>
      </c>
      <c r="I38" s="1"/>
      <c r="J38" s="1">
        <v>452.3</v>
      </c>
      <c r="K38" s="1">
        <f t="shared" ref="K38:K69" si="11">E38-J38</f>
        <v>15.649999999999977</v>
      </c>
      <c r="L38" s="1">
        <f t="shared" si="4"/>
        <v>467.95</v>
      </c>
      <c r="M38" s="1"/>
      <c r="N38" s="1">
        <v>200</v>
      </c>
      <c r="O38" s="1">
        <v>200</v>
      </c>
      <c r="P38" s="1">
        <f t="shared" si="5"/>
        <v>93.59</v>
      </c>
      <c r="Q38" s="5">
        <f t="shared" si="10"/>
        <v>308.96599999999995</v>
      </c>
      <c r="R38" s="5"/>
      <c r="S38" s="1"/>
      <c r="T38" s="1">
        <f t="shared" si="7"/>
        <v>11.999999999999998</v>
      </c>
      <c r="U38" s="1">
        <f t="shared" si="8"/>
        <v>8.6987284966342564</v>
      </c>
      <c r="V38" s="1">
        <v>87.693799999999982</v>
      </c>
      <c r="W38" s="1">
        <v>88.398999999999987</v>
      </c>
      <c r="X38" s="1">
        <v>94.1858</v>
      </c>
      <c r="Y38" s="1">
        <v>103.71939999999999</v>
      </c>
      <c r="Z38" s="1">
        <v>93.656800000000004</v>
      </c>
      <c r="AA38" s="1">
        <v>98.178000000000011</v>
      </c>
      <c r="AB38" s="1"/>
      <c r="AC38" s="1">
        <f t="shared" ref="AC38:AC69" si="12">Q38*G38</f>
        <v>308.96599999999995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32</v>
      </c>
      <c r="C39" s="1">
        <v>443.99700000000001</v>
      </c>
      <c r="D39" s="1">
        <v>300.423</v>
      </c>
      <c r="E39" s="1">
        <v>315.06599999999997</v>
      </c>
      <c r="F39" s="1">
        <v>351.09</v>
      </c>
      <c r="G39" s="6">
        <v>1</v>
      </c>
      <c r="H39" s="1">
        <v>45</v>
      </c>
      <c r="I39" s="1"/>
      <c r="J39" s="1">
        <v>309.89999999999998</v>
      </c>
      <c r="K39" s="1">
        <f t="shared" si="11"/>
        <v>5.1659999999999968</v>
      </c>
      <c r="L39" s="1">
        <f t="shared" si="4"/>
        <v>315.06599999999997</v>
      </c>
      <c r="M39" s="1"/>
      <c r="N39" s="1">
        <v>150</v>
      </c>
      <c r="O39" s="1">
        <v>100</v>
      </c>
      <c r="P39" s="1">
        <f t="shared" si="5"/>
        <v>63.013199999999998</v>
      </c>
      <c r="Q39" s="5">
        <f t="shared" si="10"/>
        <v>155.06840000000005</v>
      </c>
      <c r="R39" s="5"/>
      <c r="S39" s="1"/>
      <c r="T39" s="1">
        <f t="shared" si="7"/>
        <v>12.000000000000002</v>
      </c>
      <c r="U39" s="1">
        <f t="shared" si="8"/>
        <v>9.5391124399332199</v>
      </c>
      <c r="V39" s="1">
        <v>62.393599999999992</v>
      </c>
      <c r="W39" s="1">
        <v>75.616799999999998</v>
      </c>
      <c r="X39" s="1">
        <v>78.881600000000006</v>
      </c>
      <c r="Y39" s="1">
        <v>75.405600000000007</v>
      </c>
      <c r="Z39" s="1">
        <v>80.618200000000002</v>
      </c>
      <c r="AA39" s="1">
        <v>87.695000000000007</v>
      </c>
      <c r="AB39" s="1"/>
      <c r="AC39" s="1">
        <f t="shared" si="12"/>
        <v>155.06840000000005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32</v>
      </c>
      <c r="C40" s="1">
        <v>78.400000000000006</v>
      </c>
      <c r="D40" s="1">
        <v>453.64100000000002</v>
      </c>
      <c r="E40" s="1">
        <v>106.46</v>
      </c>
      <c r="F40" s="1">
        <v>393.04300000000001</v>
      </c>
      <c r="G40" s="6">
        <v>1</v>
      </c>
      <c r="H40" s="1">
        <v>45</v>
      </c>
      <c r="I40" s="1"/>
      <c r="J40" s="1">
        <v>114.3</v>
      </c>
      <c r="K40" s="1">
        <f t="shared" si="11"/>
        <v>-7.8400000000000034</v>
      </c>
      <c r="L40" s="1">
        <f t="shared" si="4"/>
        <v>106.46</v>
      </c>
      <c r="M40" s="1"/>
      <c r="N40" s="1"/>
      <c r="O40" s="1"/>
      <c r="P40" s="1">
        <f t="shared" si="5"/>
        <v>21.291999999999998</v>
      </c>
      <c r="Q40" s="5"/>
      <c r="R40" s="5"/>
      <c r="S40" s="1"/>
      <c r="T40" s="1">
        <f t="shared" si="7"/>
        <v>18.459656208904754</v>
      </c>
      <c r="U40" s="1">
        <f t="shared" si="8"/>
        <v>18.459656208904754</v>
      </c>
      <c r="V40" s="1">
        <v>26.4224</v>
      </c>
      <c r="W40" s="1">
        <v>45.4574</v>
      </c>
      <c r="X40" s="1">
        <v>48.153199999999998</v>
      </c>
      <c r="Y40" s="1">
        <v>20.452200000000001</v>
      </c>
      <c r="Z40" s="1">
        <v>28.0106</v>
      </c>
      <c r="AA40" s="1">
        <v>36.057000000000002</v>
      </c>
      <c r="AB40" s="10" t="s">
        <v>43</v>
      </c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32</v>
      </c>
      <c r="C41" s="1"/>
      <c r="D41" s="1">
        <v>386.13099999999997</v>
      </c>
      <c r="E41" s="1">
        <v>386.13099999999997</v>
      </c>
      <c r="F41" s="1"/>
      <c r="G41" s="6">
        <v>0</v>
      </c>
      <c r="H41" s="1" t="e">
        <v>#N/A</v>
      </c>
      <c r="I41" s="1"/>
      <c r="J41" s="1">
        <v>736.529</v>
      </c>
      <c r="K41" s="1">
        <f t="shared" si="11"/>
        <v>-350.39800000000002</v>
      </c>
      <c r="L41" s="1">
        <f t="shared" si="4"/>
        <v>0</v>
      </c>
      <c r="M41" s="1">
        <v>386.13099999999997</v>
      </c>
      <c r="N41" s="1"/>
      <c r="O41" s="1"/>
      <c r="P41" s="1">
        <f t="shared" si="5"/>
        <v>0</v>
      </c>
      <c r="Q41" s="5"/>
      <c r="R41" s="5"/>
      <c r="S41" s="1"/>
      <c r="T41" s="1" t="e">
        <f t="shared" si="7"/>
        <v>#DIV/0!</v>
      </c>
      <c r="U41" s="1" t="e">
        <f t="shared" si="8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/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32</v>
      </c>
      <c r="C42" s="1">
        <v>74.650000000000006</v>
      </c>
      <c r="D42" s="1">
        <v>156.92400000000001</v>
      </c>
      <c r="E42" s="1">
        <v>184.78899999999999</v>
      </c>
      <c r="F42" s="1">
        <v>13.131</v>
      </c>
      <c r="G42" s="6">
        <v>1</v>
      </c>
      <c r="H42" s="1">
        <v>35</v>
      </c>
      <c r="I42" s="1"/>
      <c r="J42" s="1">
        <v>392.74299999999999</v>
      </c>
      <c r="K42" s="1">
        <f t="shared" si="11"/>
        <v>-207.95400000000001</v>
      </c>
      <c r="L42" s="1">
        <f t="shared" si="4"/>
        <v>28.092999999999989</v>
      </c>
      <c r="M42" s="1">
        <v>156.696</v>
      </c>
      <c r="N42" s="1">
        <v>41.427799999999948</v>
      </c>
      <c r="O42" s="1">
        <v>40</v>
      </c>
      <c r="P42" s="1">
        <f t="shared" si="5"/>
        <v>5.618599999999998</v>
      </c>
      <c r="Q42" s="5"/>
      <c r="R42" s="5"/>
      <c r="S42" s="1"/>
      <c r="T42" s="1">
        <f t="shared" si="7"/>
        <v>16.829601680133838</v>
      </c>
      <c r="U42" s="1">
        <f t="shared" si="8"/>
        <v>16.829601680133838</v>
      </c>
      <c r="V42" s="1">
        <v>11.021800000000001</v>
      </c>
      <c r="W42" s="1">
        <v>12.6158</v>
      </c>
      <c r="X42" s="1">
        <v>6.8863999999999974</v>
      </c>
      <c r="Y42" s="1">
        <v>4.2723999999999993</v>
      </c>
      <c r="Z42" s="1">
        <v>8.5489999999999977</v>
      </c>
      <c r="AA42" s="1">
        <v>8.5489999999999977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37</v>
      </c>
      <c r="C43" s="1"/>
      <c r="D43" s="1">
        <v>726</v>
      </c>
      <c r="E43" s="1">
        <v>318</v>
      </c>
      <c r="F43" s="1">
        <v>406</v>
      </c>
      <c r="G43" s="6">
        <v>0.4</v>
      </c>
      <c r="H43" s="1">
        <v>45</v>
      </c>
      <c r="I43" s="1"/>
      <c r="J43" s="1">
        <v>326</v>
      </c>
      <c r="K43" s="1">
        <f t="shared" si="11"/>
        <v>-8</v>
      </c>
      <c r="L43" s="1">
        <f t="shared" si="4"/>
        <v>318</v>
      </c>
      <c r="M43" s="1"/>
      <c r="N43" s="1"/>
      <c r="O43" s="1"/>
      <c r="P43" s="1">
        <f t="shared" si="5"/>
        <v>63.6</v>
      </c>
      <c r="Q43" s="5">
        <f t="shared" ref="Q43" si="13">12*P43-O43-N43-F43</f>
        <v>357.20000000000005</v>
      </c>
      <c r="R43" s="5"/>
      <c r="S43" s="1"/>
      <c r="T43" s="1">
        <f t="shared" si="7"/>
        <v>12</v>
      </c>
      <c r="U43" s="1">
        <f t="shared" si="8"/>
        <v>6.3836477987421381</v>
      </c>
      <c r="V43" s="1">
        <v>23</v>
      </c>
      <c r="W43" s="1">
        <v>23.8</v>
      </c>
      <c r="X43" s="1">
        <v>59.8</v>
      </c>
      <c r="Y43" s="1">
        <v>35.799999999999997</v>
      </c>
      <c r="Z43" s="1">
        <v>22.6</v>
      </c>
      <c r="AA43" s="1">
        <v>27.6</v>
      </c>
      <c r="AB43" s="1"/>
      <c r="AC43" s="1">
        <f t="shared" si="12"/>
        <v>142.88000000000002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32</v>
      </c>
      <c r="C44" s="1"/>
      <c r="D44" s="1">
        <v>206.72300000000001</v>
      </c>
      <c r="E44" s="1">
        <v>206.72300000000001</v>
      </c>
      <c r="F44" s="1"/>
      <c r="G44" s="6">
        <v>0</v>
      </c>
      <c r="H44" s="1" t="e">
        <v>#N/A</v>
      </c>
      <c r="I44" s="1"/>
      <c r="J44" s="1">
        <v>206.72300000000001</v>
      </c>
      <c r="K44" s="1">
        <f t="shared" si="11"/>
        <v>0</v>
      </c>
      <c r="L44" s="1">
        <f t="shared" si="4"/>
        <v>0</v>
      </c>
      <c r="M44" s="1">
        <v>206.72300000000001</v>
      </c>
      <c r="N44" s="1"/>
      <c r="O44" s="1"/>
      <c r="P44" s="1">
        <f t="shared" si="5"/>
        <v>0</v>
      </c>
      <c r="Q44" s="5"/>
      <c r="R44" s="5"/>
      <c r="S44" s="1"/>
      <c r="T44" s="1" t="e">
        <f t="shared" si="7"/>
        <v>#DIV/0!</v>
      </c>
      <c r="U44" s="1" t="e">
        <f t="shared" si="8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/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32</v>
      </c>
      <c r="C45" s="1">
        <v>334.8</v>
      </c>
      <c r="D45" s="1">
        <v>293.10899999999998</v>
      </c>
      <c r="E45" s="1">
        <v>174.958</v>
      </c>
      <c r="F45" s="1">
        <v>378.721</v>
      </c>
      <c r="G45" s="6">
        <v>1</v>
      </c>
      <c r="H45" s="1">
        <v>40</v>
      </c>
      <c r="I45" s="1"/>
      <c r="J45" s="1">
        <v>169.9</v>
      </c>
      <c r="K45" s="1">
        <f t="shared" si="11"/>
        <v>5.0579999999999927</v>
      </c>
      <c r="L45" s="1">
        <f t="shared" si="4"/>
        <v>174.958</v>
      </c>
      <c r="M45" s="1"/>
      <c r="N45" s="1">
        <v>76.591800000000035</v>
      </c>
      <c r="O45" s="1"/>
      <c r="P45" s="1">
        <f t="shared" si="5"/>
        <v>34.991599999999998</v>
      </c>
      <c r="Q45" s="5"/>
      <c r="R45" s="5"/>
      <c r="S45" s="1"/>
      <c r="T45" s="1">
        <f t="shared" si="7"/>
        <v>13.012060037266089</v>
      </c>
      <c r="U45" s="1">
        <f t="shared" si="8"/>
        <v>13.012060037266089</v>
      </c>
      <c r="V45" s="1">
        <v>42.255600000000001</v>
      </c>
      <c r="W45" s="1">
        <v>35.539199999999987</v>
      </c>
      <c r="X45" s="1">
        <v>34.306600000000003</v>
      </c>
      <c r="Y45" s="1">
        <v>59.964399999999998</v>
      </c>
      <c r="Z45" s="1">
        <v>52.823400000000007</v>
      </c>
      <c r="AA45" s="1">
        <v>47.373800000000003</v>
      </c>
      <c r="AB45" s="1"/>
      <c r="AC45" s="1">
        <f t="shared" si="1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37</v>
      </c>
      <c r="C46" s="1"/>
      <c r="D46" s="1">
        <v>636</v>
      </c>
      <c r="E46" s="1">
        <v>352</v>
      </c>
      <c r="F46" s="1">
        <v>266</v>
      </c>
      <c r="G46" s="6">
        <v>0.4</v>
      </c>
      <c r="H46" s="1">
        <v>40</v>
      </c>
      <c r="I46" s="1"/>
      <c r="J46" s="1">
        <v>406</v>
      </c>
      <c r="K46" s="1">
        <f t="shared" si="11"/>
        <v>-54</v>
      </c>
      <c r="L46" s="1">
        <f t="shared" si="4"/>
        <v>232</v>
      </c>
      <c r="M46" s="1">
        <v>120</v>
      </c>
      <c r="N46" s="1"/>
      <c r="O46" s="1"/>
      <c r="P46" s="1">
        <f t="shared" si="5"/>
        <v>46.4</v>
      </c>
      <c r="Q46" s="5">
        <f t="shared" ref="Q46:Q58" si="14">12*P46-O46-N46-F46</f>
        <v>290.79999999999995</v>
      </c>
      <c r="R46" s="5"/>
      <c r="S46" s="1"/>
      <c r="T46" s="1">
        <f t="shared" si="7"/>
        <v>12</v>
      </c>
      <c r="U46" s="1">
        <f t="shared" si="8"/>
        <v>5.7327586206896557</v>
      </c>
      <c r="V46" s="1">
        <v>19.600000000000001</v>
      </c>
      <c r="W46" s="1">
        <v>0</v>
      </c>
      <c r="X46" s="1">
        <v>46.6</v>
      </c>
      <c r="Y46" s="1">
        <v>46.2</v>
      </c>
      <c r="Z46" s="1">
        <v>1</v>
      </c>
      <c r="AA46" s="1">
        <v>4</v>
      </c>
      <c r="AB46" s="1"/>
      <c r="AC46" s="1">
        <f t="shared" si="12"/>
        <v>116.32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37</v>
      </c>
      <c r="C47" s="1">
        <v>882</v>
      </c>
      <c r="D47" s="1">
        <v>798</v>
      </c>
      <c r="E47" s="1">
        <v>675</v>
      </c>
      <c r="F47" s="1">
        <v>814</v>
      </c>
      <c r="G47" s="6">
        <v>0.4</v>
      </c>
      <c r="H47" s="1">
        <v>45</v>
      </c>
      <c r="I47" s="1"/>
      <c r="J47" s="1">
        <v>664</v>
      </c>
      <c r="K47" s="1">
        <f t="shared" si="11"/>
        <v>11</v>
      </c>
      <c r="L47" s="1">
        <f t="shared" si="4"/>
        <v>555</v>
      </c>
      <c r="M47" s="1">
        <v>120</v>
      </c>
      <c r="N47" s="1"/>
      <c r="O47" s="1">
        <v>600</v>
      </c>
      <c r="P47" s="1">
        <f t="shared" si="5"/>
        <v>111</v>
      </c>
      <c r="Q47" s="5"/>
      <c r="R47" s="5"/>
      <c r="S47" s="1"/>
      <c r="T47" s="1">
        <f t="shared" si="7"/>
        <v>12.738738738738739</v>
      </c>
      <c r="U47" s="1">
        <f t="shared" si="8"/>
        <v>12.738738738738739</v>
      </c>
      <c r="V47" s="1">
        <v>134</v>
      </c>
      <c r="W47" s="1">
        <v>139</v>
      </c>
      <c r="X47" s="1">
        <v>78.685599999999994</v>
      </c>
      <c r="Y47" s="1">
        <v>92</v>
      </c>
      <c r="Z47" s="1">
        <v>158.19999999999999</v>
      </c>
      <c r="AA47" s="1">
        <v>140</v>
      </c>
      <c r="AB47" s="1"/>
      <c r="AC47" s="1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37</v>
      </c>
      <c r="C48" s="1">
        <v>240</v>
      </c>
      <c r="D48" s="1">
        <v>1893</v>
      </c>
      <c r="E48" s="1">
        <v>609</v>
      </c>
      <c r="F48" s="1">
        <v>1269</v>
      </c>
      <c r="G48" s="6">
        <v>0.4</v>
      </c>
      <c r="H48" s="1">
        <v>40</v>
      </c>
      <c r="I48" s="1"/>
      <c r="J48" s="1">
        <v>658</v>
      </c>
      <c r="K48" s="1">
        <f t="shared" si="11"/>
        <v>-49</v>
      </c>
      <c r="L48" s="1">
        <f t="shared" si="4"/>
        <v>459</v>
      </c>
      <c r="M48" s="1">
        <v>150</v>
      </c>
      <c r="N48" s="1"/>
      <c r="O48" s="1">
        <v>300</v>
      </c>
      <c r="P48" s="1">
        <f t="shared" si="5"/>
        <v>91.8</v>
      </c>
      <c r="Q48" s="5"/>
      <c r="R48" s="5"/>
      <c r="S48" s="1"/>
      <c r="T48" s="1">
        <f t="shared" si="7"/>
        <v>17.091503267973856</v>
      </c>
      <c r="U48" s="1">
        <f t="shared" si="8"/>
        <v>17.091503267973856</v>
      </c>
      <c r="V48" s="1">
        <v>149.4</v>
      </c>
      <c r="W48" s="1">
        <v>228.4</v>
      </c>
      <c r="X48" s="1">
        <v>210.2</v>
      </c>
      <c r="Y48" s="1">
        <v>108.4</v>
      </c>
      <c r="Z48" s="1">
        <v>149.19999999999999</v>
      </c>
      <c r="AA48" s="1">
        <v>165.6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32</v>
      </c>
      <c r="C49" s="1">
        <v>12.304</v>
      </c>
      <c r="D49" s="1">
        <v>140.09399999999999</v>
      </c>
      <c r="E49" s="1">
        <v>17.532</v>
      </c>
      <c r="F49" s="1">
        <v>125.22</v>
      </c>
      <c r="G49" s="6">
        <v>1</v>
      </c>
      <c r="H49" s="1">
        <v>50</v>
      </c>
      <c r="I49" s="1"/>
      <c r="J49" s="1">
        <v>22.3</v>
      </c>
      <c r="K49" s="1">
        <f t="shared" si="11"/>
        <v>-4.7680000000000007</v>
      </c>
      <c r="L49" s="1">
        <f t="shared" si="4"/>
        <v>17.532</v>
      </c>
      <c r="M49" s="1"/>
      <c r="N49" s="1"/>
      <c r="O49" s="1"/>
      <c r="P49" s="1">
        <f t="shared" si="5"/>
        <v>3.5064000000000002</v>
      </c>
      <c r="Q49" s="5"/>
      <c r="R49" s="5"/>
      <c r="S49" s="1"/>
      <c r="T49" s="1">
        <f t="shared" si="7"/>
        <v>35.711841204654341</v>
      </c>
      <c r="U49" s="1">
        <f t="shared" si="8"/>
        <v>35.711841204654341</v>
      </c>
      <c r="V49" s="1">
        <v>7.6236000000000006</v>
      </c>
      <c r="W49" s="1">
        <v>9.2392000000000003</v>
      </c>
      <c r="X49" s="1">
        <v>12.2014</v>
      </c>
      <c r="Y49" s="1">
        <v>9.7677999999999994</v>
      </c>
      <c r="Z49" s="1">
        <v>1.359</v>
      </c>
      <c r="AA49" s="1">
        <v>3.2585999999999999</v>
      </c>
      <c r="AB49" s="1"/>
      <c r="AC49" s="1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79</v>
      </c>
      <c r="B50" s="1" t="s">
        <v>32</v>
      </c>
      <c r="C50" s="1">
        <v>119.474</v>
      </c>
      <c r="D50" s="1">
        <v>333.89400000000001</v>
      </c>
      <c r="E50" s="1">
        <v>117.342</v>
      </c>
      <c r="F50" s="1">
        <v>302.30200000000002</v>
      </c>
      <c r="G50" s="6">
        <v>1</v>
      </c>
      <c r="H50" s="1">
        <v>50</v>
      </c>
      <c r="I50" s="1"/>
      <c r="J50" s="1">
        <v>117</v>
      </c>
      <c r="K50" s="1">
        <f t="shared" si="11"/>
        <v>0.34199999999999875</v>
      </c>
      <c r="L50" s="1">
        <f t="shared" si="4"/>
        <v>117.342</v>
      </c>
      <c r="M50" s="1"/>
      <c r="N50" s="1">
        <v>50.506399999999992</v>
      </c>
      <c r="O50" s="1">
        <v>40</v>
      </c>
      <c r="P50" s="1">
        <f t="shared" si="5"/>
        <v>23.468399999999999</v>
      </c>
      <c r="Q50" s="5"/>
      <c r="R50" s="5"/>
      <c r="S50" s="1"/>
      <c r="T50" s="1">
        <f t="shared" si="7"/>
        <v>16.737758006510884</v>
      </c>
      <c r="U50" s="1">
        <f t="shared" si="8"/>
        <v>16.737758006510884</v>
      </c>
      <c r="V50" s="1">
        <v>33.321800000000003</v>
      </c>
      <c r="W50" s="1">
        <v>37.081200000000003</v>
      </c>
      <c r="X50" s="1">
        <v>36.691400000000002</v>
      </c>
      <c r="Y50" s="1">
        <v>35.225999999999999</v>
      </c>
      <c r="Z50" s="1">
        <v>30.465</v>
      </c>
      <c r="AA50" s="1">
        <v>29.940200000000001</v>
      </c>
      <c r="AB50" s="1"/>
      <c r="AC50" s="1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80</v>
      </c>
      <c r="B51" s="1" t="s">
        <v>32</v>
      </c>
      <c r="C51" s="1">
        <v>128.19999999999999</v>
      </c>
      <c r="D51" s="1">
        <v>303.22500000000002</v>
      </c>
      <c r="E51" s="1">
        <v>331.33300000000003</v>
      </c>
      <c r="F51" s="1">
        <v>88.802000000000007</v>
      </c>
      <c r="G51" s="6">
        <v>1</v>
      </c>
      <c r="H51" s="1">
        <v>55</v>
      </c>
      <c r="I51" s="1"/>
      <c r="J51" s="1">
        <v>439.76</v>
      </c>
      <c r="K51" s="1">
        <f t="shared" si="11"/>
        <v>-108.42699999999996</v>
      </c>
      <c r="L51" s="1">
        <f t="shared" si="4"/>
        <v>28.108000000000004</v>
      </c>
      <c r="M51" s="1">
        <v>303.22500000000002</v>
      </c>
      <c r="N51" s="1">
        <v>54.609000000000023</v>
      </c>
      <c r="O51" s="1"/>
      <c r="P51" s="1">
        <f t="shared" si="5"/>
        <v>5.6216000000000008</v>
      </c>
      <c r="Q51" s="5"/>
      <c r="R51" s="5"/>
      <c r="S51" s="1"/>
      <c r="T51" s="1">
        <f t="shared" si="7"/>
        <v>25.510708695033443</v>
      </c>
      <c r="U51" s="1">
        <f t="shared" si="8"/>
        <v>25.510708695033443</v>
      </c>
      <c r="V51" s="1">
        <v>11.797000000000001</v>
      </c>
      <c r="W51" s="1">
        <v>10.6448</v>
      </c>
      <c r="X51" s="1">
        <v>2.5042000000000031</v>
      </c>
      <c r="Y51" s="1">
        <v>3.8956000000000022</v>
      </c>
      <c r="Z51" s="1">
        <v>12.7888</v>
      </c>
      <c r="AA51" s="1">
        <v>11.674799999999999</v>
      </c>
      <c r="AB51" s="1"/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32</v>
      </c>
      <c r="C52" s="1">
        <v>77.8</v>
      </c>
      <c r="D52" s="1">
        <v>0.86399999999999999</v>
      </c>
      <c r="E52" s="1">
        <v>4.5439999999999996</v>
      </c>
      <c r="F52" s="1">
        <v>72.599999999999994</v>
      </c>
      <c r="G52" s="6">
        <v>1</v>
      </c>
      <c r="H52" s="1">
        <v>50</v>
      </c>
      <c r="I52" s="1"/>
      <c r="J52" s="1">
        <v>4.5999999999999996</v>
      </c>
      <c r="K52" s="1">
        <f t="shared" si="11"/>
        <v>-5.600000000000005E-2</v>
      </c>
      <c r="L52" s="1">
        <f t="shared" si="4"/>
        <v>4.5439999999999996</v>
      </c>
      <c r="M52" s="1"/>
      <c r="N52" s="1"/>
      <c r="O52" s="1"/>
      <c r="P52" s="1">
        <f t="shared" si="5"/>
        <v>0.90879999999999994</v>
      </c>
      <c r="Q52" s="5"/>
      <c r="R52" s="5"/>
      <c r="S52" s="1"/>
      <c r="T52" s="1">
        <f t="shared" si="7"/>
        <v>79.885563380281695</v>
      </c>
      <c r="U52" s="1">
        <f t="shared" si="8"/>
        <v>79.885563380281695</v>
      </c>
      <c r="V52" s="1">
        <v>1.2128000000000001</v>
      </c>
      <c r="W52" s="1">
        <v>1.2139999999999991</v>
      </c>
      <c r="X52" s="1">
        <v>3.3384000000000009</v>
      </c>
      <c r="Y52" s="1">
        <v>4.5236000000000001</v>
      </c>
      <c r="Z52" s="1">
        <v>5.45</v>
      </c>
      <c r="AA52" s="1">
        <v>7.2684000000000024</v>
      </c>
      <c r="AB52" s="10" t="s">
        <v>43</v>
      </c>
      <c r="AC52" s="1">
        <f t="shared" si="1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32</v>
      </c>
      <c r="C53" s="1">
        <v>182.8</v>
      </c>
      <c r="D53" s="1">
        <v>188.404</v>
      </c>
      <c r="E53" s="1">
        <v>216.32400000000001</v>
      </c>
      <c r="F53" s="1">
        <v>112.613</v>
      </c>
      <c r="G53" s="6">
        <v>1</v>
      </c>
      <c r="H53" s="1">
        <v>40</v>
      </c>
      <c r="I53" s="1"/>
      <c r="J53" s="1">
        <v>212.94</v>
      </c>
      <c r="K53" s="1">
        <f t="shared" si="11"/>
        <v>3.3840000000000146</v>
      </c>
      <c r="L53" s="1">
        <f t="shared" si="4"/>
        <v>111.68400000000001</v>
      </c>
      <c r="M53" s="1">
        <v>104.64</v>
      </c>
      <c r="N53" s="1">
        <v>77.825400000000002</v>
      </c>
      <c r="O53" s="1"/>
      <c r="P53" s="1">
        <f t="shared" si="5"/>
        <v>22.336800000000004</v>
      </c>
      <c r="Q53" s="5">
        <f t="shared" si="14"/>
        <v>77.603200000000015</v>
      </c>
      <c r="R53" s="5"/>
      <c r="S53" s="1"/>
      <c r="T53" s="1">
        <f t="shared" si="7"/>
        <v>11.999999999999998</v>
      </c>
      <c r="U53" s="1">
        <f t="shared" si="8"/>
        <v>8.5257691343433244</v>
      </c>
      <c r="V53" s="1">
        <v>20.616</v>
      </c>
      <c r="W53" s="1">
        <v>24.405999999999999</v>
      </c>
      <c r="X53" s="1">
        <v>25.545999999999999</v>
      </c>
      <c r="Y53" s="1">
        <v>24.646999999999998</v>
      </c>
      <c r="Z53" s="1">
        <v>26.422000000000001</v>
      </c>
      <c r="AA53" s="1">
        <v>27.666399999999999</v>
      </c>
      <c r="AB53" s="1"/>
      <c r="AC53" s="1">
        <f t="shared" si="12"/>
        <v>77.603200000000015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83</v>
      </c>
      <c r="B54" s="1" t="s">
        <v>32</v>
      </c>
      <c r="C54" s="1">
        <v>201.952</v>
      </c>
      <c r="D54" s="1">
        <v>315.291</v>
      </c>
      <c r="E54" s="1">
        <v>250.96100000000001</v>
      </c>
      <c r="F54" s="1">
        <v>207.06100000000001</v>
      </c>
      <c r="G54" s="6">
        <v>1</v>
      </c>
      <c r="H54" s="1">
        <v>40</v>
      </c>
      <c r="I54" s="1"/>
      <c r="J54" s="1">
        <v>255.09299999999999</v>
      </c>
      <c r="K54" s="1">
        <f t="shared" si="11"/>
        <v>-4.1319999999999766</v>
      </c>
      <c r="L54" s="1">
        <f t="shared" si="4"/>
        <v>97.368000000000023</v>
      </c>
      <c r="M54" s="1">
        <v>153.59299999999999</v>
      </c>
      <c r="N54" s="1">
        <v>31.279399999999949</v>
      </c>
      <c r="O54" s="1"/>
      <c r="P54" s="1">
        <f t="shared" si="5"/>
        <v>19.473600000000005</v>
      </c>
      <c r="Q54" s="5"/>
      <c r="R54" s="5"/>
      <c r="S54" s="1"/>
      <c r="T54" s="1">
        <f t="shared" si="7"/>
        <v>12.239154547695337</v>
      </c>
      <c r="U54" s="1">
        <f t="shared" si="8"/>
        <v>12.239154547695337</v>
      </c>
      <c r="V54" s="1">
        <v>24.3948</v>
      </c>
      <c r="W54" s="1">
        <v>28.0138</v>
      </c>
      <c r="X54" s="1">
        <v>30.363199999999999</v>
      </c>
      <c r="Y54" s="1">
        <v>36.651400000000002</v>
      </c>
      <c r="Z54" s="1">
        <v>37.320599999999999</v>
      </c>
      <c r="AA54" s="1">
        <v>32.809199999999997</v>
      </c>
      <c r="AB54" s="1"/>
      <c r="AC54" s="1">
        <f t="shared" si="1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84</v>
      </c>
      <c r="B55" s="1" t="s">
        <v>32</v>
      </c>
      <c r="C55" s="1">
        <v>151.55099999999999</v>
      </c>
      <c r="D55" s="1">
        <v>3167.799</v>
      </c>
      <c r="E55" s="1">
        <v>2940.8009999999999</v>
      </c>
      <c r="F55" s="1">
        <v>312.62400000000002</v>
      </c>
      <c r="G55" s="6">
        <v>1</v>
      </c>
      <c r="H55" s="1">
        <v>40</v>
      </c>
      <c r="I55" s="1"/>
      <c r="J55" s="1">
        <v>5192.848</v>
      </c>
      <c r="K55" s="1">
        <f t="shared" si="11"/>
        <v>-2252.047</v>
      </c>
      <c r="L55" s="1">
        <f t="shared" si="4"/>
        <v>524.92599999999993</v>
      </c>
      <c r="M55" s="1">
        <v>2415.875</v>
      </c>
      <c r="N55" s="1">
        <v>300</v>
      </c>
      <c r="O55" s="1">
        <v>400</v>
      </c>
      <c r="P55" s="1">
        <f t="shared" si="5"/>
        <v>104.98519999999999</v>
      </c>
      <c r="Q55" s="5">
        <f t="shared" si="14"/>
        <v>247.19839999999999</v>
      </c>
      <c r="R55" s="5"/>
      <c r="S55" s="1"/>
      <c r="T55" s="1">
        <f t="shared" si="7"/>
        <v>12.000000000000002</v>
      </c>
      <c r="U55" s="1">
        <f t="shared" si="8"/>
        <v>9.6453976370002632</v>
      </c>
      <c r="V55" s="1">
        <v>105.3472</v>
      </c>
      <c r="W55" s="1">
        <v>81.196199999999948</v>
      </c>
      <c r="X55" s="1">
        <v>69.798800000000028</v>
      </c>
      <c r="Y55" s="1">
        <v>55.968800000000002</v>
      </c>
      <c r="Z55" s="1">
        <v>61.265000000000001</v>
      </c>
      <c r="AA55" s="1">
        <v>62.077800000000011</v>
      </c>
      <c r="AB55" s="1"/>
      <c r="AC55" s="1">
        <f t="shared" si="12"/>
        <v>247.19839999999999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37</v>
      </c>
      <c r="C56" s="1">
        <v>451</v>
      </c>
      <c r="D56" s="1">
        <v>1158</v>
      </c>
      <c r="E56" s="1">
        <v>510</v>
      </c>
      <c r="F56" s="1">
        <v>819</v>
      </c>
      <c r="G56" s="6">
        <v>0.4</v>
      </c>
      <c r="H56" s="1">
        <v>45</v>
      </c>
      <c r="I56" s="1"/>
      <c r="J56" s="1">
        <v>525</v>
      </c>
      <c r="K56" s="1">
        <f t="shared" si="11"/>
        <v>-15</v>
      </c>
      <c r="L56" s="1">
        <f t="shared" si="4"/>
        <v>414</v>
      </c>
      <c r="M56" s="1">
        <v>96</v>
      </c>
      <c r="N56" s="1"/>
      <c r="O56" s="1">
        <v>700</v>
      </c>
      <c r="P56" s="1">
        <f t="shared" si="5"/>
        <v>82.8</v>
      </c>
      <c r="Q56" s="5"/>
      <c r="R56" s="5"/>
      <c r="S56" s="1"/>
      <c r="T56" s="1">
        <f t="shared" si="7"/>
        <v>18.345410628019323</v>
      </c>
      <c r="U56" s="1">
        <f t="shared" si="8"/>
        <v>18.345410628019323</v>
      </c>
      <c r="V56" s="1">
        <v>140.4</v>
      </c>
      <c r="W56" s="1">
        <v>178.8</v>
      </c>
      <c r="X56" s="1">
        <v>145.6</v>
      </c>
      <c r="Y56" s="1">
        <v>87.2</v>
      </c>
      <c r="Z56" s="1">
        <v>109.8</v>
      </c>
      <c r="AA56" s="1">
        <v>118.2</v>
      </c>
      <c r="AB56" s="1"/>
      <c r="AC56" s="1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32</v>
      </c>
      <c r="C57" s="1">
        <v>72.602000000000004</v>
      </c>
      <c r="D57" s="1">
        <v>60.38</v>
      </c>
      <c r="E57" s="1">
        <v>117.146</v>
      </c>
      <c r="F57" s="1">
        <v>8.1739999999999995</v>
      </c>
      <c r="G57" s="6">
        <v>1</v>
      </c>
      <c r="H57" s="1">
        <v>40</v>
      </c>
      <c r="I57" s="1"/>
      <c r="J57" s="1">
        <v>120.4</v>
      </c>
      <c r="K57" s="1">
        <f t="shared" si="11"/>
        <v>-3.2540000000000049</v>
      </c>
      <c r="L57" s="1">
        <f t="shared" si="4"/>
        <v>117.146</v>
      </c>
      <c r="M57" s="1"/>
      <c r="N57" s="1">
        <v>206.98179999999999</v>
      </c>
      <c r="O57" s="1">
        <v>150</v>
      </c>
      <c r="P57" s="1">
        <f t="shared" si="5"/>
        <v>23.429200000000002</v>
      </c>
      <c r="Q57" s="5"/>
      <c r="R57" s="5"/>
      <c r="S57" s="1"/>
      <c r="T57" s="1">
        <f t="shared" si="7"/>
        <v>15.585500145118056</v>
      </c>
      <c r="U57" s="1">
        <f t="shared" si="8"/>
        <v>15.585500145118056</v>
      </c>
      <c r="V57" s="1">
        <v>29.583600000000001</v>
      </c>
      <c r="W57" s="1">
        <v>10.68</v>
      </c>
      <c r="X57" s="1">
        <v>6.4287999999999998</v>
      </c>
      <c r="Y57" s="1">
        <v>14.284599999999999</v>
      </c>
      <c r="Z57" s="1">
        <v>14.4696</v>
      </c>
      <c r="AA57" s="1">
        <v>8.2335999999999991</v>
      </c>
      <c r="AB57" s="1"/>
      <c r="AC57" s="1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87</v>
      </c>
      <c r="B58" s="1" t="s">
        <v>32</v>
      </c>
      <c r="C58" s="1">
        <v>65.037999999999997</v>
      </c>
      <c r="D58" s="1">
        <v>848.40499999999997</v>
      </c>
      <c r="E58" s="1">
        <v>295.35000000000002</v>
      </c>
      <c r="F58" s="1">
        <v>557.98900000000003</v>
      </c>
      <c r="G58" s="6">
        <v>1</v>
      </c>
      <c r="H58" s="1">
        <v>40</v>
      </c>
      <c r="I58" s="1"/>
      <c r="J58" s="1">
        <v>254.1</v>
      </c>
      <c r="K58" s="1">
        <f t="shared" si="11"/>
        <v>41.250000000000028</v>
      </c>
      <c r="L58" s="1">
        <f t="shared" si="4"/>
        <v>295.35000000000002</v>
      </c>
      <c r="M58" s="1"/>
      <c r="N58" s="1"/>
      <c r="O58" s="1"/>
      <c r="P58" s="1">
        <f t="shared" si="5"/>
        <v>59.070000000000007</v>
      </c>
      <c r="Q58" s="5">
        <f t="shared" si="14"/>
        <v>150.85100000000011</v>
      </c>
      <c r="R58" s="5"/>
      <c r="S58" s="1"/>
      <c r="T58" s="1">
        <f t="shared" si="7"/>
        <v>12.000000000000002</v>
      </c>
      <c r="U58" s="1">
        <f t="shared" si="8"/>
        <v>9.4462332825461317</v>
      </c>
      <c r="V58" s="1">
        <v>42.470599999999997</v>
      </c>
      <c r="W58" s="1">
        <v>70.745399999999989</v>
      </c>
      <c r="X58" s="1">
        <v>91.185999999999993</v>
      </c>
      <c r="Y58" s="1">
        <v>55.282400000000003</v>
      </c>
      <c r="Z58" s="1">
        <v>56.696000000000012</v>
      </c>
      <c r="AA58" s="1">
        <v>68.733199999999997</v>
      </c>
      <c r="AB58" s="1"/>
      <c r="AC58" s="1">
        <f t="shared" si="12"/>
        <v>150.85100000000011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88</v>
      </c>
      <c r="B59" s="1" t="s">
        <v>37</v>
      </c>
      <c r="C59" s="1">
        <v>63</v>
      </c>
      <c r="D59" s="1">
        <v>420</v>
      </c>
      <c r="E59" s="1">
        <v>47</v>
      </c>
      <c r="F59" s="1">
        <v>403</v>
      </c>
      <c r="G59" s="6">
        <v>0.35</v>
      </c>
      <c r="H59" s="1">
        <v>45</v>
      </c>
      <c r="I59" s="1"/>
      <c r="J59" s="1">
        <v>53</v>
      </c>
      <c r="K59" s="1">
        <f t="shared" si="11"/>
        <v>-6</v>
      </c>
      <c r="L59" s="1">
        <f t="shared" si="4"/>
        <v>47</v>
      </c>
      <c r="M59" s="1"/>
      <c r="N59" s="1"/>
      <c r="O59" s="1"/>
      <c r="P59" s="1">
        <f t="shared" si="5"/>
        <v>9.4</v>
      </c>
      <c r="Q59" s="5"/>
      <c r="R59" s="5"/>
      <c r="S59" s="1"/>
      <c r="T59" s="1">
        <f t="shared" si="7"/>
        <v>42.872340425531917</v>
      </c>
      <c r="U59" s="1">
        <f t="shared" si="8"/>
        <v>42.872340425531917</v>
      </c>
      <c r="V59" s="1">
        <v>18.600000000000001</v>
      </c>
      <c r="W59" s="1">
        <v>44</v>
      </c>
      <c r="X59" s="1">
        <v>42.6</v>
      </c>
      <c r="Y59" s="1">
        <v>43</v>
      </c>
      <c r="Z59" s="1">
        <v>32.6</v>
      </c>
      <c r="AA59" s="1">
        <v>33</v>
      </c>
      <c r="AB59" s="10" t="s">
        <v>43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89</v>
      </c>
      <c r="B60" s="1" t="s">
        <v>37</v>
      </c>
      <c r="C60" s="1"/>
      <c r="D60" s="1">
        <v>24</v>
      </c>
      <c r="E60" s="1">
        <v>24</v>
      </c>
      <c r="F60" s="1"/>
      <c r="G60" s="6">
        <v>0</v>
      </c>
      <c r="H60" s="1" t="e">
        <v>#N/A</v>
      </c>
      <c r="I60" s="1"/>
      <c r="J60" s="1">
        <v>24</v>
      </c>
      <c r="K60" s="1">
        <f t="shared" si="11"/>
        <v>0</v>
      </c>
      <c r="L60" s="1">
        <f t="shared" si="4"/>
        <v>0</v>
      </c>
      <c r="M60" s="1">
        <v>24</v>
      </c>
      <c r="N60" s="1"/>
      <c r="O60" s="1"/>
      <c r="P60" s="1">
        <f t="shared" si="5"/>
        <v>0</v>
      </c>
      <c r="Q60" s="5"/>
      <c r="R60" s="5"/>
      <c r="S60" s="1"/>
      <c r="T60" s="1" t="e">
        <f t="shared" si="7"/>
        <v>#DIV/0!</v>
      </c>
      <c r="U60" s="1" t="e">
        <f t="shared" si="8"/>
        <v>#DIV/0!</v>
      </c>
      <c r="V60" s="1"/>
      <c r="W60" s="1"/>
      <c r="X60" s="1"/>
      <c r="Y60" s="1"/>
      <c r="Z60" s="1"/>
      <c r="AA60" s="1"/>
      <c r="AB60" s="1"/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90</v>
      </c>
      <c r="B61" s="1" t="s">
        <v>37</v>
      </c>
      <c r="C61" s="1">
        <v>300</v>
      </c>
      <c r="D61" s="1">
        <v>732</v>
      </c>
      <c r="E61" s="1">
        <v>458</v>
      </c>
      <c r="F61" s="1">
        <v>418</v>
      </c>
      <c r="G61" s="6">
        <v>0.4</v>
      </c>
      <c r="H61" s="1">
        <v>40</v>
      </c>
      <c r="I61" s="1"/>
      <c r="J61" s="1">
        <v>458</v>
      </c>
      <c r="K61" s="1">
        <f t="shared" si="11"/>
        <v>0</v>
      </c>
      <c r="L61" s="1">
        <f t="shared" si="4"/>
        <v>308</v>
      </c>
      <c r="M61" s="1">
        <v>150</v>
      </c>
      <c r="N61" s="1"/>
      <c r="O61" s="1">
        <v>322.5999999999998</v>
      </c>
      <c r="P61" s="1">
        <f t="shared" si="5"/>
        <v>61.6</v>
      </c>
      <c r="Q61" s="5"/>
      <c r="R61" s="5"/>
      <c r="S61" s="1"/>
      <c r="T61" s="1">
        <f t="shared" si="7"/>
        <v>12.02272727272727</v>
      </c>
      <c r="U61" s="1">
        <f t="shared" si="8"/>
        <v>12.02272727272727</v>
      </c>
      <c r="V61" s="1">
        <v>72.599999999999994</v>
      </c>
      <c r="W61" s="1">
        <v>98.4</v>
      </c>
      <c r="X61" s="1">
        <v>74.2</v>
      </c>
      <c r="Y61" s="1">
        <v>59.8</v>
      </c>
      <c r="Z61" s="1">
        <v>81.400000000000006</v>
      </c>
      <c r="AA61" s="1">
        <v>75.8</v>
      </c>
      <c r="AB61" s="1"/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91</v>
      </c>
      <c r="B62" s="1" t="s">
        <v>32</v>
      </c>
      <c r="C62" s="1">
        <v>-5.7720000000000002</v>
      </c>
      <c r="D62" s="1">
        <v>5.7720000000000002</v>
      </c>
      <c r="E62" s="1"/>
      <c r="F62" s="1"/>
      <c r="G62" s="6">
        <v>0</v>
      </c>
      <c r="H62" s="1" t="e">
        <v>#N/A</v>
      </c>
      <c r="I62" s="1"/>
      <c r="J62" s="1"/>
      <c r="K62" s="1">
        <f t="shared" si="11"/>
        <v>0</v>
      </c>
      <c r="L62" s="1">
        <f t="shared" si="4"/>
        <v>0</v>
      </c>
      <c r="M62" s="1"/>
      <c r="N62" s="1"/>
      <c r="O62" s="1"/>
      <c r="P62" s="1">
        <f t="shared" si="5"/>
        <v>0</v>
      </c>
      <c r="Q62" s="5"/>
      <c r="R62" s="5"/>
      <c r="S62" s="1"/>
      <c r="T62" s="1" t="e">
        <f t="shared" si="7"/>
        <v>#DIV/0!</v>
      </c>
      <c r="U62" s="1" t="e">
        <f t="shared" si="8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/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92</v>
      </c>
      <c r="B63" s="1" t="s">
        <v>32</v>
      </c>
      <c r="C63" s="1"/>
      <c r="D63" s="1">
        <v>365.09300000000002</v>
      </c>
      <c r="E63" s="1">
        <v>165.523</v>
      </c>
      <c r="F63" s="1">
        <v>199.30199999999999</v>
      </c>
      <c r="G63" s="6">
        <v>1</v>
      </c>
      <c r="H63" s="1">
        <v>30</v>
      </c>
      <c r="I63" s="1"/>
      <c r="J63" s="1">
        <v>153.30000000000001</v>
      </c>
      <c r="K63" s="1">
        <f t="shared" si="11"/>
        <v>12.222999999999985</v>
      </c>
      <c r="L63" s="1">
        <f t="shared" si="4"/>
        <v>165.523</v>
      </c>
      <c r="M63" s="1"/>
      <c r="N63" s="1"/>
      <c r="O63" s="1"/>
      <c r="P63" s="1">
        <f t="shared" si="5"/>
        <v>33.104599999999998</v>
      </c>
      <c r="Q63" s="5">
        <f>10*P63-O63-N63-F63</f>
        <v>131.744</v>
      </c>
      <c r="R63" s="5"/>
      <c r="S63" s="1"/>
      <c r="T63" s="1">
        <f t="shared" si="7"/>
        <v>10</v>
      </c>
      <c r="U63" s="1">
        <f t="shared" si="8"/>
        <v>6.0203717912314305</v>
      </c>
      <c r="V63" s="1">
        <v>4.1402000000000001</v>
      </c>
      <c r="W63" s="1">
        <v>0</v>
      </c>
      <c r="X63" s="1">
        <v>38.055199999999999</v>
      </c>
      <c r="Y63" s="1">
        <v>38.055199999999999</v>
      </c>
      <c r="Z63" s="1">
        <v>3.2267999999999999</v>
      </c>
      <c r="AA63" s="1">
        <v>6.7212000000000014</v>
      </c>
      <c r="AB63" s="1"/>
      <c r="AC63" s="1">
        <f t="shared" si="12"/>
        <v>131.744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93</v>
      </c>
      <c r="B64" s="1" t="s">
        <v>32</v>
      </c>
      <c r="C64" s="1">
        <v>-0.28299999999999997</v>
      </c>
      <c r="D64" s="1">
        <v>0.28299999999999997</v>
      </c>
      <c r="E64" s="1"/>
      <c r="F64" s="1"/>
      <c r="G64" s="6">
        <v>0</v>
      </c>
      <c r="H64" s="1" t="e">
        <v>#N/A</v>
      </c>
      <c r="I64" s="1"/>
      <c r="J64" s="1"/>
      <c r="K64" s="1">
        <f t="shared" si="11"/>
        <v>0</v>
      </c>
      <c r="L64" s="1">
        <f t="shared" si="4"/>
        <v>0</v>
      </c>
      <c r="M64" s="1"/>
      <c r="N64" s="1"/>
      <c r="O64" s="1"/>
      <c r="P64" s="1">
        <f t="shared" si="5"/>
        <v>0</v>
      </c>
      <c r="Q64" s="5"/>
      <c r="R64" s="5"/>
      <c r="S64" s="1"/>
      <c r="T64" s="1" t="e">
        <f t="shared" si="7"/>
        <v>#DIV/0!</v>
      </c>
      <c r="U64" s="1" t="e">
        <f t="shared" si="8"/>
        <v>#DIV/0!</v>
      </c>
      <c r="V64" s="1"/>
      <c r="W64" s="1"/>
      <c r="X64" s="1"/>
      <c r="Y64" s="1"/>
      <c r="Z64" s="1"/>
      <c r="AA64" s="1"/>
      <c r="AB64" s="1"/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32</v>
      </c>
      <c r="C65" s="1">
        <v>28.52</v>
      </c>
      <c r="D65" s="1">
        <v>359.38400000000001</v>
      </c>
      <c r="E65" s="1">
        <v>107.697</v>
      </c>
      <c r="F65" s="1">
        <v>258.40499999999997</v>
      </c>
      <c r="G65" s="6">
        <v>1</v>
      </c>
      <c r="H65" s="1">
        <v>50</v>
      </c>
      <c r="I65" s="1"/>
      <c r="J65" s="1">
        <v>99.1</v>
      </c>
      <c r="K65" s="1">
        <f t="shared" si="11"/>
        <v>8.5970000000000084</v>
      </c>
      <c r="L65" s="1">
        <f t="shared" si="4"/>
        <v>107.697</v>
      </c>
      <c r="M65" s="1"/>
      <c r="N65" s="1"/>
      <c r="O65" s="1"/>
      <c r="P65" s="1">
        <f t="shared" si="5"/>
        <v>21.539400000000001</v>
      </c>
      <c r="Q65" s="5"/>
      <c r="R65" s="5"/>
      <c r="S65" s="1"/>
      <c r="T65" s="1">
        <f t="shared" si="7"/>
        <v>11.996852280007799</v>
      </c>
      <c r="U65" s="1">
        <f t="shared" si="8"/>
        <v>11.996852280007799</v>
      </c>
      <c r="V65" s="1">
        <v>21.6556</v>
      </c>
      <c r="W65" s="1">
        <v>34.9636</v>
      </c>
      <c r="X65" s="1">
        <v>33.661200000000001</v>
      </c>
      <c r="Y65" s="1">
        <v>22.3492</v>
      </c>
      <c r="Z65" s="1">
        <v>19.747599999999998</v>
      </c>
      <c r="AA65" s="1">
        <v>20.863600000000002</v>
      </c>
      <c r="AB65" s="1"/>
      <c r="AC65" s="1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32</v>
      </c>
      <c r="C66" s="1">
        <v>34.15</v>
      </c>
      <c r="D66" s="1">
        <v>54.802</v>
      </c>
      <c r="E66" s="1">
        <v>12.278</v>
      </c>
      <c r="F66" s="1">
        <v>68.165999999999997</v>
      </c>
      <c r="G66" s="6">
        <v>1</v>
      </c>
      <c r="H66" s="1">
        <v>50</v>
      </c>
      <c r="I66" s="1"/>
      <c r="J66" s="1">
        <v>11.7</v>
      </c>
      <c r="K66" s="1">
        <f t="shared" si="11"/>
        <v>0.57800000000000118</v>
      </c>
      <c r="L66" s="1">
        <f t="shared" si="4"/>
        <v>12.278</v>
      </c>
      <c r="M66" s="1"/>
      <c r="N66" s="1"/>
      <c r="O66" s="1"/>
      <c r="P66" s="1">
        <f t="shared" si="5"/>
        <v>2.4556</v>
      </c>
      <c r="Q66" s="5"/>
      <c r="R66" s="5"/>
      <c r="S66" s="1"/>
      <c r="T66" s="1">
        <f t="shared" si="7"/>
        <v>27.759407069555301</v>
      </c>
      <c r="U66" s="1">
        <f t="shared" si="8"/>
        <v>27.759407069555301</v>
      </c>
      <c r="V66" s="1">
        <v>3.2968000000000002</v>
      </c>
      <c r="W66" s="1">
        <v>4.3899999999999997</v>
      </c>
      <c r="X66" s="1">
        <v>5.4863999999999997</v>
      </c>
      <c r="Y66" s="1">
        <v>7.9376000000000007</v>
      </c>
      <c r="Z66" s="1">
        <v>5.7359999999999998</v>
      </c>
      <c r="AA66" s="1">
        <v>5.4615999999999998</v>
      </c>
      <c r="AB66" s="10" t="s">
        <v>43</v>
      </c>
      <c r="AC66" s="1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37</v>
      </c>
      <c r="C67" s="1"/>
      <c r="D67" s="1">
        <v>2040</v>
      </c>
      <c r="E67" s="1">
        <v>668</v>
      </c>
      <c r="F67" s="1">
        <v>1372</v>
      </c>
      <c r="G67" s="6">
        <v>0.4</v>
      </c>
      <c r="H67" s="1">
        <v>40</v>
      </c>
      <c r="I67" s="1"/>
      <c r="J67" s="1">
        <v>662</v>
      </c>
      <c r="K67" s="1">
        <f t="shared" si="11"/>
        <v>6</v>
      </c>
      <c r="L67" s="1">
        <f t="shared" si="4"/>
        <v>368</v>
      </c>
      <c r="M67" s="1">
        <v>300</v>
      </c>
      <c r="N67" s="1"/>
      <c r="O67" s="1"/>
      <c r="P67" s="1">
        <f t="shared" si="5"/>
        <v>73.599999999999994</v>
      </c>
      <c r="Q67" s="5"/>
      <c r="R67" s="5"/>
      <c r="S67" s="1"/>
      <c r="T67" s="1">
        <f t="shared" si="7"/>
        <v>18.64130434782609</v>
      </c>
      <c r="U67" s="1">
        <f t="shared" si="8"/>
        <v>18.64130434782609</v>
      </c>
      <c r="V67" s="1">
        <v>38.799999999999997</v>
      </c>
      <c r="W67" s="1">
        <v>85.8</v>
      </c>
      <c r="X67" s="1">
        <v>135.4</v>
      </c>
      <c r="Y67" s="1">
        <v>72.599999999999994</v>
      </c>
      <c r="Z67" s="1">
        <v>55</v>
      </c>
      <c r="AA67" s="1">
        <v>75.2</v>
      </c>
      <c r="AB67" s="1"/>
      <c r="AC67" s="1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37</v>
      </c>
      <c r="C68" s="1"/>
      <c r="D68" s="1">
        <v>978</v>
      </c>
      <c r="E68" s="1">
        <v>249</v>
      </c>
      <c r="F68" s="1">
        <v>728</v>
      </c>
      <c r="G68" s="6">
        <v>0.4</v>
      </c>
      <c r="H68" s="1">
        <v>40</v>
      </c>
      <c r="I68" s="1"/>
      <c r="J68" s="1">
        <v>248</v>
      </c>
      <c r="K68" s="1">
        <f t="shared" si="11"/>
        <v>1</v>
      </c>
      <c r="L68" s="1">
        <f t="shared" si="4"/>
        <v>249</v>
      </c>
      <c r="M68" s="1"/>
      <c r="N68" s="1"/>
      <c r="O68" s="1"/>
      <c r="P68" s="1">
        <f t="shared" si="5"/>
        <v>49.8</v>
      </c>
      <c r="Q68" s="5"/>
      <c r="R68" s="5"/>
      <c r="S68" s="1"/>
      <c r="T68" s="1">
        <f t="shared" si="7"/>
        <v>14.61847389558233</v>
      </c>
      <c r="U68" s="1">
        <f t="shared" si="8"/>
        <v>14.61847389558233</v>
      </c>
      <c r="V68" s="1">
        <v>9</v>
      </c>
      <c r="W68" s="1">
        <v>0.2</v>
      </c>
      <c r="X68" s="1">
        <v>49.2</v>
      </c>
      <c r="Y68" s="1">
        <v>49.2</v>
      </c>
      <c r="Z68" s="1">
        <v>0.2</v>
      </c>
      <c r="AA68" s="1">
        <v>11.2</v>
      </c>
      <c r="AB68" s="1"/>
      <c r="AC68" s="1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32</v>
      </c>
      <c r="C69" s="1">
        <v>59</v>
      </c>
      <c r="D69" s="1">
        <v>49.055</v>
      </c>
      <c r="E69" s="1">
        <v>79.564999999999998</v>
      </c>
      <c r="F69" s="1">
        <v>18.881</v>
      </c>
      <c r="G69" s="6">
        <v>1</v>
      </c>
      <c r="H69" s="1">
        <v>40</v>
      </c>
      <c r="I69" s="1"/>
      <c r="J69" s="1">
        <v>79.3</v>
      </c>
      <c r="K69" s="1">
        <f t="shared" si="11"/>
        <v>0.26500000000000057</v>
      </c>
      <c r="L69" s="1">
        <f t="shared" si="4"/>
        <v>79.564999999999998</v>
      </c>
      <c r="M69" s="1"/>
      <c r="N69" s="1">
        <v>58.834199999999981</v>
      </c>
      <c r="O69" s="1">
        <v>50</v>
      </c>
      <c r="P69" s="1">
        <f t="shared" si="5"/>
        <v>15.913</v>
      </c>
      <c r="Q69" s="5">
        <f t="shared" ref="Q69:Q72" si="15">12*P69-O69-N69-F69</f>
        <v>63.240800000000036</v>
      </c>
      <c r="R69" s="5"/>
      <c r="S69" s="1"/>
      <c r="T69" s="1">
        <f t="shared" si="7"/>
        <v>12.000000000000002</v>
      </c>
      <c r="U69" s="1">
        <f t="shared" si="8"/>
        <v>8.0258405077609485</v>
      </c>
      <c r="V69" s="1">
        <v>12.180199999999999</v>
      </c>
      <c r="W69" s="1">
        <v>9.548</v>
      </c>
      <c r="X69" s="1">
        <v>9.9480000000000004</v>
      </c>
      <c r="Y69" s="1">
        <v>10.2704</v>
      </c>
      <c r="Z69" s="1">
        <v>9.2203999999999997</v>
      </c>
      <c r="AA69" s="1">
        <v>10.138999999999999</v>
      </c>
      <c r="AB69" s="1"/>
      <c r="AC69" s="1">
        <f t="shared" si="12"/>
        <v>63.240800000000036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37</v>
      </c>
      <c r="C70" s="1">
        <v>288</v>
      </c>
      <c r="D70" s="1">
        <v>708</v>
      </c>
      <c r="E70" s="1">
        <v>398</v>
      </c>
      <c r="F70" s="1">
        <v>462</v>
      </c>
      <c r="G70" s="6">
        <v>0.4</v>
      </c>
      <c r="H70" s="1">
        <v>40</v>
      </c>
      <c r="I70" s="1"/>
      <c r="J70" s="1">
        <v>409</v>
      </c>
      <c r="K70" s="1">
        <f t="shared" ref="K70:K81" si="16">E70-J70</f>
        <v>-11</v>
      </c>
      <c r="L70" s="1">
        <f t="shared" si="4"/>
        <v>296</v>
      </c>
      <c r="M70" s="1">
        <v>102</v>
      </c>
      <c r="N70" s="1"/>
      <c r="O70" s="1">
        <v>198.10000000000011</v>
      </c>
      <c r="P70" s="1">
        <f t="shared" si="5"/>
        <v>59.2</v>
      </c>
      <c r="Q70" s="5">
        <f t="shared" si="15"/>
        <v>50.299999999999955</v>
      </c>
      <c r="R70" s="5"/>
      <c r="S70" s="1"/>
      <c r="T70" s="1">
        <f t="shared" si="7"/>
        <v>12.000000000000002</v>
      </c>
      <c r="U70" s="1">
        <f t="shared" si="8"/>
        <v>11.15033783783784</v>
      </c>
      <c r="V70" s="1">
        <v>65.2</v>
      </c>
      <c r="W70" s="1">
        <v>90</v>
      </c>
      <c r="X70" s="1">
        <v>86.2</v>
      </c>
      <c r="Y70" s="1">
        <v>53.6</v>
      </c>
      <c r="Z70" s="1">
        <v>73.2</v>
      </c>
      <c r="AA70" s="1">
        <v>65.2</v>
      </c>
      <c r="AB70" s="1"/>
      <c r="AC70" s="1">
        <f t="shared" ref="AC70:AC81" si="17">Q70*G70</f>
        <v>20.119999999999983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100</v>
      </c>
      <c r="B71" s="1" t="s">
        <v>32</v>
      </c>
      <c r="C71" s="1"/>
      <c r="D71" s="1">
        <v>246.73099999999999</v>
      </c>
      <c r="E71" s="1">
        <v>173.52099999999999</v>
      </c>
      <c r="F71" s="1">
        <v>72.396000000000001</v>
      </c>
      <c r="G71" s="6">
        <v>1</v>
      </c>
      <c r="H71" s="1">
        <v>40</v>
      </c>
      <c r="I71" s="1"/>
      <c r="J71" s="1">
        <v>175.036</v>
      </c>
      <c r="K71" s="1">
        <f t="shared" si="16"/>
        <v>-1.5150000000000148</v>
      </c>
      <c r="L71" s="1">
        <f t="shared" ref="L71:L81" si="18">E71-M71</f>
        <v>66.784999999999982</v>
      </c>
      <c r="M71" s="1">
        <v>106.736</v>
      </c>
      <c r="N71" s="1"/>
      <c r="O71" s="1"/>
      <c r="P71" s="1">
        <f t="shared" ref="P71:P81" si="19">L71/5</f>
        <v>13.356999999999996</v>
      </c>
      <c r="Q71" s="5">
        <f t="shared" si="15"/>
        <v>87.887999999999934</v>
      </c>
      <c r="R71" s="5"/>
      <c r="S71" s="1"/>
      <c r="T71" s="1">
        <f t="shared" ref="T71:T81" si="20">(F71+N71+O71+Q71)/P71</f>
        <v>11.999999999999998</v>
      </c>
      <c r="U71" s="1">
        <f t="shared" ref="U71:U81" si="21">(F71+N71+O71)/P71</f>
        <v>5.4200793591375325</v>
      </c>
      <c r="V71" s="1">
        <v>2.4014000000000011</v>
      </c>
      <c r="W71" s="1">
        <v>2.4659999999999971</v>
      </c>
      <c r="X71" s="1">
        <v>11.624000000000001</v>
      </c>
      <c r="Y71" s="1">
        <v>9.3195999999999977</v>
      </c>
      <c r="Z71" s="1">
        <v>1.3191999999999999</v>
      </c>
      <c r="AA71" s="1">
        <v>10.0228</v>
      </c>
      <c r="AB71" s="1"/>
      <c r="AC71" s="1">
        <f t="shared" si="17"/>
        <v>87.887999999999934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101</v>
      </c>
      <c r="B72" s="1" t="s">
        <v>32</v>
      </c>
      <c r="C72" s="1">
        <v>49.7</v>
      </c>
      <c r="D72" s="1">
        <v>384.08</v>
      </c>
      <c r="E72" s="1">
        <v>232.94</v>
      </c>
      <c r="F72" s="1">
        <v>173.047</v>
      </c>
      <c r="G72" s="6">
        <v>1</v>
      </c>
      <c r="H72" s="1">
        <v>40</v>
      </c>
      <c r="I72" s="1"/>
      <c r="J72" s="1">
        <v>225.87299999999999</v>
      </c>
      <c r="K72" s="1">
        <f t="shared" si="16"/>
        <v>7.0670000000000073</v>
      </c>
      <c r="L72" s="1">
        <f t="shared" si="18"/>
        <v>78.167000000000002</v>
      </c>
      <c r="M72" s="1">
        <v>154.773</v>
      </c>
      <c r="N72" s="1"/>
      <c r="O72" s="1"/>
      <c r="P72" s="1">
        <f t="shared" si="19"/>
        <v>15.6334</v>
      </c>
      <c r="Q72" s="5">
        <f t="shared" si="15"/>
        <v>14.553799999999995</v>
      </c>
      <c r="R72" s="5"/>
      <c r="S72" s="1"/>
      <c r="T72" s="1">
        <f t="shared" si="20"/>
        <v>12</v>
      </c>
      <c r="U72" s="1">
        <f t="shared" si="21"/>
        <v>11.069057274809062</v>
      </c>
      <c r="V72" s="1">
        <v>13.6274</v>
      </c>
      <c r="W72" s="1">
        <v>16.409199999999998</v>
      </c>
      <c r="X72" s="1">
        <v>25.062999999999999</v>
      </c>
      <c r="Y72" s="1">
        <v>16.8566</v>
      </c>
      <c r="Z72" s="1">
        <v>4.0308000000000002</v>
      </c>
      <c r="AA72" s="1">
        <v>9.5462000000000007</v>
      </c>
      <c r="AB72" s="1"/>
      <c r="AC72" s="1">
        <f t="shared" si="17"/>
        <v>14.553799999999995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102</v>
      </c>
      <c r="B73" s="1" t="s">
        <v>32</v>
      </c>
      <c r="C73" s="1"/>
      <c r="D73" s="1">
        <v>173.56800000000001</v>
      </c>
      <c r="E73" s="1">
        <v>173.56800000000001</v>
      </c>
      <c r="F73" s="1"/>
      <c r="G73" s="6">
        <v>0</v>
      </c>
      <c r="H73" s="1" t="e">
        <v>#N/A</v>
      </c>
      <c r="I73" s="1"/>
      <c r="J73" s="1">
        <v>176.56800000000001</v>
      </c>
      <c r="K73" s="1">
        <f t="shared" si="16"/>
        <v>-3</v>
      </c>
      <c r="L73" s="1">
        <f t="shared" si="18"/>
        <v>0</v>
      </c>
      <c r="M73" s="1">
        <v>173.56800000000001</v>
      </c>
      <c r="N73" s="1"/>
      <c r="O73" s="1"/>
      <c r="P73" s="1">
        <f t="shared" si="19"/>
        <v>0</v>
      </c>
      <c r="Q73" s="5"/>
      <c r="R73" s="5"/>
      <c r="S73" s="1"/>
      <c r="T73" s="1" t="e">
        <f t="shared" si="20"/>
        <v>#DIV/0!</v>
      </c>
      <c r="U73" s="1" t="e">
        <f t="shared" si="21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1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103</v>
      </c>
      <c r="B74" s="1" t="s">
        <v>32</v>
      </c>
      <c r="C74" s="1"/>
      <c r="D74" s="1">
        <v>122.852</v>
      </c>
      <c r="E74" s="1">
        <v>122.852</v>
      </c>
      <c r="F74" s="1"/>
      <c r="G74" s="6">
        <v>0</v>
      </c>
      <c r="H74" s="1" t="e">
        <v>#N/A</v>
      </c>
      <c r="I74" s="1"/>
      <c r="J74" s="1">
        <v>122.852</v>
      </c>
      <c r="K74" s="1">
        <f t="shared" si="16"/>
        <v>0</v>
      </c>
      <c r="L74" s="1">
        <f t="shared" si="18"/>
        <v>0</v>
      </c>
      <c r="M74" s="1">
        <v>122.852</v>
      </c>
      <c r="N74" s="1"/>
      <c r="O74" s="1"/>
      <c r="P74" s="1">
        <f t="shared" si="19"/>
        <v>0</v>
      </c>
      <c r="Q74" s="5"/>
      <c r="R74" s="5"/>
      <c r="S74" s="1"/>
      <c r="T74" s="1" t="e">
        <f t="shared" si="20"/>
        <v>#DIV/0!</v>
      </c>
      <c r="U74" s="1" t="e">
        <f t="shared" si="21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/>
      <c r="AC74" s="1">
        <f t="shared" si="17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104</v>
      </c>
      <c r="B75" s="1" t="s">
        <v>37</v>
      </c>
      <c r="C75" s="1"/>
      <c r="D75" s="1">
        <v>36</v>
      </c>
      <c r="E75" s="1">
        <v>36</v>
      </c>
      <c r="F75" s="1"/>
      <c r="G75" s="6">
        <v>0</v>
      </c>
      <c r="H75" s="1" t="e">
        <v>#N/A</v>
      </c>
      <c r="I75" s="1"/>
      <c r="J75" s="1">
        <v>36</v>
      </c>
      <c r="K75" s="1">
        <f t="shared" si="16"/>
        <v>0</v>
      </c>
      <c r="L75" s="1">
        <f t="shared" si="18"/>
        <v>0</v>
      </c>
      <c r="M75" s="1">
        <v>36</v>
      </c>
      <c r="N75" s="1"/>
      <c r="O75" s="1"/>
      <c r="P75" s="1">
        <f t="shared" si="19"/>
        <v>0</v>
      </c>
      <c r="Q75" s="5"/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</v>
      </c>
      <c r="X75" s="1">
        <v>0</v>
      </c>
      <c r="Y75" s="1"/>
      <c r="Z75" s="1"/>
      <c r="AA75" s="1"/>
      <c r="AB75" s="1"/>
      <c r="AC75" s="1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105</v>
      </c>
      <c r="B76" s="1" t="s">
        <v>37</v>
      </c>
      <c r="C76" s="1">
        <v>73</v>
      </c>
      <c r="D76" s="1">
        <v>210</v>
      </c>
      <c r="E76" s="1">
        <v>113</v>
      </c>
      <c r="F76" s="11">
        <f>75+F80</f>
        <v>111</v>
      </c>
      <c r="G76" s="6">
        <v>0.35</v>
      </c>
      <c r="H76" s="1">
        <v>45</v>
      </c>
      <c r="I76" s="1"/>
      <c r="J76" s="1">
        <v>112</v>
      </c>
      <c r="K76" s="1">
        <f t="shared" si="16"/>
        <v>1</v>
      </c>
      <c r="L76" s="1">
        <f t="shared" si="18"/>
        <v>53</v>
      </c>
      <c r="M76" s="1">
        <v>60</v>
      </c>
      <c r="N76" s="1"/>
      <c r="O76" s="1">
        <v>200.2</v>
      </c>
      <c r="P76" s="1">
        <f t="shared" si="19"/>
        <v>10.6</v>
      </c>
      <c r="Q76" s="5"/>
      <c r="R76" s="5"/>
      <c r="S76" s="1"/>
      <c r="T76" s="1">
        <f t="shared" si="20"/>
        <v>29.358490566037737</v>
      </c>
      <c r="U76" s="1">
        <f t="shared" si="21"/>
        <v>29.358490566037737</v>
      </c>
      <c r="V76" s="1">
        <v>27.4</v>
      </c>
      <c r="W76" s="1">
        <v>36.6</v>
      </c>
      <c r="X76" s="1">
        <v>27.2</v>
      </c>
      <c r="Y76" s="1">
        <v>25</v>
      </c>
      <c r="Z76" s="1">
        <v>21.2</v>
      </c>
      <c r="AA76" s="1">
        <v>1.6</v>
      </c>
      <c r="AB76" s="12" t="s">
        <v>106</v>
      </c>
      <c r="AC76" s="1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107</v>
      </c>
      <c r="B77" s="1" t="s">
        <v>32</v>
      </c>
      <c r="C77" s="1"/>
      <c r="D77" s="1">
        <v>105.685</v>
      </c>
      <c r="E77" s="1">
        <v>105.685</v>
      </c>
      <c r="F77" s="1"/>
      <c r="G77" s="6">
        <v>0</v>
      </c>
      <c r="H77" s="1" t="e">
        <v>#N/A</v>
      </c>
      <c r="I77" s="1"/>
      <c r="J77" s="1">
        <v>108.08499999999999</v>
      </c>
      <c r="K77" s="1">
        <f t="shared" si="16"/>
        <v>-2.3999999999999915</v>
      </c>
      <c r="L77" s="1">
        <f t="shared" si="18"/>
        <v>0</v>
      </c>
      <c r="M77" s="1">
        <v>105.685</v>
      </c>
      <c r="N77" s="1"/>
      <c r="O77" s="1"/>
      <c r="P77" s="1">
        <f t="shared" si="19"/>
        <v>0</v>
      </c>
      <c r="Q77" s="5"/>
      <c r="R77" s="5"/>
      <c r="S77" s="1"/>
      <c r="T77" s="1" t="e">
        <f t="shared" si="20"/>
        <v>#DIV/0!</v>
      </c>
      <c r="U77" s="1" t="e">
        <f t="shared" si="21"/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/>
      <c r="AC77" s="1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108</v>
      </c>
      <c r="B78" s="1" t="s">
        <v>37</v>
      </c>
      <c r="C78" s="1"/>
      <c r="D78" s="1">
        <v>84</v>
      </c>
      <c r="E78" s="1">
        <v>84</v>
      </c>
      <c r="F78" s="1"/>
      <c r="G78" s="6">
        <v>0</v>
      </c>
      <c r="H78" s="1" t="e">
        <v>#N/A</v>
      </c>
      <c r="I78" s="1"/>
      <c r="J78" s="1">
        <v>84</v>
      </c>
      <c r="K78" s="1">
        <f t="shared" si="16"/>
        <v>0</v>
      </c>
      <c r="L78" s="1">
        <f t="shared" si="18"/>
        <v>0</v>
      </c>
      <c r="M78" s="1">
        <v>84</v>
      </c>
      <c r="N78" s="1"/>
      <c r="O78" s="1"/>
      <c r="P78" s="1">
        <f t="shared" si="19"/>
        <v>0</v>
      </c>
      <c r="Q78" s="5"/>
      <c r="R78" s="5"/>
      <c r="S78" s="1"/>
      <c r="T78" s="1" t="e">
        <f t="shared" si="20"/>
        <v>#DIV/0!</v>
      </c>
      <c r="U78" s="1" t="e">
        <f t="shared" si="21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/>
      <c r="AC78" s="1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109</v>
      </c>
      <c r="B79" s="1" t="s">
        <v>37</v>
      </c>
      <c r="C79" s="1"/>
      <c r="D79" s="1">
        <v>170</v>
      </c>
      <c r="E79" s="1">
        <v>170</v>
      </c>
      <c r="F79" s="1"/>
      <c r="G79" s="6">
        <v>0</v>
      </c>
      <c r="H79" s="1" t="e">
        <v>#N/A</v>
      </c>
      <c r="I79" s="1"/>
      <c r="J79" s="1">
        <v>170</v>
      </c>
      <c r="K79" s="1">
        <f t="shared" si="16"/>
        <v>0</v>
      </c>
      <c r="L79" s="1">
        <f t="shared" si="18"/>
        <v>2</v>
      </c>
      <c r="M79" s="1">
        <v>168</v>
      </c>
      <c r="N79" s="1"/>
      <c r="O79" s="1"/>
      <c r="P79" s="1">
        <f t="shared" si="19"/>
        <v>0.4</v>
      </c>
      <c r="Q79" s="5"/>
      <c r="R79" s="5"/>
      <c r="S79" s="1"/>
      <c r="T79" s="1">
        <f t="shared" si="20"/>
        <v>0</v>
      </c>
      <c r="U79" s="1">
        <f t="shared" si="21"/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110</v>
      </c>
      <c r="B80" s="1" t="s">
        <v>37</v>
      </c>
      <c r="C80" s="1"/>
      <c r="D80" s="1">
        <v>39</v>
      </c>
      <c r="E80" s="1"/>
      <c r="F80" s="11">
        <v>36</v>
      </c>
      <c r="G80" s="6">
        <v>0</v>
      </c>
      <c r="H80" s="1">
        <v>45</v>
      </c>
      <c r="I80" s="1"/>
      <c r="J80" s="1"/>
      <c r="K80" s="1">
        <f t="shared" si="16"/>
        <v>0</v>
      </c>
      <c r="L80" s="1">
        <f t="shared" si="18"/>
        <v>0</v>
      </c>
      <c r="M80" s="1"/>
      <c r="N80" s="1"/>
      <c r="O80" s="1"/>
      <c r="P80" s="1">
        <f t="shared" si="19"/>
        <v>0</v>
      </c>
      <c r="Q80" s="5"/>
      <c r="R80" s="5"/>
      <c r="S80" s="1"/>
      <c r="T80" s="1" t="e">
        <f t="shared" si="20"/>
        <v>#DIV/0!</v>
      </c>
      <c r="U80" s="1" t="e">
        <f t="shared" si="21"/>
        <v>#DIV/0!</v>
      </c>
      <c r="V80" s="1">
        <v>4.2</v>
      </c>
      <c r="W80" s="1">
        <v>12.6</v>
      </c>
      <c r="X80" s="1">
        <v>24.8</v>
      </c>
      <c r="Y80" s="1">
        <v>25</v>
      </c>
      <c r="Z80" s="1">
        <v>6.2</v>
      </c>
      <c r="AA80" s="1">
        <v>5.4</v>
      </c>
      <c r="AB80" s="12" t="s">
        <v>111</v>
      </c>
      <c r="AC80" s="1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32</v>
      </c>
      <c r="C81" s="1">
        <v>2.8</v>
      </c>
      <c r="D81" s="1">
        <v>44.604999999999997</v>
      </c>
      <c r="E81" s="1">
        <v>2.8039999999999998</v>
      </c>
      <c r="F81" s="1">
        <v>44.542000000000002</v>
      </c>
      <c r="G81" s="6">
        <v>1</v>
      </c>
      <c r="H81" s="1">
        <v>50</v>
      </c>
      <c r="I81" s="1"/>
      <c r="J81" s="1">
        <v>2.6</v>
      </c>
      <c r="K81" s="1">
        <f t="shared" si="16"/>
        <v>0.20399999999999974</v>
      </c>
      <c r="L81" s="1">
        <f t="shared" si="18"/>
        <v>2.8039999999999998</v>
      </c>
      <c r="M81" s="1"/>
      <c r="N81" s="1"/>
      <c r="O81" s="1"/>
      <c r="P81" s="1">
        <f t="shared" si="19"/>
        <v>0.56079999999999997</v>
      </c>
      <c r="Q81" s="5"/>
      <c r="R81" s="5"/>
      <c r="S81" s="1"/>
      <c r="T81" s="1">
        <f t="shared" si="20"/>
        <v>79.425820256776035</v>
      </c>
      <c r="U81" s="1">
        <f t="shared" si="21"/>
        <v>79.425820256776035</v>
      </c>
      <c r="V81" s="1">
        <v>0.56600000000000006</v>
      </c>
      <c r="W81" s="1">
        <v>1.6883999999999999</v>
      </c>
      <c r="X81" s="1">
        <v>3.3652000000000002</v>
      </c>
      <c r="Y81" s="1">
        <v>2.2427999999999999</v>
      </c>
      <c r="Z81" s="1">
        <v>0</v>
      </c>
      <c r="AA81" s="1">
        <v>0</v>
      </c>
      <c r="AB81" s="1" t="s">
        <v>113</v>
      </c>
      <c r="AC81" s="1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81" xr:uid="{49966B93-9705-4B57-A2C3-D62D46A88B2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2024-02-06T13:11:14Z</dcterms:created>
  <dcterms:modified xsi:type="dcterms:W3CDTF">2024-02-07T08:31:19Z</dcterms:modified>
</cp:coreProperties>
</file>