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"/>
    </mc:Choice>
  </mc:AlternateContent>
  <xr:revisionPtr revIDLastSave="0" documentId="13_ncr:1_{3E0C5CE2-6654-464A-82D0-D3316D60D6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B7" i="1"/>
  <c r="AB8" i="1"/>
  <c r="AA9" i="1"/>
  <c r="AB9" i="1"/>
  <c r="AA10" i="1"/>
  <c r="AB10" i="1"/>
  <c r="AA11" i="1"/>
  <c r="AB11" i="1"/>
  <c r="AA12" i="1"/>
  <c r="AB12" i="1"/>
  <c r="AB13" i="1"/>
  <c r="AB14" i="1"/>
  <c r="AA15" i="1"/>
  <c r="AB15" i="1"/>
  <c r="AB16" i="1"/>
  <c r="AB17" i="1"/>
  <c r="AB18" i="1"/>
  <c r="AB19" i="1"/>
  <c r="AB20" i="1"/>
  <c r="AB21" i="1"/>
  <c r="AB22" i="1"/>
  <c r="AB23" i="1"/>
  <c r="AA24" i="1"/>
  <c r="AB24" i="1"/>
  <c r="AB25" i="1"/>
  <c r="AB26" i="1"/>
  <c r="AA27" i="1"/>
  <c r="AB27" i="1"/>
  <c r="AB28" i="1"/>
  <c r="AB29" i="1"/>
  <c r="AB30" i="1"/>
  <c r="AB31" i="1"/>
  <c r="AB32" i="1"/>
  <c r="AA33" i="1"/>
  <c r="AB33" i="1"/>
  <c r="AA34" i="1"/>
  <c r="AB34" i="1"/>
  <c r="AA35" i="1"/>
  <c r="AB35" i="1"/>
  <c r="AB36" i="1"/>
  <c r="AA37" i="1"/>
  <c r="AB37" i="1"/>
  <c r="AA38" i="1"/>
  <c r="AB38" i="1"/>
  <c r="AA39" i="1"/>
  <c r="AB39" i="1"/>
  <c r="AA40" i="1"/>
  <c r="AB40" i="1"/>
  <c r="AB6" i="1"/>
  <c r="O7" i="1" l="1"/>
  <c r="O8" i="1"/>
  <c r="S8" i="1" s="1"/>
  <c r="O9" i="1"/>
  <c r="T9" i="1" s="1"/>
  <c r="O10" i="1"/>
  <c r="O11" i="1"/>
  <c r="T11" i="1" s="1"/>
  <c r="O12" i="1"/>
  <c r="O13" i="1"/>
  <c r="P13" i="1" s="1"/>
  <c r="O14" i="1"/>
  <c r="S14" i="1" s="1"/>
  <c r="O15" i="1"/>
  <c r="O16" i="1"/>
  <c r="P16" i="1" s="1"/>
  <c r="O17" i="1"/>
  <c r="O18" i="1"/>
  <c r="P18" i="1" s="1"/>
  <c r="O19" i="1"/>
  <c r="S19" i="1" s="1"/>
  <c r="O20" i="1"/>
  <c r="P20" i="1" s="1"/>
  <c r="O21" i="1"/>
  <c r="P21" i="1" s="1"/>
  <c r="O22" i="1"/>
  <c r="P22" i="1" s="1"/>
  <c r="O23" i="1"/>
  <c r="P23" i="1" s="1"/>
  <c r="O24" i="1"/>
  <c r="O25" i="1"/>
  <c r="P25" i="1" s="1"/>
  <c r="O26" i="1"/>
  <c r="P26" i="1" s="1"/>
  <c r="O27" i="1"/>
  <c r="T27" i="1" s="1"/>
  <c r="O28" i="1"/>
  <c r="P28" i="1" s="1"/>
  <c r="O29" i="1"/>
  <c r="P29" i="1" s="1"/>
  <c r="O30" i="1"/>
  <c r="P30" i="1" s="1"/>
  <c r="O31" i="1"/>
  <c r="S31" i="1" s="1"/>
  <c r="O32" i="1"/>
  <c r="O33" i="1"/>
  <c r="T33" i="1" s="1"/>
  <c r="O34" i="1"/>
  <c r="O35" i="1"/>
  <c r="O36" i="1"/>
  <c r="S36" i="1" s="1"/>
  <c r="O37" i="1"/>
  <c r="T37" i="1" s="1"/>
  <c r="O38" i="1"/>
  <c r="O39" i="1"/>
  <c r="T39" i="1" s="1"/>
  <c r="O40" i="1"/>
  <c r="O6" i="1"/>
  <c r="P6" i="1" s="1"/>
  <c r="T6" i="1" l="1"/>
  <c r="S6" i="1"/>
  <c r="T23" i="1"/>
  <c r="Y23" i="1"/>
  <c r="T13" i="1"/>
  <c r="Y13" i="1"/>
  <c r="T17" i="1"/>
  <c r="P17" i="1"/>
  <c r="S17" i="1" s="1"/>
  <c r="T25" i="1"/>
  <c r="T29" i="1"/>
  <c r="T21" i="1"/>
  <c r="S34" i="1"/>
  <c r="S16" i="1"/>
  <c r="S18" i="1"/>
  <c r="S32" i="1"/>
  <c r="T35" i="1"/>
  <c r="T31" i="1"/>
  <c r="T19" i="1"/>
  <c r="T15" i="1"/>
  <c r="T7" i="1"/>
  <c r="S7" i="1"/>
  <c r="S10" i="1"/>
  <c r="S12" i="1"/>
  <c r="S15" i="1"/>
  <c r="S20" i="1"/>
  <c r="S22" i="1"/>
  <c r="S24" i="1"/>
  <c r="S26" i="1"/>
  <c r="S28" i="1"/>
  <c r="S30" i="1"/>
  <c r="S33" i="1"/>
  <c r="S35" i="1"/>
  <c r="S38" i="1"/>
  <c r="S40" i="1"/>
  <c r="S39" i="1"/>
  <c r="S37" i="1"/>
  <c r="S29" i="1"/>
  <c r="S27" i="1"/>
  <c r="S25" i="1"/>
  <c r="S23" i="1"/>
  <c r="S21" i="1"/>
  <c r="S11" i="1"/>
  <c r="S9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Y8" i="1"/>
  <c r="Y9" i="1"/>
  <c r="Y10" i="1"/>
  <c r="Y11" i="1"/>
  <c r="Y12" i="1"/>
  <c r="Y14" i="1"/>
  <c r="Y15" i="1"/>
  <c r="Y19" i="1"/>
  <c r="Y21" i="1"/>
  <c r="Y22" i="1"/>
  <c r="Y24" i="1"/>
  <c r="Y25" i="1"/>
  <c r="Y27" i="1"/>
  <c r="Y29" i="1"/>
  <c r="Y30" i="1"/>
  <c r="Y31" i="1"/>
  <c r="Y32" i="1"/>
  <c r="Y33" i="1"/>
  <c r="Y34" i="1"/>
  <c r="Y36" i="1"/>
  <c r="Y37" i="1"/>
  <c r="Y38" i="1"/>
  <c r="Y39" i="1"/>
  <c r="Y4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Y16" i="1" l="1"/>
  <c r="S13" i="1"/>
  <c r="P5" i="1"/>
  <c r="Y26" i="1"/>
  <c r="Y28" i="1"/>
  <c r="Y20" i="1"/>
  <c r="Y18" i="1"/>
  <c r="Y6" i="1"/>
  <c r="Y35" i="1"/>
  <c r="Y17" i="1"/>
  <c r="Y7" i="1"/>
  <c r="K5" i="1"/>
  <c r="Y5" i="1" l="1"/>
</calcChain>
</file>

<file path=xl/sharedStrings.xml><?xml version="1.0" encoding="utf-8"?>
<sst xmlns="http://schemas.openxmlformats.org/spreadsheetml/2006/main" count="111" uniqueCount="72">
  <si>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</si>
  <si>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</si>
  <si>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</si>
  <si>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</si>
  <si>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</si>
  <si>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</si>
  <si>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</si>
  <si>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</si>
  <si>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</si>
  <si>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</si>
  <si>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</si>
  <si>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</si>
  <si>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</si>
  <si>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</si>
  <si>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</si>
  <si>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</si>
  <si>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</si>
  <si>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</si>
  <si>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</si>
  <si>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</si>
  <si>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</si>
  <si>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</si>
  <si>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</si>
  <si>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</si>
  <si>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</si>
  <si>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05,02,</t>
  </si>
  <si>
    <t>08,02,</t>
  </si>
  <si>
    <t>01,02,</t>
  </si>
  <si>
    <t>25,01,</t>
  </si>
  <si>
    <t>18,01,</t>
  </si>
  <si>
    <t>шт</t>
  </si>
  <si>
    <t>продукция для Бердянска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</si>
  <si>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</si>
  <si>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</si>
  <si>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продукция для Луганска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</si>
  <si>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</si>
  <si>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</si>
  <si>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</si>
  <si>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</si>
  <si>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</si>
  <si>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</si>
  <si>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</si>
  <si>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</si>
  <si>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</si>
  <si>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</si>
  <si>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</si>
  <si>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</si>
  <si>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</si>
  <si>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</si>
  <si>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</si>
  <si>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</si>
  <si>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</si>
  <si>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</si>
  <si>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</si>
  <si>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</si>
  <si>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</si>
  <si>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</si>
  <si>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</si>
  <si>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</si>
  <si>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</si>
  <si>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</si>
  <si>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</si>
  <si>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</si>
  <si>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</si>
  <si>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</si>
  <si>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</si>
  <si>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</si>
  <si>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</si>
  <si>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</si>
  <si>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нужно увеличить продажи</t>
  </si>
  <si>
    <t>заказ</t>
  </si>
  <si>
    <t>12,02,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</si>
</sst>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ySplit="5" topLeftCell="A6" activePane="bottomLeft" state="frozen"/>
      <selection pane="bottomLeft" activeCell="AD18" sqref="AD1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5703125" style="8" customWidth="1"/>
    <col min="8" max="8" width="5.5703125" customWidth="1"/>
    <col min="9" max="9" width="0.7109375" customWidth="1"/>
    <col min="10" max="11" width="6.42578125" customWidth="1"/>
    <col min="12" max="13" width="1.42578125" customWidth="1"/>
    <col min="14" max="17" width="6.42578125" customWidth="1"/>
    <col min="18" max="18" width="22.28515625" customWidth="1"/>
    <col min="19" max="20" width="5.7109375" customWidth="1"/>
    <col min="21" max="23" width="6.28515625" customWidth="1"/>
    <col min="24" max="24" width="25.28515625" customWidth="1"/>
    <col min="25" max="25" width="7" customWidth="1"/>
    <col min="26" max="26" width="7" style="8" customWidth="1"/>
    <col min="27" max="27" width="7" style="13" customWidth="1"/>
    <col min="28" max="28" width="7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7" t="s">
        <v>22</v>
      </c>
      <c r="AA3" s="11" t="s">
        <v>23</v>
      </c>
      <c r="AB3" s="2" t="s">
        <v>24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71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10" t="s">
        <v>71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14743.1</v>
      </c>
      <c r="F5" s="4">
        <f>SUM(F6:F494)</f>
        <v>28157.399999999998</v>
      </c>
      <c r="G5" s="6"/>
      <c r="H5" s="1"/>
      <c r="I5" s="1"/>
      <c r="J5" s="4">
        <f t="shared" ref="J5:Q5" si="0">SUM(J6:J494)</f>
        <v>14973.699999999999</v>
      </c>
      <c r="K5" s="4">
        <f t="shared" si="0"/>
        <v>-230.59999999999997</v>
      </c>
      <c r="L5" s="4">
        <f t="shared" si="0"/>
        <v>0</v>
      </c>
      <c r="M5" s="4">
        <f t="shared" si="0"/>
        <v>0</v>
      </c>
      <c r="N5" s="4">
        <f t="shared" si="0"/>
        <v>13494.5</v>
      </c>
      <c r="O5" s="4">
        <f t="shared" si="0"/>
        <v>2948.62</v>
      </c>
      <c r="P5" s="4">
        <f t="shared" si="0"/>
        <v>5365</v>
      </c>
      <c r="Q5" s="4">
        <f t="shared" si="0"/>
        <v>0</v>
      </c>
      <c r="R5" s="1"/>
      <c r="S5" s="1"/>
      <c r="T5" s="1"/>
      <c r="U5" s="4">
        <f>SUM(U6:U494)</f>
        <v>3729.82</v>
      </c>
      <c r="V5" s="4">
        <f>SUM(V6:V494)</f>
        <v>4261.32</v>
      </c>
      <c r="W5" s="4">
        <f>SUM(W6:W494)</f>
        <v>3482.76</v>
      </c>
      <c r="X5" s="1"/>
      <c r="Y5" s="4">
        <f>SUM(Y6:Y494)</f>
        <v>3593.53</v>
      </c>
      <c r="Z5" s="6"/>
      <c r="AA5" s="12">
        <f>SUM(AA6:AA494)</f>
        <v>722</v>
      </c>
      <c r="AB5" s="4">
        <f>SUM(AB6:AB494)</f>
        <v>3598.8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30</v>
      </c>
      <c r="C6" s="1">
        <v>273</v>
      </c>
      <c r="D6" s="1">
        <v>2426</v>
      </c>
      <c r="E6" s="1">
        <v>804</v>
      </c>
      <c r="F6" s="1">
        <v>1716</v>
      </c>
      <c r="G6" s="6">
        <v>0.3</v>
      </c>
      <c r="H6" s="1">
        <v>180</v>
      </c>
      <c r="I6" s="1"/>
      <c r="J6" s="1">
        <v>875</v>
      </c>
      <c r="K6" s="1">
        <f t="shared" ref="K6:K40" si="1">E6-J6</f>
        <v>-71</v>
      </c>
      <c r="L6" s="1"/>
      <c r="M6" s="1"/>
      <c r="N6" s="1">
        <v>408</v>
      </c>
      <c r="O6" s="1">
        <f>E6/5</f>
        <v>160.80000000000001</v>
      </c>
      <c r="P6" s="5">
        <f>15*O6-N6-F6</f>
        <v>288</v>
      </c>
      <c r="Q6" s="5"/>
      <c r="R6" s="1"/>
      <c r="S6" s="1">
        <f>(F6+N6+P6)/O6</f>
        <v>14.999999999999998</v>
      </c>
      <c r="T6" s="1">
        <f>(F6+N6)/O6</f>
        <v>13.208955223880595</v>
      </c>
      <c r="U6" s="1">
        <v>209.2</v>
      </c>
      <c r="V6" s="1">
        <v>285.60000000000002</v>
      </c>
      <c r="W6" s="1">
        <v>196.6</v>
      </c>
      <c r="X6" s="1"/>
      <c r="Y6" s="1">
        <f t="shared" ref="Y6:Y40" si="2">P6*G6</f>
        <v>86.399999999999991</v>
      </c>
      <c r="Z6" s="6">
        <v>12</v>
      </c>
      <c r="AA6" s="10">
        <v>24</v>
      </c>
      <c r="AB6" s="1">
        <f>AA6*Z6*G6</f>
        <v>86.399999999999991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30</v>
      </c>
      <c r="C7" s="1">
        <v>112</v>
      </c>
      <c r="D7" s="1">
        <v>2664</v>
      </c>
      <c r="E7" s="1">
        <v>731</v>
      </c>
      <c r="F7" s="1">
        <v>1933</v>
      </c>
      <c r="G7" s="6">
        <v>0.3</v>
      </c>
      <c r="H7" s="1">
        <v>180</v>
      </c>
      <c r="I7" s="1"/>
      <c r="J7" s="1">
        <v>802</v>
      </c>
      <c r="K7" s="1">
        <f t="shared" si="1"/>
        <v>-71</v>
      </c>
      <c r="L7" s="1"/>
      <c r="M7" s="1"/>
      <c r="N7" s="1">
        <v>540</v>
      </c>
      <c r="O7" s="1">
        <f t="shared" ref="O7:O40" si="3">E7/5</f>
        <v>146.19999999999999</v>
      </c>
      <c r="P7" s="5"/>
      <c r="Q7" s="5"/>
      <c r="R7" s="1"/>
      <c r="S7" s="1">
        <f t="shared" ref="S7:S40" si="4">(F7+N7+P7)/O7</f>
        <v>16.915184678522571</v>
      </c>
      <c r="T7" s="1">
        <f t="shared" ref="T7:T40" si="5">(F7+N7)/O7</f>
        <v>16.915184678522571</v>
      </c>
      <c r="U7" s="1">
        <v>228</v>
      </c>
      <c r="V7" s="1">
        <v>290.39999999999998</v>
      </c>
      <c r="W7" s="1">
        <v>190.4</v>
      </c>
      <c r="X7" s="1"/>
      <c r="Y7" s="1">
        <f t="shared" si="2"/>
        <v>0</v>
      </c>
      <c r="Z7" s="6">
        <v>12</v>
      </c>
      <c r="AA7" s="10">
        <f t="shared" ref="AA7:AA40" si="6">P7/Z7</f>
        <v>0</v>
      </c>
      <c r="AB7" s="1">
        <f t="shared" ref="AB7:AB40" si="7">AA7*Z7*G7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30</v>
      </c>
      <c r="C8" s="1">
        <v>236</v>
      </c>
      <c r="D8" s="1"/>
      <c r="E8" s="1">
        <v>73</v>
      </c>
      <c r="F8" s="1">
        <v>121</v>
      </c>
      <c r="G8" s="6">
        <v>0</v>
      </c>
      <c r="H8" s="1" t="e">
        <v>#N/A</v>
      </c>
      <c r="I8" s="1"/>
      <c r="J8" s="1">
        <v>70</v>
      </c>
      <c r="K8" s="1">
        <f t="shared" si="1"/>
        <v>3</v>
      </c>
      <c r="L8" s="1"/>
      <c r="M8" s="1"/>
      <c r="N8" s="1">
        <v>0</v>
      </c>
      <c r="O8" s="1">
        <f t="shared" si="3"/>
        <v>14.6</v>
      </c>
      <c r="P8" s="5"/>
      <c r="Q8" s="5"/>
      <c r="R8" s="1"/>
      <c r="S8" s="1">
        <f t="shared" si="4"/>
        <v>8.287671232876713</v>
      </c>
      <c r="T8" s="1">
        <f t="shared" si="5"/>
        <v>8.287671232876713</v>
      </c>
      <c r="U8" s="1">
        <v>15.2</v>
      </c>
      <c r="V8" s="1">
        <v>0</v>
      </c>
      <c r="W8" s="1">
        <v>0</v>
      </c>
      <c r="X8" s="1" t="s">
        <v>31</v>
      </c>
      <c r="Y8" s="1">
        <f t="shared" si="2"/>
        <v>0</v>
      </c>
      <c r="Z8" s="6">
        <v>0</v>
      </c>
      <c r="AA8" s="10">
        <v>0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37</v>
      </c>
      <c r="C9" s="1">
        <v>110</v>
      </c>
      <c r="D9" s="1">
        <v>5.5</v>
      </c>
      <c r="E9" s="1">
        <v>77</v>
      </c>
      <c r="F9" s="1"/>
      <c r="G9" s="6">
        <v>1</v>
      </c>
      <c r="H9" s="1">
        <v>180</v>
      </c>
      <c r="I9" s="1"/>
      <c r="J9" s="1">
        <v>87</v>
      </c>
      <c r="K9" s="1">
        <f t="shared" si="1"/>
        <v>-10</v>
      </c>
      <c r="L9" s="1"/>
      <c r="M9" s="1"/>
      <c r="N9" s="1">
        <v>720.5</v>
      </c>
      <c r="O9" s="1">
        <f t="shared" si="3"/>
        <v>15.4</v>
      </c>
      <c r="P9" s="5"/>
      <c r="Q9" s="5"/>
      <c r="R9" s="1"/>
      <c r="S9" s="1">
        <f t="shared" si="4"/>
        <v>46.785714285714285</v>
      </c>
      <c r="T9" s="1">
        <f t="shared" si="5"/>
        <v>46.785714285714285</v>
      </c>
      <c r="U9" s="1">
        <v>66</v>
      </c>
      <c r="V9" s="1">
        <v>50.6</v>
      </c>
      <c r="W9" s="1">
        <v>80.3</v>
      </c>
      <c r="X9" s="1"/>
      <c r="Y9" s="1">
        <f t="shared" si="2"/>
        <v>0</v>
      </c>
      <c r="Z9" s="6">
        <v>5.5</v>
      </c>
      <c r="AA9" s="10">
        <f t="shared" si="6"/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37</v>
      </c>
      <c r="C10" s="1">
        <v>74</v>
      </c>
      <c r="D10" s="1">
        <v>14.8</v>
      </c>
      <c r="E10" s="1">
        <v>14.8</v>
      </c>
      <c r="F10" s="1">
        <v>70.3</v>
      </c>
      <c r="G10" s="6">
        <v>1</v>
      </c>
      <c r="H10" s="1">
        <v>180</v>
      </c>
      <c r="I10" s="1"/>
      <c r="J10" s="1">
        <v>11.4</v>
      </c>
      <c r="K10" s="1">
        <f t="shared" si="1"/>
        <v>3.4000000000000004</v>
      </c>
      <c r="L10" s="1"/>
      <c r="M10" s="1"/>
      <c r="N10" s="1">
        <v>18.5</v>
      </c>
      <c r="O10" s="1">
        <f t="shared" si="3"/>
        <v>2.96</v>
      </c>
      <c r="P10" s="5"/>
      <c r="Q10" s="5"/>
      <c r="R10" s="1"/>
      <c r="S10" s="1">
        <f t="shared" si="4"/>
        <v>30</v>
      </c>
      <c r="T10" s="1">
        <f t="shared" si="5"/>
        <v>30</v>
      </c>
      <c r="U10" s="1">
        <v>7.4</v>
      </c>
      <c r="V10" s="1">
        <v>8.14</v>
      </c>
      <c r="W10" s="1">
        <v>10.36</v>
      </c>
      <c r="X10" s="1"/>
      <c r="Y10" s="1">
        <f t="shared" si="2"/>
        <v>0</v>
      </c>
      <c r="Z10" s="6">
        <v>3.7</v>
      </c>
      <c r="AA10" s="10">
        <f t="shared" si="6"/>
        <v>0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37</v>
      </c>
      <c r="C11" s="1">
        <v>88.8</v>
      </c>
      <c r="D11" s="1">
        <v>284.89999999999998</v>
      </c>
      <c r="E11" s="1">
        <v>313.8</v>
      </c>
      <c r="F11" s="1"/>
      <c r="G11" s="6">
        <v>1</v>
      </c>
      <c r="H11" s="1">
        <v>180</v>
      </c>
      <c r="I11" s="1"/>
      <c r="J11" s="1">
        <v>320.7</v>
      </c>
      <c r="K11" s="1">
        <f t="shared" si="1"/>
        <v>-6.8999999999999773</v>
      </c>
      <c r="L11" s="1"/>
      <c r="M11" s="1"/>
      <c r="N11" s="1">
        <v>995.30000000000007</v>
      </c>
      <c r="O11" s="1">
        <f t="shared" si="3"/>
        <v>62.760000000000005</v>
      </c>
      <c r="P11" s="5"/>
      <c r="Q11" s="5"/>
      <c r="R11" s="1"/>
      <c r="S11" s="1">
        <f t="shared" si="4"/>
        <v>15.858827278521352</v>
      </c>
      <c r="T11" s="1">
        <f t="shared" si="5"/>
        <v>15.858827278521352</v>
      </c>
      <c r="U11" s="1">
        <v>93.38</v>
      </c>
      <c r="V11" s="1">
        <v>56.239999999999988</v>
      </c>
      <c r="W11" s="1">
        <v>56.239999999999988</v>
      </c>
      <c r="X11" s="1"/>
      <c r="Y11" s="1">
        <f t="shared" si="2"/>
        <v>0</v>
      </c>
      <c r="Z11" s="6">
        <v>3.7</v>
      </c>
      <c r="AA11" s="10">
        <f t="shared" si="6"/>
        <v>0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37</v>
      </c>
      <c r="C12" s="1">
        <v>138.6</v>
      </c>
      <c r="D12" s="1">
        <v>95.4</v>
      </c>
      <c r="E12" s="1">
        <v>41.4</v>
      </c>
      <c r="F12" s="1">
        <v>190.8</v>
      </c>
      <c r="G12" s="6">
        <v>1</v>
      </c>
      <c r="H12" s="1">
        <v>180</v>
      </c>
      <c r="I12" s="1"/>
      <c r="J12" s="1">
        <v>41.2</v>
      </c>
      <c r="K12" s="1">
        <f t="shared" si="1"/>
        <v>0.19999999999999574</v>
      </c>
      <c r="L12" s="1"/>
      <c r="M12" s="1"/>
      <c r="N12" s="1">
        <v>0</v>
      </c>
      <c r="O12" s="1">
        <f t="shared" si="3"/>
        <v>8.2799999999999994</v>
      </c>
      <c r="P12" s="5"/>
      <c r="Q12" s="5"/>
      <c r="R12" s="1"/>
      <c r="S12" s="1">
        <f t="shared" si="4"/>
        <v>23.04347826086957</v>
      </c>
      <c r="T12" s="1">
        <f t="shared" si="5"/>
        <v>23.04347826086957</v>
      </c>
      <c r="U12" s="1">
        <v>3.6</v>
      </c>
      <c r="V12" s="1">
        <v>32.04</v>
      </c>
      <c r="W12" s="1">
        <v>39.6</v>
      </c>
      <c r="X12" s="1"/>
      <c r="Y12" s="1">
        <f t="shared" si="2"/>
        <v>0</v>
      </c>
      <c r="Z12" s="6">
        <v>1.8</v>
      </c>
      <c r="AA12" s="10">
        <f t="shared" si="6"/>
        <v>0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30</v>
      </c>
      <c r="C13" s="1">
        <v>64</v>
      </c>
      <c r="D13" s="1">
        <v>1332</v>
      </c>
      <c r="E13" s="1">
        <v>695</v>
      </c>
      <c r="F13" s="1">
        <v>636</v>
      </c>
      <c r="G13" s="6">
        <v>0.25</v>
      </c>
      <c r="H13" s="1">
        <v>180</v>
      </c>
      <c r="I13" s="1"/>
      <c r="J13" s="1">
        <v>673</v>
      </c>
      <c r="K13" s="1">
        <f t="shared" si="1"/>
        <v>22</v>
      </c>
      <c r="L13" s="1"/>
      <c r="M13" s="1"/>
      <c r="N13" s="1">
        <v>1104</v>
      </c>
      <c r="O13" s="1">
        <f t="shared" si="3"/>
        <v>139</v>
      </c>
      <c r="P13" s="5">
        <f>15*O13-N13-F13</f>
        <v>345</v>
      </c>
      <c r="Q13" s="5"/>
      <c r="R13" s="1"/>
      <c r="S13" s="1">
        <f t="shared" si="4"/>
        <v>15</v>
      </c>
      <c r="T13" s="1">
        <f t="shared" si="5"/>
        <v>12.517985611510792</v>
      </c>
      <c r="U13" s="1">
        <v>174</v>
      </c>
      <c r="V13" s="1">
        <v>234</v>
      </c>
      <c r="W13" s="1">
        <v>204.6</v>
      </c>
      <c r="X13" s="1"/>
      <c r="Y13" s="1">
        <f t="shared" si="2"/>
        <v>86.25</v>
      </c>
      <c r="Z13" s="6">
        <v>6</v>
      </c>
      <c r="AA13" s="10">
        <v>58</v>
      </c>
      <c r="AB13" s="1">
        <f t="shared" si="7"/>
        <v>87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30</v>
      </c>
      <c r="C14" s="1">
        <v>264</v>
      </c>
      <c r="D14" s="1"/>
      <c r="E14" s="1">
        <v>207</v>
      </c>
      <c r="F14" s="1"/>
      <c r="G14" s="6">
        <v>0</v>
      </c>
      <c r="H14" s="1" t="e">
        <v>#N/A</v>
      </c>
      <c r="I14" s="1"/>
      <c r="J14" s="1">
        <v>204</v>
      </c>
      <c r="K14" s="1">
        <f t="shared" si="1"/>
        <v>3</v>
      </c>
      <c r="L14" s="1"/>
      <c r="M14" s="1"/>
      <c r="N14" s="1">
        <v>0</v>
      </c>
      <c r="O14" s="1">
        <f t="shared" si="3"/>
        <v>41.4</v>
      </c>
      <c r="P14" s="5"/>
      <c r="Q14" s="5"/>
      <c r="R14" s="1"/>
      <c r="S14" s="1">
        <f t="shared" si="4"/>
        <v>0</v>
      </c>
      <c r="T14" s="1">
        <f t="shared" si="5"/>
        <v>0</v>
      </c>
      <c r="U14" s="1">
        <v>29.4</v>
      </c>
      <c r="V14" s="1">
        <v>0</v>
      </c>
      <c r="W14" s="1">
        <v>0</v>
      </c>
      <c r="X14" s="1" t="s">
        <v>31</v>
      </c>
      <c r="Y14" s="1">
        <f t="shared" si="2"/>
        <v>0</v>
      </c>
      <c r="Z14" s="6">
        <v>0</v>
      </c>
      <c r="AA14" s="10">
        <v>0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54</v>
      </c>
      <c r="D15" s="1">
        <v>648</v>
      </c>
      <c r="E15" s="1">
        <v>372</v>
      </c>
      <c r="F15" s="1">
        <v>270</v>
      </c>
      <c r="G15" s="6">
        <v>1</v>
      </c>
      <c r="H15" s="1">
        <v>180</v>
      </c>
      <c r="I15" s="1"/>
      <c r="J15" s="1">
        <v>362</v>
      </c>
      <c r="K15" s="1">
        <f t="shared" si="1"/>
        <v>10</v>
      </c>
      <c r="L15" s="1"/>
      <c r="M15" s="1"/>
      <c r="N15" s="1">
        <v>1080</v>
      </c>
      <c r="O15" s="1">
        <f t="shared" si="3"/>
        <v>74.400000000000006</v>
      </c>
      <c r="P15" s="5"/>
      <c r="Q15" s="5"/>
      <c r="R15" s="1"/>
      <c r="S15" s="1">
        <f t="shared" si="4"/>
        <v>18.14516129032258</v>
      </c>
      <c r="T15" s="1">
        <f t="shared" si="5"/>
        <v>18.14516129032258</v>
      </c>
      <c r="U15" s="1">
        <v>123.6</v>
      </c>
      <c r="V15" s="1">
        <v>124.8</v>
      </c>
      <c r="W15" s="1">
        <v>123.6</v>
      </c>
      <c r="X15" s="1"/>
      <c r="Y15" s="1">
        <f t="shared" si="2"/>
        <v>0</v>
      </c>
      <c r="Z15" s="6">
        <v>6</v>
      </c>
      <c r="AA15" s="10">
        <f t="shared" si="6"/>
        <v>0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30</v>
      </c>
      <c r="C16" s="1">
        <v>1148</v>
      </c>
      <c r="D16" s="1">
        <v>97</v>
      </c>
      <c r="E16" s="1">
        <v>836</v>
      </c>
      <c r="F16" s="1">
        <v>163</v>
      </c>
      <c r="G16" s="6">
        <v>0.25</v>
      </c>
      <c r="H16" s="1">
        <v>180</v>
      </c>
      <c r="I16" s="1"/>
      <c r="J16" s="1">
        <v>802</v>
      </c>
      <c r="K16" s="1">
        <f t="shared" si="1"/>
        <v>34</v>
      </c>
      <c r="L16" s="1"/>
      <c r="M16" s="1"/>
      <c r="N16" s="1">
        <v>1212</v>
      </c>
      <c r="O16" s="1">
        <f t="shared" si="3"/>
        <v>167.2</v>
      </c>
      <c r="P16" s="5">
        <f>15*O16-N16-F16</f>
        <v>1133</v>
      </c>
      <c r="Q16" s="5"/>
      <c r="R16" s="1"/>
      <c r="S16" s="1">
        <f t="shared" si="4"/>
        <v>15.000000000000002</v>
      </c>
      <c r="T16" s="1">
        <f t="shared" si="5"/>
        <v>8.2236842105263168</v>
      </c>
      <c r="U16" s="1">
        <v>158</v>
      </c>
      <c r="V16" s="1">
        <v>154</v>
      </c>
      <c r="W16" s="1">
        <v>217.8</v>
      </c>
      <c r="X16" s="1"/>
      <c r="Y16" s="1">
        <f t="shared" si="2"/>
        <v>283.25</v>
      </c>
      <c r="Z16" s="6">
        <v>12</v>
      </c>
      <c r="AA16" s="10">
        <v>94</v>
      </c>
      <c r="AB16" s="1">
        <f t="shared" si="7"/>
        <v>282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30</v>
      </c>
      <c r="C17" s="1"/>
      <c r="D17" s="1">
        <v>78</v>
      </c>
      <c r="E17" s="1">
        <v>78</v>
      </c>
      <c r="F17" s="1"/>
      <c r="G17" s="6">
        <v>0.25</v>
      </c>
      <c r="H17" s="1">
        <v>180</v>
      </c>
      <c r="I17" s="1"/>
      <c r="J17" s="1">
        <v>81</v>
      </c>
      <c r="K17" s="1">
        <f t="shared" si="1"/>
        <v>-3</v>
      </c>
      <c r="L17" s="1"/>
      <c r="M17" s="1"/>
      <c r="N17" s="1">
        <v>36</v>
      </c>
      <c r="O17" s="1">
        <f t="shared" si="3"/>
        <v>15.6</v>
      </c>
      <c r="P17" s="5">
        <f>15*O17-N17-F17</f>
        <v>198</v>
      </c>
      <c r="Q17" s="5"/>
      <c r="R17" s="1"/>
      <c r="S17" s="1">
        <f t="shared" si="4"/>
        <v>15</v>
      </c>
      <c r="T17" s="1">
        <f t="shared" si="5"/>
        <v>2.3076923076923079</v>
      </c>
      <c r="U17" s="1">
        <v>0</v>
      </c>
      <c r="V17" s="1">
        <v>7.2</v>
      </c>
      <c r="W17" s="1">
        <v>0</v>
      </c>
      <c r="X17" s="1"/>
      <c r="Y17" s="1">
        <f t="shared" si="2"/>
        <v>49.5</v>
      </c>
      <c r="Z17" s="6">
        <v>12</v>
      </c>
      <c r="AA17" s="10">
        <v>17</v>
      </c>
      <c r="AB17" s="1">
        <f t="shared" si="7"/>
        <v>51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30</v>
      </c>
      <c r="C18" s="1">
        <v>164</v>
      </c>
      <c r="D18" s="1">
        <v>928</v>
      </c>
      <c r="E18" s="1">
        <v>368</v>
      </c>
      <c r="F18" s="1">
        <v>655</v>
      </c>
      <c r="G18" s="6">
        <v>0.75</v>
      </c>
      <c r="H18" s="1">
        <v>180</v>
      </c>
      <c r="I18" s="1"/>
      <c r="J18" s="1">
        <v>376</v>
      </c>
      <c r="K18" s="1">
        <f t="shared" si="1"/>
        <v>-8</v>
      </c>
      <c r="L18" s="1"/>
      <c r="M18" s="1"/>
      <c r="N18" s="1">
        <v>256</v>
      </c>
      <c r="O18" s="1">
        <f t="shared" si="3"/>
        <v>73.599999999999994</v>
      </c>
      <c r="P18" s="5">
        <f>15*O18-N18-F18</f>
        <v>193</v>
      </c>
      <c r="Q18" s="5"/>
      <c r="R18" s="1"/>
      <c r="S18" s="1">
        <f t="shared" si="4"/>
        <v>15.000000000000002</v>
      </c>
      <c r="T18" s="1">
        <f t="shared" si="5"/>
        <v>12.377717391304349</v>
      </c>
      <c r="U18" s="1">
        <v>90.8</v>
      </c>
      <c r="V18" s="1">
        <v>107.2</v>
      </c>
      <c r="W18" s="1">
        <v>73.8</v>
      </c>
      <c r="X18" s="1"/>
      <c r="Y18" s="1">
        <f t="shared" si="2"/>
        <v>144.75</v>
      </c>
      <c r="Z18" s="6">
        <v>8</v>
      </c>
      <c r="AA18" s="10">
        <v>24</v>
      </c>
      <c r="AB18" s="1">
        <f t="shared" si="7"/>
        <v>144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30</v>
      </c>
      <c r="C19" s="1">
        <v>1</v>
      </c>
      <c r="D19" s="1"/>
      <c r="E19" s="1"/>
      <c r="F19" s="1">
        <v>1</v>
      </c>
      <c r="G19" s="6">
        <v>0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 t="s">
        <v>31</v>
      </c>
      <c r="Y19" s="1">
        <f t="shared" si="2"/>
        <v>0</v>
      </c>
      <c r="Z19" s="6">
        <v>0</v>
      </c>
      <c r="AA19" s="10">
        <v>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30</v>
      </c>
      <c r="C20" s="1">
        <v>461</v>
      </c>
      <c r="D20" s="1">
        <v>1160</v>
      </c>
      <c r="E20" s="1">
        <v>512</v>
      </c>
      <c r="F20" s="1">
        <v>963</v>
      </c>
      <c r="G20" s="6">
        <v>0.9</v>
      </c>
      <c r="H20" s="1">
        <v>180</v>
      </c>
      <c r="I20" s="1"/>
      <c r="J20" s="1">
        <v>518</v>
      </c>
      <c r="K20" s="1">
        <f t="shared" si="1"/>
        <v>-6</v>
      </c>
      <c r="L20" s="1"/>
      <c r="M20" s="1"/>
      <c r="N20" s="1">
        <v>0</v>
      </c>
      <c r="O20" s="1">
        <f t="shared" si="3"/>
        <v>102.4</v>
      </c>
      <c r="P20" s="5">
        <f t="shared" ref="P20:P23" si="8">15*O20-N20-F20</f>
        <v>573</v>
      </c>
      <c r="Q20" s="5"/>
      <c r="R20" s="1"/>
      <c r="S20" s="1">
        <f t="shared" si="4"/>
        <v>15</v>
      </c>
      <c r="T20" s="1">
        <f t="shared" si="5"/>
        <v>9.404296875</v>
      </c>
      <c r="U20" s="1">
        <v>96.4</v>
      </c>
      <c r="V20" s="1">
        <v>133.4</v>
      </c>
      <c r="W20" s="1">
        <v>99.2</v>
      </c>
      <c r="X20" s="1"/>
      <c r="Y20" s="1">
        <f t="shared" si="2"/>
        <v>515.70000000000005</v>
      </c>
      <c r="Z20" s="6">
        <v>8</v>
      </c>
      <c r="AA20" s="10">
        <v>72</v>
      </c>
      <c r="AB20" s="1">
        <f t="shared" si="7"/>
        <v>518.4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30</v>
      </c>
      <c r="C21" s="1">
        <v>669</v>
      </c>
      <c r="D21" s="1">
        <v>2912</v>
      </c>
      <c r="E21" s="1">
        <v>1011</v>
      </c>
      <c r="F21" s="1">
        <v>2293</v>
      </c>
      <c r="G21" s="6">
        <v>0.9</v>
      </c>
      <c r="H21" s="1">
        <v>180</v>
      </c>
      <c r="I21" s="1"/>
      <c r="J21" s="1">
        <v>981</v>
      </c>
      <c r="K21" s="1">
        <f t="shared" si="1"/>
        <v>30</v>
      </c>
      <c r="L21" s="1"/>
      <c r="M21" s="1"/>
      <c r="N21" s="1">
        <v>120</v>
      </c>
      <c r="O21" s="1">
        <f t="shared" si="3"/>
        <v>202.2</v>
      </c>
      <c r="P21" s="5">
        <f t="shared" si="8"/>
        <v>620</v>
      </c>
      <c r="Q21" s="5"/>
      <c r="R21" s="1"/>
      <c r="S21" s="1">
        <f t="shared" si="4"/>
        <v>15</v>
      </c>
      <c r="T21" s="1">
        <f t="shared" si="5"/>
        <v>11.933728981206727</v>
      </c>
      <c r="U21" s="1">
        <v>244.4</v>
      </c>
      <c r="V21" s="1">
        <v>294.8</v>
      </c>
      <c r="W21" s="1">
        <v>172.4</v>
      </c>
      <c r="X21" s="1"/>
      <c r="Y21" s="1">
        <f t="shared" si="2"/>
        <v>558</v>
      </c>
      <c r="Z21" s="6">
        <v>8</v>
      </c>
      <c r="AA21" s="10">
        <v>78</v>
      </c>
      <c r="AB21" s="1">
        <f t="shared" si="7"/>
        <v>561.6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30</v>
      </c>
      <c r="C22" s="1">
        <v>205</v>
      </c>
      <c r="D22" s="1">
        <v>192</v>
      </c>
      <c r="E22" s="1">
        <v>115</v>
      </c>
      <c r="F22" s="1">
        <v>258</v>
      </c>
      <c r="G22" s="6">
        <v>0.43</v>
      </c>
      <c r="H22" s="1">
        <v>180</v>
      </c>
      <c r="I22" s="1"/>
      <c r="J22" s="1">
        <v>115</v>
      </c>
      <c r="K22" s="1">
        <f t="shared" si="1"/>
        <v>0</v>
      </c>
      <c r="L22" s="1"/>
      <c r="M22" s="1"/>
      <c r="N22" s="1">
        <v>64</v>
      </c>
      <c r="O22" s="1">
        <f t="shared" si="3"/>
        <v>23</v>
      </c>
      <c r="P22" s="5">
        <f t="shared" si="8"/>
        <v>23</v>
      </c>
      <c r="Q22" s="5"/>
      <c r="R22" s="1"/>
      <c r="S22" s="1">
        <f t="shared" si="4"/>
        <v>15</v>
      </c>
      <c r="T22" s="1">
        <f t="shared" si="5"/>
        <v>14</v>
      </c>
      <c r="U22" s="1">
        <v>30.8</v>
      </c>
      <c r="V22" s="1">
        <v>22</v>
      </c>
      <c r="W22" s="1">
        <v>16</v>
      </c>
      <c r="X22" s="1"/>
      <c r="Y22" s="1">
        <f t="shared" si="2"/>
        <v>9.89</v>
      </c>
      <c r="Z22" s="6">
        <v>16</v>
      </c>
      <c r="AA22" s="10">
        <v>2</v>
      </c>
      <c r="AB22" s="1">
        <f t="shared" si="7"/>
        <v>13.76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51</v>
      </c>
      <c r="B23" s="1" t="s">
        <v>37</v>
      </c>
      <c r="C23" s="1">
        <v>2305</v>
      </c>
      <c r="D23" s="1">
        <v>3140</v>
      </c>
      <c r="E23" s="1">
        <v>1445</v>
      </c>
      <c r="F23" s="1">
        <v>3850</v>
      </c>
      <c r="G23" s="6">
        <v>1</v>
      </c>
      <c r="H23" s="1">
        <v>180</v>
      </c>
      <c r="I23" s="1"/>
      <c r="J23" s="1">
        <v>1445</v>
      </c>
      <c r="K23" s="1">
        <f t="shared" si="1"/>
        <v>0</v>
      </c>
      <c r="L23" s="1"/>
      <c r="M23" s="1"/>
      <c r="N23" s="1">
        <v>310</v>
      </c>
      <c r="O23" s="1">
        <f t="shared" si="3"/>
        <v>289</v>
      </c>
      <c r="P23" s="5">
        <f t="shared" si="8"/>
        <v>175</v>
      </c>
      <c r="Q23" s="5"/>
      <c r="R23" s="1"/>
      <c r="S23" s="1">
        <f t="shared" si="4"/>
        <v>15</v>
      </c>
      <c r="T23" s="1">
        <f t="shared" si="5"/>
        <v>14.394463667820069</v>
      </c>
      <c r="U23" s="1">
        <v>401</v>
      </c>
      <c r="V23" s="1">
        <v>388</v>
      </c>
      <c r="W23" s="1">
        <v>330</v>
      </c>
      <c r="X23" s="1"/>
      <c r="Y23" s="1">
        <f t="shared" si="2"/>
        <v>175</v>
      </c>
      <c r="Z23" s="6">
        <v>5</v>
      </c>
      <c r="AA23" s="10">
        <v>35</v>
      </c>
      <c r="AB23" s="1">
        <f t="shared" si="7"/>
        <v>175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52</v>
      </c>
      <c r="B24" s="1" t="s">
        <v>30</v>
      </c>
      <c r="C24" s="1">
        <v>1425</v>
      </c>
      <c r="D24" s="1">
        <v>4304</v>
      </c>
      <c r="E24" s="1">
        <v>1326</v>
      </c>
      <c r="F24" s="1">
        <v>4020</v>
      </c>
      <c r="G24" s="6">
        <v>0.9</v>
      </c>
      <c r="H24" s="1">
        <v>180</v>
      </c>
      <c r="I24" s="1"/>
      <c r="J24" s="1">
        <v>1286</v>
      </c>
      <c r="K24" s="1">
        <f t="shared" si="1"/>
        <v>40</v>
      </c>
      <c r="L24" s="1"/>
      <c r="M24" s="1"/>
      <c r="N24" s="1">
        <v>0</v>
      </c>
      <c r="O24" s="1">
        <f t="shared" si="3"/>
        <v>265.2</v>
      </c>
      <c r="P24" s="5"/>
      <c r="Q24" s="5"/>
      <c r="R24" s="1"/>
      <c r="S24" s="1">
        <f t="shared" si="4"/>
        <v>15.158371040723983</v>
      </c>
      <c r="T24" s="1">
        <f t="shared" si="5"/>
        <v>15.158371040723983</v>
      </c>
      <c r="U24" s="1">
        <v>249.8</v>
      </c>
      <c r="V24" s="1">
        <v>416.8</v>
      </c>
      <c r="W24" s="1">
        <v>227.8</v>
      </c>
      <c r="X24" s="1"/>
      <c r="Y24" s="1">
        <f t="shared" si="2"/>
        <v>0</v>
      </c>
      <c r="Z24" s="6">
        <v>8</v>
      </c>
      <c r="AA24" s="10">
        <f t="shared" si="6"/>
        <v>0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30</v>
      </c>
      <c r="C25" s="1">
        <v>207</v>
      </c>
      <c r="D25" s="1">
        <v>112</v>
      </c>
      <c r="E25" s="1">
        <v>125</v>
      </c>
      <c r="F25" s="1">
        <v>162</v>
      </c>
      <c r="G25" s="6">
        <v>0.43</v>
      </c>
      <c r="H25" s="1">
        <v>180</v>
      </c>
      <c r="I25" s="1"/>
      <c r="J25" s="1">
        <v>125</v>
      </c>
      <c r="K25" s="1">
        <f t="shared" si="1"/>
        <v>0</v>
      </c>
      <c r="L25" s="1"/>
      <c r="M25" s="1"/>
      <c r="N25" s="1">
        <v>112</v>
      </c>
      <c r="O25" s="1">
        <f t="shared" si="3"/>
        <v>25</v>
      </c>
      <c r="P25" s="5">
        <f t="shared" ref="P25:P26" si="9">15*O25-N25-F25</f>
        <v>101</v>
      </c>
      <c r="Q25" s="5"/>
      <c r="R25" s="1"/>
      <c r="S25" s="1">
        <f t="shared" si="4"/>
        <v>15</v>
      </c>
      <c r="T25" s="1">
        <f t="shared" si="5"/>
        <v>10.96</v>
      </c>
      <c r="U25" s="1">
        <v>28.8</v>
      </c>
      <c r="V25" s="1">
        <v>25.6</v>
      </c>
      <c r="W25" s="1">
        <v>29.8</v>
      </c>
      <c r="X25" s="1"/>
      <c r="Y25" s="1">
        <f t="shared" si="2"/>
        <v>43.43</v>
      </c>
      <c r="Z25" s="6">
        <v>16</v>
      </c>
      <c r="AA25" s="10">
        <v>6</v>
      </c>
      <c r="AB25" s="1">
        <f t="shared" si="7"/>
        <v>41.28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54</v>
      </c>
      <c r="B26" s="1" t="s">
        <v>30</v>
      </c>
      <c r="C26" s="1">
        <v>460</v>
      </c>
      <c r="D26" s="1">
        <v>352</v>
      </c>
      <c r="E26" s="1">
        <v>217</v>
      </c>
      <c r="F26" s="1">
        <v>520</v>
      </c>
      <c r="G26" s="6">
        <v>0.7</v>
      </c>
      <c r="H26" s="1">
        <v>180</v>
      </c>
      <c r="I26" s="1"/>
      <c r="J26" s="1">
        <v>214</v>
      </c>
      <c r="K26" s="1">
        <f t="shared" si="1"/>
        <v>3</v>
      </c>
      <c r="L26" s="1"/>
      <c r="M26" s="1"/>
      <c r="N26" s="1">
        <v>0</v>
      </c>
      <c r="O26" s="1">
        <f t="shared" si="3"/>
        <v>43.4</v>
      </c>
      <c r="P26" s="5">
        <f t="shared" si="9"/>
        <v>131</v>
      </c>
      <c r="Q26" s="5"/>
      <c r="R26" s="1"/>
      <c r="S26" s="1">
        <f t="shared" si="4"/>
        <v>15</v>
      </c>
      <c r="T26" s="1">
        <f t="shared" si="5"/>
        <v>11.981566820276498</v>
      </c>
      <c r="U26" s="1">
        <v>41.4</v>
      </c>
      <c r="V26" s="1">
        <v>45.6</v>
      </c>
      <c r="W26" s="1">
        <v>37.6</v>
      </c>
      <c r="X26" s="1"/>
      <c r="Y26" s="1">
        <f t="shared" si="2"/>
        <v>91.699999999999989</v>
      </c>
      <c r="Z26" s="6">
        <v>8</v>
      </c>
      <c r="AA26" s="10">
        <v>16</v>
      </c>
      <c r="AB26" s="1">
        <f t="shared" si="7"/>
        <v>89.6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30</v>
      </c>
      <c r="C27" s="1">
        <v>237</v>
      </c>
      <c r="D27" s="1"/>
      <c r="E27" s="1">
        <v>131</v>
      </c>
      <c r="F27" s="1"/>
      <c r="G27" s="6">
        <v>0.9</v>
      </c>
      <c r="H27" s="1">
        <v>180</v>
      </c>
      <c r="I27" s="1"/>
      <c r="J27" s="1">
        <v>157</v>
      </c>
      <c r="K27" s="1">
        <f t="shared" si="1"/>
        <v>-26</v>
      </c>
      <c r="L27" s="1"/>
      <c r="M27" s="1"/>
      <c r="N27" s="1">
        <v>664</v>
      </c>
      <c r="O27" s="1">
        <f t="shared" si="3"/>
        <v>26.2</v>
      </c>
      <c r="P27" s="5"/>
      <c r="Q27" s="5"/>
      <c r="R27" s="1"/>
      <c r="S27" s="1">
        <f t="shared" si="4"/>
        <v>25.34351145038168</v>
      </c>
      <c r="T27" s="1">
        <f t="shared" si="5"/>
        <v>25.34351145038168</v>
      </c>
      <c r="U27" s="1">
        <v>57</v>
      </c>
      <c r="V27" s="1">
        <v>0</v>
      </c>
      <c r="W27" s="1">
        <v>72.400000000000006</v>
      </c>
      <c r="X27" s="1"/>
      <c r="Y27" s="1">
        <f t="shared" si="2"/>
        <v>0</v>
      </c>
      <c r="Z27" s="6">
        <v>8</v>
      </c>
      <c r="AA27" s="10">
        <f t="shared" si="6"/>
        <v>0</v>
      </c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30</v>
      </c>
      <c r="C28" s="1">
        <v>62</v>
      </c>
      <c r="D28" s="1">
        <v>224</v>
      </c>
      <c r="E28" s="1">
        <v>157</v>
      </c>
      <c r="F28" s="1">
        <v>118</v>
      </c>
      <c r="G28" s="6">
        <v>0.9</v>
      </c>
      <c r="H28" s="1">
        <v>180</v>
      </c>
      <c r="I28" s="1"/>
      <c r="J28" s="1">
        <v>145</v>
      </c>
      <c r="K28" s="1">
        <f t="shared" si="1"/>
        <v>12</v>
      </c>
      <c r="L28" s="1"/>
      <c r="M28" s="1"/>
      <c r="N28" s="1">
        <v>80</v>
      </c>
      <c r="O28" s="1">
        <f t="shared" si="3"/>
        <v>31.4</v>
      </c>
      <c r="P28" s="5">
        <f t="shared" ref="P28:P30" si="10">15*O28-N28-F28</f>
        <v>273</v>
      </c>
      <c r="Q28" s="5"/>
      <c r="R28" s="1"/>
      <c r="S28" s="1">
        <f t="shared" si="4"/>
        <v>15</v>
      </c>
      <c r="T28" s="1">
        <f t="shared" si="5"/>
        <v>6.3057324840764331</v>
      </c>
      <c r="U28" s="1">
        <v>10.6</v>
      </c>
      <c r="V28" s="1">
        <v>29.4</v>
      </c>
      <c r="W28" s="1">
        <v>24.4</v>
      </c>
      <c r="X28" s="1"/>
      <c r="Y28" s="1">
        <f t="shared" si="2"/>
        <v>245.70000000000002</v>
      </c>
      <c r="Z28" s="6">
        <v>8</v>
      </c>
      <c r="AA28" s="10">
        <v>34</v>
      </c>
      <c r="AB28" s="1">
        <f t="shared" si="7"/>
        <v>244.8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37</v>
      </c>
      <c r="C29" s="1">
        <v>3300</v>
      </c>
      <c r="D29" s="1">
        <v>770</v>
      </c>
      <c r="E29" s="1">
        <v>1215</v>
      </c>
      <c r="F29" s="1">
        <v>2665</v>
      </c>
      <c r="G29" s="6">
        <v>1</v>
      </c>
      <c r="H29" s="1">
        <v>180</v>
      </c>
      <c r="I29" s="1"/>
      <c r="J29" s="1">
        <v>1215</v>
      </c>
      <c r="K29" s="1">
        <f t="shared" si="1"/>
        <v>0</v>
      </c>
      <c r="L29" s="1"/>
      <c r="M29" s="1"/>
      <c r="N29" s="1">
        <v>0</v>
      </c>
      <c r="O29" s="1">
        <f t="shared" si="3"/>
        <v>243</v>
      </c>
      <c r="P29" s="5">
        <f t="shared" si="10"/>
        <v>980</v>
      </c>
      <c r="Q29" s="5"/>
      <c r="R29" s="1"/>
      <c r="S29" s="1">
        <f t="shared" si="4"/>
        <v>15</v>
      </c>
      <c r="T29" s="1">
        <f t="shared" si="5"/>
        <v>10.967078189300411</v>
      </c>
      <c r="U29" s="1">
        <v>250</v>
      </c>
      <c r="V29" s="1">
        <v>271</v>
      </c>
      <c r="W29" s="1">
        <v>313</v>
      </c>
      <c r="X29" s="1"/>
      <c r="Y29" s="1">
        <f t="shared" si="2"/>
        <v>980</v>
      </c>
      <c r="Z29" s="6">
        <v>5</v>
      </c>
      <c r="AA29" s="10">
        <v>196</v>
      </c>
      <c r="AB29" s="1">
        <f t="shared" si="7"/>
        <v>980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30</v>
      </c>
      <c r="C30" s="1"/>
      <c r="D30" s="1">
        <v>1485</v>
      </c>
      <c r="E30" s="1">
        <v>805</v>
      </c>
      <c r="F30" s="1">
        <v>680</v>
      </c>
      <c r="G30" s="6">
        <v>1</v>
      </c>
      <c r="H30" s="1">
        <v>180</v>
      </c>
      <c r="I30" s="1"/>
      <c r="J30" s="1">
        <v>800</v>
      </c>
      <c r="K30" s="1">
        <f t="shared" si="1"/>
        <v>5</v>
      </c>
      <c r="L30" s="1"/>
      <c r="M30" s="1"/>
      <c r="N30" s="1">
        <v>1415</v>
      </c>
      <c r="O30" s="1">
        <f t="shared" si="3"/>
        <v>161</v>
      </c>
      <c r="P30" s="5">
        <f t="shared" si="10"/>
        <v>320</v>
      </c>
      <c r="Q30" s="5"/>
      <c r="R30" s="1"/>
      <c r="S30" s="1">
        <f t="shared" si="4"/>
        <v>15</v>
      </c>
      <c r="T30" s="1">
        <f t="shared" si="5"/>
        <v>13.012422360248447</v>
      </c>
      <c r="U30" s="1">
        <v>207.2</v>
      </c>
      <c r="V30" s="1">
        <v>204</v>
      </c>
      <c r="W30" s="1">
        <v>159</v>
      </c>
      <c r="X30" s="1"/>
      <c r="Y30" s="1">
        <f t="shared" si="2"/>
        <v>320</v>
      </c>
      <c r="Z30" s="6">
        <v>5</v>
      </c>
      <c r="AA30" s="10">
        <v>64</v>
      </c>
      <c r="AB30" s="1">
        <f t="shared" si="7"/>
        <v>320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59</v>
      </c>
      <c r="B31" s="1" t="s">
        <v>30</v>
      </c>
      <c r="C31" s="1">
        <v>33</v>
      </c>
      <c r="D31" s="1"/>
      <c r="E31" s="1">
        <v>16</v>
      </c>
      <c r="F31" s="1">
        <v>17</v>
      </c>
      <c r="G31" s="6">
        <v>0</v>
      </c>
      <c r="H31" s="1">
        <v>180</v>
      </c>
      <c r="I31" s="1"/>
      <c r="J31" s="1">
        <v>16</v>
      </c>
      <c r="K31" s="1">
        <f t="shared" si="1"/>
        <v>0</v>
      </c>
      <c r="L31" s="1"/>
      <c r="M31" s="1"/>
      <c r="N31" s="1">
        <v>0</v>
      </c>
      <c r="O31" s="1">
        <f t="shared" si="3"/>
        <v>3.2</v>
      </c>
      <c r="P31" s="5"/>
      <c r="Q31" s="5"/>
      <c r="R31" s="1"/>
      <c r="S31" s="1">
        <f t="shared" si="4"/>
        <v>5.3125</v>
      </c>
      <c r="T31" s="1">
        <f t="shared" si="5"/>
        <v>5.3125</v>
      </c>
      <c r="U31" s="1">
        <v>1.6</v>
      </c>
      <c r="V31" s="1">
        <v>5.4</v>
      </c>
      <c r="W31" s="1">
        <v>5.8</v>
      </c>
      <c r="X31" s="1" t="s">
        <v>34</v>
      </c>
      <c r="Y31" s="1">
        <f t="shared" si="2"/>
        <v>0</v>
      </c>
      <c r="Z31" s="6">
        <v>0</v>
      </c>
      <c r="AA31" s="10">
        <v>0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30</v>
      </c>
      <c r="C32" s="1">
        <v>12</v>
      </c>
      <c r="D32" s="1"/>
      <c r="E32" s="1">
        <v>6</v>
      </c>
      <c r="F32" s="1">
        <v>6</v>
      </c>
      <c r="G32" s="6">
        <v>0.33</v>
      </c>
      <c r="H32" s="1">
        <v>365</v>
      </c>
      <c r="I32" s="1"/>
      <c r="J32" s="1">
        <v>5</v>
      </c>
      <c r="K32" s="1">
        <f t="shared" si="1"/>
        <v>1</v>
      </c>
      <c r="L32" s="1"/>
      <c r="M32" s="1"/>
      <c r="N32" s="1">
        <v>0</v>
      </c>
      <c r="O32" s="1">
        <f t="shared" si="3"/>
        <v>1.2</v>
      </c>
      <c r="P32" s="5">
        <v>12</v>
      </c>
      <c r="Q32" s="5"/>
      <c r="R32" s="1"/>
      <c r="S32" s="1">
        <f t="shared" si="4"/>
        <v>15</v>
      </c>
      <c r="T32" s="1">
        <f t="shared" si="5"/>
        <v>5</v>
      </c>
      <c r="U32" s="1">
        <v>0.8</v>
      </c>
      <c r="V32" s="1">
        <v>0</v>
      </c>
      <c r="W32" s="1">
        <v>4.8</v>
      </c>
      <c r="X32" s="1"/>
      <c r="Y32" s="1">
        <f t="shared" si="2"/>
        <v>3.96</v>
      </c>
      <c r="Z32" s="6">
        <v>6</v>
      </c>
      <c r="AA32" s="10">
        <v>2</v>
      </c>
      <c r="AB32" s="1">
        <f t="shared" si="7"/>
        <v>3.96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61</v>
      </c>
      <c r="B33" s="1" t="s">
        <v>37</v>
      </c>
      <c r="C33" s="1">
        <v>27</v>
      </c>
      <c r="D33" s="1"/>
      <c r="E33" s="1">
        <v>15</v>
      </c>
      <c r="F33" s="1">
        <v>3</v>
      </c>
      <c r="G33" s="6">
        <v>1</v>
      </c>
      <c r="H33" s="1">
        <v>180</v>
      </c>
      <c r="I33" s="1"/>
      <c r="J33" s="1">
        <v>14</v>
      </c>
      <c r="K33" s="1">
        <f t="shared" si="1"/>
        <v>1</v>
      </c>
      <c r="L33" s="1"/>
      <c r="M33" s="1"/>
      <c r="N33" s="1">
        <v>57</v>
      </c>
      <c r="O33" s="1">
        <f t="shared" si="3"/>
        <v>3</v>
      </c>
      <c r="P33" s="5"/>
      <c r="Q33" s="5"/>
      <c r="R33" s="1"/>
      <c r="S33" s="1">
        <f t="shared" si="4"/>
        <v>20</v>
      </c>
      <c r="T33" s="1">
        <f t="shared" si="5"/>
        <v>20</v>
      </c>
      <c r="U33" s="1">
        <v>5.4</v>
      </c>
      <c r="V33" s="1">
        <v>6.6</v>
      </c>
      <c r="W33" s="1">
        <v>12.6</v>
      </c>
      <c r="X33" s="1"/>
      <c r="Y33" s="1">
        <f t="shared" si="2"/>
        <v>0</v>
      </c>
      <c r="Z33" s="6">
        <v>3</v>
      </c>
      <c r="AA33" s="10">
        <f t="shared" si="6"/>
        <v>0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30</v>
      </c>
      <c r="C34" s="1"/>
      <c r="D34" s="1">
        <v>2808</v>
      </c>
      <c r="E34" s="1">
        <v>706</v>
      </c>
      <c r="F34" s="1">
        <v>2102</v>
      </c>
      <c r="G34" s="6">
        <v>0.25</v>
      </c>
      <c r="H34" s="1">
        <v>180</v>
      </c>
      <c r="I34" s="1"/>
      <c r="J34" s="1">
        <v>708</v>
      </c>
      <c r="K34" s="1">
        <f t="shared" si="1"/>
        <v>-2</v>
      </c>
      <c r="L34" s="1"/>
      <c r="M34" s="1"/>
      <c r="N34" s="1">
        <v>396</v>
      </c>
      <c r="O34" s="1">
        <f t="shared" si="3"/>
        <v>141.19999999999999</v>
      </c>
      <c r="P34" s="5"/>
      <c r="Q34" s="5"/>
      <c r="R34" s="1"/>
      <c r="S34" s="1">
        <f t="shared" si="4"/>
        <v>17.691218130311615</v>
      </c>
      <c r="T34" s="1">
        <f t="shared" si="5"/>
        <v>17.691218130311615</v>
      </c>
      <c r="U34" s="1">
        <v>103.4</v>
      </c>
      <c r="V34" s="1">
        <v>277.8</v>
      </c>
      <c r="W34" s="1">
        <v>140.19999999999999</v>
      </c>
      <c r="X34" s="1"/>
      <c r="Y34" s="1">
        <f t="shared" si="2"/>
        <v>0</v>
      </c>
      <c r="Z34" s="6">
        <v>12</v>
      </c>
      <c r="AA34" s="10">
        <f t="shared" si="6"/>
        <v>0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37</v>
      </c>
      <c r="C35" s="1">
        <v>95.4</v>
      </c>
      <c r="D35" s="1"/>
      <c r="E35" s="1">
        <v>45</v>
      </c>
      <c r="F35" s="1"/>
      <c r="G35" s="6">
        <v>1</v>
      </c>
      <c r="H35" s="1">
        <v>180</v>
      </c>
      <c r="I35" s="1"/>
      <c r="J35" s="1">
        <v>98.3</v>
      </c>
      <c r="K35" s="1">
        <f t="shared" si="1"/>
        <v>-53.3</v>
      </c>
      <c r="L35" s="1"/>
      <c r="M35" s="1"/>
      <c r="N35" s="1">
        <v>484.2</v>
      </c>
      <c r="O35" s="1">
        <f t="shared" si="3"/>
        <v>9</v>
      </c>
      <c r="P35" s="5"/>
      <c r="Q35" s="5"/>
      <c r="R35" s="1"/>
      <c r="S35" s="1">
        <f t="shared" si="4"/>
        <v>53.8</v>
      </c>
      <c r="T35" s="1">
        <f t="shared" si="5"/>
        <v>53.8</v>
      </c>
      <c r="U35" s="1">
        <v>43.92</v>
      </c>
      <c r="V35" s="1">
        <v>15.48</v>
      </c>
      <c r="W35" s="1">
        <v>51.16</v>
      </c>
      <c r="X35" s="1"/>
      <c r="Y35" s="1">
        <f t="shared" si="2"/>
        <v>0</v>
      </c>
      <c r="Z35" s="6">
        <v>1.8</v>
      </c>
      <c r="AA35" s="10">
        <f t="shared" si="6"/>
        <v>0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64</v>
      </c>
      <c r="B36" s="1" t="s">
        <v>30</v>
      </c>
      <c r="C36" s="1">
        <v>136</v>
      </c>
      <c r="D36" s="1"/>
      <c r="E36" s="1">
        <v>85</v>
      </c>
      <c r="F36" s="1"/>
      <c r="G36" s="6">
        <v>0</v>
      </c>
      <c r="H36" s="1" t="e">
        <v>#N/A</v>
      </c>
      <c r="I36" s="1"/>
      <c r="J36" s="1">
        <v>62</v>
      </c>
      <c r="K36" s="1">
        <f t="shared" si="1"/>
        <v>23</v>
      </c>
      <c r="L36" s="1"/>
      <c r="M36" s="1"/>
      <c r="N36" s="1">
        <v>0</v>
      </c>
      <c r="O36" s="1">
        <f t="shared" si="3"/>
        <v>17</v>
      </c>
      <c r="P36" s="5"/>
      <c r="Q36" s="5"/>
      <c r="R36" s="1"/>
      <c r="S36" s="1">
        <f t="shared" si="4"/>
        <v>0</v>
      </c>
      <c r="T36" s="1">
        <f t="shared" si="5"/>
        <v>0</v>
      </c>
      <c r="U36" s="1">
        <v>26.2</v>
      </c>
      <c r="V36" s="1">
        <v>0</v>
      </c>
      <c r="W36" s="1">
        <v>0</v>
      </c>
      <c r="X36" s="1" t="s">
        <v>31</v>
      </c>
      <c r="Y36" s="1">
        <f t="shared" si="2"/>
        <v>0</v>
      </c>
      <c r="Z36" s="6">
        <v>0</v>
      </c>
      <c r="AA36" s="10">
        <v>0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65</v>
      </c>
      <c r="B37" s="1" t="s">
        <v>30</v>
      </c>
      <c r="C37" s="1">
        <v>252</v>
      </c>
      <c r="D37" s="1">
        <v>2198</v>
      </c>
      <c r="E37" s="1">
        <v>749</v>
      </c>
      <c r="F37" s="1">
        <v>1481</v>
      </c>
      <c r="G37" s="6">
        <v>0.25</v>
      </c>
      <c r="H37" s="1">
        <v>180</v>
      </c>
      <c r="I37" s="1"/>
      <c r="J37" s="1">
        <v>889</v>
      </c>
      <c r="K37" s="1">
        <f t="shared" si="1"/>
        <v>-140</v>
      </c>
      <c r="L37" s="1"/>
      <c r="M37" s="1"/>
      <c r="N37" s="1">
        <v>984</v>
      </c>
      <c r="O37" s="1">
        <f t="shared" si="3"/>
        <v>149.80000000000001</v>
      </c>
      <c r="P37" s="5"/>
      <c r="Q37" s="5"/>
      <c r="R37" s="1"/>
      <c r="S37" s="1">
        <f t="shared" si="4"/>
        <v>16.455273698264349</v>
      </c>
      <c r="T37" s="1">
        <f t="shared" si="5"/>
        <v>16.455273698264349</v>
      </c>
      <c r="U37" s="1">
        <v>226</v>
      </c>
      <c r="V37" s="1">
        <v>297.60000000000002</v>
      </c>
      <c r="W37" s="1">
        <v>228</v>
      </c>
      <c r="X37" s="1"/>
      <c r="Y37" s="1">
        <f t="shared" si="2"/>
        <v>0</v>
      </c>
      <c r="Z37" s="6">
        <v>12</v>
      </c>
      <c r="AA37" s="10">
        <f t="shared" si="6"/>
        <v>0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66</v>
      </c>
      <c r="B38" s="1" t="s">
        <v>30</v>
      </c>
      <c r="C38" s="1">
        <v>28</v>
      </c>
      <c r="D38" s="1">
        <v>2796</v>
      </c>
      <c r="E38" s="1">
        <v>678</v>
      </c>
      <c r="F38" s="1">
        <v>2118</v>
      </c>
      <c r="G38" s="6">
        <v>0.25</v>
      </c>
      <c r="H38" s="1">
        <v>180</v>
      </c>
      <c r="I38" s="1"/>
      <c r="J38" s="1">
        <v>687</v>
      </c>
      <c r="K38" s="1">
        <f t="shared" si="1"/>
        <v>-9</v>
      </c>
      <c r="L38" s="1"/>
      <c r="M38" s="1"/>
      <c r="N38" s="1">
        <v>648</v>
      </c>
      <c r="O38" s="1">
        <f t="shared" si="3"/>
        <v>135.6</v>
      </c>
      <c r="P38" s="5"/>
      <c r="Q38" s="5"/>
      <c r="R38" s="1"/>
      <c r="S38" s="1">
        <f t="shared" si="4"/>
        <v>20.398230088495577</v>
      </c>
      <c r="T38" s="1">
        <f t="shared" si="5"/>
        <v>20.398230088495577</v>
      </c>
      <c r="U38" s="1">
        <v>246.2</v>
      </c>
      <c r="V38" s="1">
        <v>288.60000000000002</v>
      </c>
      <c r="W38" s="1">
        <v>179.8</v>
      </c>
      <c r="X38" s="1"/>
      <c r="Y38" s="1">
        <f t="shared" si="2"/>
        <v>0</v>
      </c>
      <c r="Z38" s="6">
        <v>12</v>
      </c>
      <c r="AA38" s="10">
        <f t="shared" si="6"/>
        <v>0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67</v>
      </c>
      <c r="B39" s="1" t="s">
        <v>37</v>
      </c>
      <c r="C39" s="1">
        <v>121.5</v>
      </c>
      <c r="D39" s="1"/>
      <c r="E39" s="1">
        <v>8.1</v>
      </c>
      <c r="F39" s="1">
        <v>105.3</v>
      </c>
      <c r="G39" s="6">
        <v>1</v>
      </c>
      <c r="H39" s="1">
        <v>180</v>
      </c>
      <c r="I39" s="1"/>
      <c r="J39" s="1">
        <v>8.1</v>
      </c>
      <c r="K39" s="1">
        <f t="shared" si="1"/>
        <v>0</v>
      </c>
      <c r="L39" s="1"/>
      <c r="M39" s="1"/>
      <c r="N39" s="1">
        <v>0</v>
      </c>
      <c r="O39" s="1">
        <f t="shared" si="3"/>
        <v>1.6199999999999999</v>
      </c>
      <c r="P39" s="5"/>
      <c r="Q39" s="5"/>
      <c r="R39" s="1"/>
      <c r="S39" s="1">
        <f t="shared" si="4"/>
        <v>65</v>
      </c>
      <c r="T39" s="1">
        <f t="shared" si="5"/>
        <v>65</v>
      </c>
      <c r="U39" s="1">
        <v>4.32</v>
      </c>
      <c r="V39" s="1">
        <v>7.02</v>
      </c>
      <c r="W39" s="1">
        <v>13.5</v>
      </c>
      <c r="X39" s="14" t="s">
        <v>69</v>
      </c>
      <c r="Y39" s="1">
        <f t="shared" si="2"/>
        <v>0</v>
      </c>
      <c r="Z39" s="6">
        <v>2.7</v>
      </c>
      <c r="AA39" s="10">
        <f t="shared" si="6"/>
        <v>0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68</v>
      </c>
      <c r="B40" s="1" t="s">
        <v>37</v>
      </c>
      <c r="C40" s="1">
        <v>855</v>
      </c>
      <c r="D40" s="1">
        <v>1090</v>
      </c>
      <c r="E40" s="1">
        <v>765</v>
      </c>
      <c r="F40" s="1">
        <v>1040</v>
      </c>
      <c r="G40" s="6">
        <v>1</v>
      </c>
      <c r="H40" s="1">
        <v>180</v>
      </c>
      <c r="I40" s="1"/>
      <c r="J40" s="1">
        <v>780</v>
      </c>
      <c r="K40" s="1">
        <f t="shared" si="1"/>
        <v>-15</v>
      </c>
      <c r="L40" s="1"/>
      <c r="M40" s="1"/>
      <c r="N40" s="1">
        <v>1790</v>
      </c>
      <c r="O40" s="1">
        <f t="shared" si="3"/>
        <v>153</v>
      </c>
      <c r="P40" s="5"/>
      <c r="Q40" s="5"/>
      <c r="R40" s="1"/>
      <c r="S40" s="1">
        <f t="shared" si="4"/>
        <v>18.496732026143789</v>
      </c>
      <c r="T40" s="1">
        <f t="shared" si="5"/>
        <v>18.496732026143789</v>
      </c>
      <c r="U40" s="1">
        <v>256</v>
      </c>
      <c r="V40" s="1">
        <v>182</v>
      </c>
      <c r="W40" s="1">
        <v>172</v>
      </c>
      <c r="X40" s="1"/>
      <c r="Y40" s="1">
        <f t="shared" si="2"/>
        <v>0</v>
      </c>
      <c r="Z40" s="6">
        <v>5</v>
      </c>
      <c r="AA40" s="10">
        <f t="shared" si="6"/>
        <v>0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10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10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10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10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10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6"/>
      <c r="AA46" s="10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6"/>
      <c r="AA47" s="10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6"/>
      <c r="AA48" s="10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6"/>
      <c r="AA49" s="10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6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6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6"/>
      <c r="AA52" s="10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6"/>
      <c r="AA53" s="10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6"/>
      <c r="AA54" s="10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6"/>
      <c r="AA55" s="10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6"/>
      <c r="AA56" s="10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6"/>
      <c r="AA57" s="10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6"/>
      <c r="AA58" s="10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6"/>
      <c r="AA59" s="10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10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10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10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10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10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10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10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0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0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0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0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0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0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0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0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0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0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0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0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0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0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0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0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0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0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0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0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0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0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0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0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0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0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0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0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0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0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0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0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0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0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0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0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0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0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0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0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0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0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0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0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0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0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0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0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0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0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0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0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0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0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0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0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0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0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0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0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0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0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0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0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0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0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0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0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0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0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0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0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0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0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0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0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0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0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0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0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0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0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0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0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0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0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0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0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0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0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0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0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0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0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0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0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0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0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0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0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0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0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0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0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0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0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0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0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0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0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0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0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0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0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0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0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0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0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0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0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0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0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0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0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0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0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0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0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0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0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0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0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0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0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0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0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0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0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0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0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0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0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0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0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0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0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0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0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0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0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0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0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0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0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0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0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0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0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0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0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0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0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0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0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0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0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0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0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0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0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0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0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0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0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0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0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0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0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0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0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0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0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0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0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0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0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0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0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0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0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0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0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0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0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0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0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0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0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0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0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0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0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0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0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0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0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0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0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0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0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0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0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0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0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0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0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0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0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0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0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0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0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0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0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0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0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0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0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0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0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0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0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0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0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0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0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0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0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0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0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0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0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0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0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0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0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0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0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0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0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0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0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0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0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0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0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0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0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0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0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0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0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0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0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0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0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0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0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0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0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0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0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0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0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0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0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0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0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0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0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0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0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0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0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0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0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0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0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0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0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0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0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0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0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0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0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0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0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0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0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0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0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0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0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0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0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0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0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0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0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0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0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0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0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0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0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0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0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0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0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0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0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0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0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0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0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0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0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0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0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0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0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0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0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0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0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0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0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0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0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0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0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0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0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0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0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0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0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0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0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0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0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0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0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0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0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0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0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0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0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0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0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0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0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0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0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0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0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0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0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0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0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0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0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0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0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0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0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0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0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0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0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0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0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0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0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0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0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0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0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0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0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0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0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0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0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0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0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0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0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0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0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0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0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0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0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0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0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0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0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0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0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0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0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0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0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0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0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0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0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0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0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0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40" xr:uid="{9CC084CB-DD7B-42E0-A08A-78F599AA02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2024-02-08T12:05:48Z</dcterms:created>
  <dcterms:modified xsi:type="dcterms:W3CDTF">2024-02-09T10:12:54Z</dcterms:modified>
</cp:coreProperties>
</file>