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"/>
    </mc:Choice>
  </mc:AlternateContent>
  <xr:revisionPtr revIDLastSave="0" documentId="13_ncr:1_{84BEE78A-4709-41AB-BDAD-96B781047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3" i="1" l="1"/>
  <c r="Q32" i="1"/>
  <c r="Q29" i="1"/>
  <c r="Q26" i="1"/>
  <c r="AC9" i="1" l="1"/>
  <c r="AC10" i="1"/>
  <c r="AC11" i="1"/>
  <c r="AC12" i="1"/>
  <c r="AC13" i="1"/>
  <c r="AC14" i="1"/>
  <c r="AC15" i="1"/>
  <c r="AC16" i="1"/>
  <c r="AC18" i="1"/>
  <c r="AC19" i="1"/>
  <c r="AC20" i="1"/>
  <c r="AC21" i="1"/>
  <c r="AC22" i="1"/>
  <c r="AC23" i="1"/>
  <c r="AC24" i="1"/>
  <c r="AC28" i="1"/>
  <c r="AC37" i="1"/>
  <c r="AC39" i="1"/>
  <c r="AC45" i="1"/>
  <c r="AC46" i="1"/>
  <c r="AC51" i="1"/>
  <c r="AC52" i="1"/>
  <c r="AC55" i="1"/>
  <c r="AC59" i="1"/>
  <c r="AC64" i="1"/>
  <c r="AC65" i="1"/>
  <c r="AC66" i="1"/>
  <c r="AC69" i="1"/>
  <c r="AC70" i="1"/>
  <c r="AC71" i="1"/>
  <c r="AC72" i="1"/>
  <c r="AC73" i="1"/>
  <c r="AC74" i="1"/>
  <c r="AC75" i="1"/>
  <c r="AC76" i="1"/>
  <c r="AC77" i="1"/>
  <c r="AC78" i="1"/>
  <c r="AC80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6" i="1"/>
  <c r="E70" i="1"/>
  <c r="E11" i="1" l="1"/>
  <c r="P11" i="1" s="1"/>
  <c r="E7" i="1"/>
  <c r="P7" i="1" s="1"/>
  <c r="P8" i="1"/>
  <c r="P9" i="1"/>
  <c r="P10" i="1"/>
  <c r="P12" i="1"/>
  <c r="P13" i="1"/>
  <c r="P14" i="1"/>
  <c r="T14" i="1" s="1"/>
  <c r="P15" i="1"/>
  <c r="P16" i="1"/>
  <c r="P17" i="1"/>
  <c r="P18" i="1"/>
  <c r="P19" i="1"/>
  <c r="P20" i="1"/>
  <c r="T20" i="1" s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T39" i="1" s="1"/>
  <c r="P40" i="1"/>
  <c r="P41" i="1"/>
  <c r="P42" i="1"/>
  <c r="P43" i="1"/>
  <c r="P44" i="1"/>
  <c r="P45" i="1"/>
  <c r="P46" i="1"/>
  <c r="P47" i="1"/>
  <c r="P48" i="1"/>
  <c r="P49" i="1"/>
  <c r="Q49" i="1" s="1"/>
  <c r="AC49" i="1" s="1"/>
  <c r="P50" i="1"/>
  <c r="P51" i="1"/>
  <c r="P52" i="1"/>
  <c r="P53" i="1"/>
  <c r="P54" i="1"/>
  <c r="P55" i="1"/>
  <c r="P56" i="1"/>
  <c r="P57" i="1"/>
  <c r="P58" i="1"/>
  <c r="P59" i="1"/>
  <c r="P60" i="1"/>
  <c r="P61" i="1"/>
  <c r="Q61" i="1" s="1"/>
  <c r="AC61" i="1" s="1"/>
  <c r="P62" i="1"/>
  <c r="P63" i="1"/>
  <c r="Q63" i="1" s="1"/>
  <c r="AC63" i="1" s="1"/>
  <c r="P64" i="1"/>
  <c r="P65" i="1"/>
  <c r="P66" i="1"/>
  <c r="P67" i="1"/>
  <c r="P68" i="1"/>
  <c r="P69" i="1"/>
  <c r="T69" i="1" s="1"/>
  <c r="P70" i="1"/>
  <c r="P71" i="1"/>
  <c r="P72" i="1"/>
  <c r="P73" i="1"/>
  <c r="T73" i="1" s="1"/>
  <c r="P74" i="1"/>
  <c r="P75" i="1"/>
  <c r="P76" i="1"/>
  <c r="T76" i="1" s="1"/>
  <c r="P77" i="1"/>
  <c r="P78" i="1"/>
  <c r="P79" i="1"/>
  <c r="Q79" i="1" s="1"/>
  <c r="AC79" i="1" s="1"/>
  <c r="P80" i="1"/>
  <c r="P81" i="1"/>
  <c r="P82" i="1"/>
  <c r="P83" i="1"/>
  <c r="P84" i="1"/>
  <c r="P85" i="1"/>
  <c r="P86" i="1"/>
  <c r="T86" i="1" s="1"/>
  <c r="P87" i="1"/>
  <c r="T87" i="1" s="1"/>
  <c r="P88" i="1"/>
  <c r="P89" i="1"/>
  <c r="P90" i="1"/>
  <c r="P91" i="1"/>
  <c r="P92" i="1"/>
  <c r="P93" i="1"/>
  <c r="P94" i="1"/>
  <c r="P95" i="1"/>
  <c r="P96" i="1"/>
  <c r="P97" i="1"/>
  <c r="P6" i="1"/>
  <c r="U97" i="1" l="1"/>
  <c r="U95" i="1"/>
  <c r="U93" i="1"/>
  <c r="T91" i="1"/>
  <c r="T89" i="1"/>
  <c r="T85" i="1"/>
  <c r="T83" i="1"/>
  <c r="Q81" i="1"/>
  <c r="T79" i="1"/>
  <c r="T77" i="1"/>
  <c r="T75" i="1"/>
  <c r="T71" i="1"/>
  <c r="Q67" i="1"/>
  <c r="T65" i="1"/>
  <c r="T63" i="1"/>
  <c r="T61" i="1"/>
  <c r="T59" i="1"/>
  <c r="Q57" i="1"/>
  <c r="T55" i="1"/>
  <c r="Q53" i="1"/>
  <c r="T51" i="1"/>
  <c r="T49" i="1"/>
  <c r="Q47" i="1"/>
  <c r="T45" i="1"/>
  <c r="Q43" i="1"/>
  <c r="Q41" i="1"/>
  <c r="T37" i="1"/>
  <c r="Q35" i="1"/>
  <c r="Q31" i="1"/>
  <c r="Q27" i="1"/>
  <c r="Q25" i="1"/>
  <c r="T23" i="1"/>
  <c r="T21" i="1"/>
  <c r="T19" i="1"/>
  <c r="Q17" i="1"/>
  <c r="T15" i="1"/>
  <c r="T13" i="1"/>
  <c r="T10" i="1"/>
  <c r="Q8" i="1"/>
  <c r="T11" i="1"/>
  <c r="U96" i="1"/>
  <c r="T96" i="1"/>
  <c r="U94" i="1"/>
  <c r="T94" i="1"/>
  <c r="U92" i="1"/>
  <c r="T92" i="1"/>
  <c r="T90" i="1"/>
  <c r="T88" i="1"/>
  <c r="T84" i="1"/>
  <c r="T82" i="1"/>
  <c r="T80" i="1"/>
  <c r="T78" i="1"/>
  <c r="T74" i="1"/>
  <c r="T72" i="1"/>
  <c r="T70" i="1"/>
  <c r="Q68" i="1"/>
  <c r="T66" i="1"/>
  <c r="T64" i="1"/>
  <c r="Q62" i="1"/>
  <c r="Q60" i="1"/>
  <c r="Q58" i="1"/>
  <c r="Q56" i="1"/>
  <c r="Q54" i="1"/>
  <c r="T52" i="1"/>
  <c r="Q50" i="1"/>
  <c r="Q48" i="1"/>
  <c r="T46" i="1"/>
  <c r="Q44" i="1"/>
  <c r="Q42" i="1"/>
  <c r="Q40" i="1"/>
  <c r="Q38" i="1"/>
  <c r="Q36" i="1"/>
  <c r="Q34" i="1"/>
  <c r="Q30" i="1"/>
  <c r="T28" i="1"/>
  <c r="T24" i="1"/>
  <c r="T22" i="1"/>
  <c r="T18" i="1"/>
  <c r="T16" i="1"/>
  <c r="T12" i="1"/>
  <c r="T9" i="1"/>
  <c r="Q7" i="1"/>
  <c r="U6" i="1"/>
  <c r="T6" i="1"/>
  <c r="U76" i="1"/>
  <c r="U58" i="1"/>
  <c r="U42" i="1"/>
  <c r="U26" i="1"/>
  <c r="U84" i="1"/>
  <c r="U66" i="1"/>
  <c r="U50" i="1"/>
  <c r="U34" i="1"/>
  <c r="U18" i="1"/>
  <c r="U88" i="1"/>
  <c r="U80" i="1"/>
  <c r="U72" i="1"/>
  <c r="U62" i="1"/>
  <c r="U54" i="1"/>
  <c r="U46" i="1"/>
  <c r="U38" i="1"/>
  <c r="U30" i="1"/>
  <c r="U22" i="1"/>
  <c r="U14" i="1"/>
  <c r="U10" i="1"/>
  <c r="U90" i="1"/>
  <c r="U86" i="1"/>
  <c r="U82" i="1"/>
  <c r="U78" i="1"/>
  <c r="U74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8" i="1"/>
  <c r="U70" i="1"/>
  <c r="T97" i="1"/>
  <c r="T95" i="1"/>
  <c r="T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T26" i="1" l="1"/>
  <c r="AC26" i="1"/>
  <c r="T30" i="1"/>
  <c r="AC30" i="1"/>
  <c r="T34" i="1"/>
  <c r="AC34" i="1"/>
  <c r="T38" i="1"/>
  <c r="AC38" i="1"/>
  <c r="T42" i="1"/>
  <c r="AC42" i="1"/>
  <c r="T50" i="1"/>
  <c r="AC50" i="1"/>
  <c r="T54" i="1"/>
  <c r="AC54" i="1"/>
  <c r="T58" i="1"/>
  <c r="AC58" i="1"/>
  <c r="T62" i="1"/>
  <c r="AC62" i="1"/>
  <c r="T8" i="1"/>
  <c r="AC8" i="1"/>
  <c r="T17" i="1"/>
  <c r="AC17" i="1"/>
  <c r="T25" i="1"/>
  <c r="AC25" i="1"/>
  <c r="T29" i="1"/>
  <c r="AC29" i="1"/>
  <c r="T33" i="1"/>
  <c r="AC33" i="1"/>
  <c r="T43" i="1"/>
  <c r="AC43" i="1"/>
  <c r="T47" i="1"/>
  <c r="AC47" i="1"/>
  <c r="T67" i="1"/>
  <c r="AC67" i="1"/>
  <c r="T7" i="1"/>
  <c r="AC7" i="1"/>
  <c r="T32" i="1"/>
  <c r="AC32" i="1"/>
  <c r="T36" i="1"/>
  <c r="AC36" i="1"/>
  <c r="T40" i="1"/>
  <c r="AC40" i="1"/>
  <c r="T44" i="1"/>
  <c r="AC44" i="1"/>
  <c r="T48" i="1"/>
  <c r="AC48" i="1"/>
  <c r="T56" i="1"/>
  <c r="AC56" i="1"/>
  <c r="T60" i="1"/>
  <c r="AC60" i="1"/>
  <c r="T68" i="1"/>
  <c r="AC68" i="1"/>
  <c r="T27" i="1"/>
  <c r="AC27" i="1"/>
  <c r="T31" i="1"/>
  <c r="AC31" i="1"/>
  <c r="T35" i="1"/>
  <c r="AC35" i="1"/>
  <c r="T41" i="1"/>
  <c r="AC41" i="1"/>
  <c r="T53" i="1"/>
  <c r="AC53" i="1"/>
  <c r="T57" i="1"/>
  <c r="AC57" i="1"/>
  <c r="T81" i="1"/>
  <c r="AC81" i="1"/>
  <c r="Q5" i="1"/>
  <c r="K5" i="1"/>
  <c r="AC5" i="1" l="1"/>
</calcChain>
</file>

<file path=xl/sharedStrings.xml><?xml version="1.0" encoding="utf-8"?>
<sst xmlns="http://schemas.openxmlformats.org/spreadsheetml/2006/main" count="254" uniqueCount="150">
  <si>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</si>
  <si>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</si>
  <si>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</si>
  <si>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</si>
  <si>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</si>
  <si>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</si>
  <si>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</si>
  <si>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</si>
  <si>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</si>
  <si>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</si>
  <si>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</si>
  <si>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</si>
  <si>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</si>
  <si>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</si>
  <si>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</si>
  <si>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</si>
  <si>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</si>
  <si>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</si>
  <si>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</si>
  <si>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</si>
  <si>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</si>
  <si>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</si>
  <si>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02,02,</t>
  </si>
  <si>
    <t>04,02,</t>
  </si>
  <si>
    <t>06,02,</t>
  </si>
  <si>
    <t>01,02,</t>
  </si>
  <si>
    <t>30,01,</t>
  </si>
  <si>
    <t>25,01,</t>
  </si>
  <si>
    <t>23,01,</t>
  </si>
  <si>
    <t>17,01,</t>
  </si>
  <si>
    <t>16,01,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</si>
  <si>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</si>
  <si>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</si>
  <si>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</si>
  <si>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то же что и 444</t>
  </si>
  <si>
    <t>017  Сосиски Вязанка Сливочные, Вязанка амицел ВЕС.ПОКОМ</t>
  </si>
  <si>
    <t>то же что 424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</si>
  <si>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</si>
  <si>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</si>
  <si>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</si>
  <si>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то же что 442</t>
  </si>
  <si>
    <t>032  Сосиски Вязанка Сливочные, Вязанка амицел МГС, 0.45кг, ПОКОМ</t>
  </si>
  <si>
    <t>то же что 443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</si>
  <si>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</si>
  <si>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</si>
  <si>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</si>
  <si>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</si>
  <si>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</si>
  <si>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</si>
  <si>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</si>
  <si>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</si>
  <si>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</si>
  <si>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Заблокировать / нужно продавать!!!</t>
  </si>
  <si>
    <t>079  Колбаса Сервелат Кремлевский,  0.35 кг, ПОКОМ</t>
  </si>
  <si>
    <t>нужно увеличить продажи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</si>
  <si>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</si>
  <si>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</si>
  <si>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</si>
  <si>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</si>
  <si>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</si>
  <si>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</si>
  <si>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</si>
  <si>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</si>
  <si>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</si>
  <si>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</si>
  <si>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</si>
  <si>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</si>
  <si>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</si>
  <si>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</si>
  <si>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</si>
  <si>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</si>
  <si>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</si>
  <si>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</si>
  <si>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то же что и 326 (задвоенное СКЮ)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</si>
  <si>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</si>
  <si>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</si>
  <si>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</si>
  <si>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</si>
  <si>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</si>
  <si>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</si>
  <si>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</si>
  <si>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</si>
  <si>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</si>
  <si>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</si>
  <si>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</si>
  <si>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</si>
  <si>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</si>
  <si>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</si>
  <si>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то же что и 254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</si>
  <si>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</si>
  <si>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</si>
  <si>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</si>
  <si>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</si>
  <si>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то же что и 255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</si>
  <si>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</si>
  <si>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</si>
  <si>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то же что и 476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</si>
  <si>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</si>
  <si>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</si>
  <si>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</si>
  <si>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</si>
  <si>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</si>
  <si>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</si>
  <si>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</si>
  <si>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</si>
  <si>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</si>
  <si>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</si>
  <si>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то же что и 381 (задвоенная позиция)</t>
  </si>
  <si>
    <t>381  Сардельки Сочинки 0,4кг ТМ Стародворье  ПОКОМ</t>
  </si>
  <si>
    <t>то же что и 376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</si>
  <si>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</si>
  <si>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</si>
  <si>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</si>
  <si>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Заблокировать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</si>
  <si>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</si>
  <si>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</si>
  <si>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</si>
  <si>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</si>
  <si>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</si>
  <si>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</si>
  <si>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419 Паштеты «Любительский ГОСТ» Фикс.вес 0,1 ТМ «Стародворье»  Поком</t>
  </si>
  <si>
    <t>то же что и 475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</si>
  <si>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</si>
  <si>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</si>
  <si>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переименованы в Сардельки Сливушки фикс.вес 0,33 п/а мгс ТМ Вязанка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</si>
  <si>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</si>
  <si>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</si>
  <si>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441 Колбаса Стародворье Докторская стародворская Бордо вар п/а вес  Поком</t>
  </si>
  <si>
    <t>443 Сосиски Вязанка 450г Сливушки Сливочные газ/ср  Поком</t>
  </si>
  <si>
    <t>то же что и 032 (задвоенное СКЮ)</t>
  </si>
  <si>
    <t>444 Сосиски Вязанка Молокуши вес  Поком</t>
  </si>
  <si>
    <t>то же что и 016 (задвоенное СКЮ)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</si>
  <si>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</si>
  <si>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</si>
  <si>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</si>
  <si>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то же что и 440 / необходимо увеличить продажи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</si>
  <si>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</si>
  <si>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</si>
  <si>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то же что и 451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</si>
  <si>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</si>
  <si>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  Поком</t>
  </si>
  <si>
    <t>согласовал Химич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</si>
  <si>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</si>
  <si>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</si>
  <si>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Колбаса Любительская ТМ Вязанка в оболочке полиамид.ГОСТ  ПОКОМ</t>
  </si>
  <si>
    <t>то же что и 043 (задвоенное СКЮ)</t>
  </si>
  <si>
    <t>то же что и 042 / нужно продавать!!!</t>
  </si>
  <si>
    <t>то же что и 222 / необходимо увеличить продажи</t>
  </si>
  <si>
    <t>заказ</t>
  </si>
  <si>
    <t>09,02,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</si>
</sst>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0" borderId="1" xfId="1" applyNumberFormat="1" applyFill="1"/>
    <xf numFmtId="164" fontId="5" fillId="5" borderId="1" xfId="1" applyNumberFormat="1" applyFont="1" applyFill="1"/>
    <xf numFmtId="164" fontId="1" fillId="6" borderId="1" xfId="1" applyNumberFormat="1" applyFill="1"/>
    <xf numFmtId="164" fontId="1" fillId="5" borderId="1" xfId="1" applyNumberFormat="1" applyFill="1"/>
    <xf numFmtId="164" fontId="6" fillId="7" borderId="1" xfId="1" applyNumberFormat="1" applyFont="1" applyFill="1"/>
    <xf numFmtId="164" fontId="4" fillId="5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5"/>
  <sheetViews>
    <sheetView tabSelected="1" zoomScale="85" workbookViewId="0">
      <pane ySplit="5" topLeftCell="A9" activePane="bottomLeft" state="frozen"/>
      <selection pane="bottomLeft" activeCell="S10" sqref="S10"/>
    </sheetView>
  </sheetViews>
  <sheetFormatPr defaultRowHeight="15" x14ac:dyDescent="0.25"/>
  <cols>
    <col min="1" max="1" width="60" customWidth="1"/>
    <col min="2" max="2" width="4" customWidth="1"/>
    <col min="3" max="6" width="7.140625" customWidth="1"/>
    <col min="7" max="7" width="5" style="8" customWidth="1"/>
    <col min="8" max="8" width="5" customWidth="1"/>
    <col min="9" max="9" width="1" customWidth="1"/>
    <col min="10" max="11" width="6.85546875" customWidth="1"/>
    <col min="12" max="13" width="0.85546875" customWidth="1"/>
    <col min="14" max="18" width="6.85546875" customWidth="1"/>
    <col min="19" max="19" width="22.140625" customWidth="1"/>
    <col min="20" max="21" width="5.42578125" customWidth="1"/>
    <col min="22" max="27" width="6.85546875" customWidth="1"/>
    <col min="28" max="28" width="33.140625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148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149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SUM(E6:E495)</f>
        <v>17629.545999999998</v>
      </c>
      <c r="F5" s="4">
        <f>SUM(F6:F495)</f>
        <v>19024.206000000002</v>
      </c>
      <c r="G5" s="6"/>
      <c r="H5" s="1"/>
      <c r="I5" s="1"/>
      <c r="J5" s="4">
        <f t="shared" ref="J5:R5" si="0">SUM(J6:J495)</f>
        <v>17545.233999999997</v>
      </c>
      <c r="K5" s="4">
        <f t="shared" si="0"/>
        <v>84.311999999999813</v>
      </c>
      <c r="L5" s="4">
        <f t="shared" si="0"/>
        <v>0</v>
      </c>
      <c r="M5" s="4">
        <f t="shared" si="0"/>
        <v>0</v>
      </c>
      <c r="N5" s="4">
        <f t="shared" si="0"/>
        <v>12007.319600000001</v>
      </c>
      <c r="O5" s="4">
        <f t="shared" si="0"/>
        <v>4428.4343999999974</v>
      </c>
      <c r="P5" s="4">
        <f t="shared" si="0"/>
        <v>3525.9091999999991</v>
      </c>
      <c r="Q5" s="4">
        <f t="shared" si="0"/>
        <v>10517.566360000003</v>
      </c>
      <c r="R5" s="4">
        <f t="shared" si="0"/>
        <v>0</v>
      </c>
      <c r="S5" s="1"/>
      <c r="T5" s="1"/>
      <c r="U5" s="1"/>
      <c r="V5" s="4">
        <f t="shared" ref="V5:AA5" si="1">SUM(V6:V495)</f>
        <v>3602.5702000000001</v>
      </c>
      <c r="W5" s="4">
        <f t="shared" si="1"/>
        <v>3847.7692000000002</v>
      </c>
      <c r="X5" s="4">
        <f t="shared" si="1"/>
        <v>3807.8934000000004</v>
      </c>
      <c r="Y5" s="4">
        <f t="shared" si="1"/>
        <v>3499.2577999999999</v>
      </c>
      <c r="Z5" s="4">
        <f t="shared" si="1"/>
        <v>3486.7703999999999</v>
      </c>
      <c r="AA5" s="4">
        <f t="shared" si="1"/>
        <v>3490.3212000000008</v>
      </c>
      <c r="AB5" s="1"/>
      <c r="AC5" s="4">
        <f>SUM(AC6:AC495)</f>
        <v>8210.3963600000006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31</v>
      </c>
      <c r="B6" s="1" t="s">
        <v>32</v>
      </c>
      <c r="C6" s="1">
        <v>171.13900000000001</v>
      </c>
      <c r="D6" s="1">
        <v>206.7</v>
      </c>
      <c r="E6" s="1">
        <v>117.70099999999999</v>
      </c>
      <c r="F6" s="1">
        <v>235.624</v>
      </c>
      <c r="G6" s="6">
        <v>1</v>
      </c>
      <c r="H6" s="1">
        <v>50</v>
      </c>
      <c r="I6" s="1"/>
      <c r="J6" s="1">
        <v>111.902</v>
      </c>
      <c r="K6" s="1">
        <f t="shared" ref="K6:K36" si="2">E6-J6</f>
        <v>5.7989999999999924</v>
      </c>
      <c r="L6" s="1"/>
      <c r="M6" s="1"/>
      <c r="N6" s="1">
        <v>81.91840000000002</v>
      </c>
      <c r="O6" s="1">
        <v>9.6508000000000322</v>
      </c>
      <c r="P6" s="1">
        <f>E6/5</f>
        <v>23.540199999999999</v>
      </c>
      <c r="Q6" s="5"/>
      <c r="R6" s="5"/>
      <c r="S6" s="1"/>
      <c r="T6" s="1">
        <f>(F6+N6+O6+Q6)/P6</f>
        <v>13.899338153456643</v>
      </c>
      <c r="U6" s="1">
        <f>(F6+N6+O6)/P6</f>
        <v>13.899338153456643</v>
      </c>
      <c r="V6" s="1">
        <v>30.861999999999998</v>
      </c>
      <c r="W6" s="1">
        <v>35.375599999999999</v>
      </c>
      <c r="X6" s="1">
        <v>34.5334</v>
      </c>
      <c r="Y6" s="1">
        <v>25.017800000000001</v>
      </c>
      <c r="Z6" s="1">
        <v>28.437799999999999</v>
      </c>
      <c r="AA6" s="1">
        <v>30.246600000000001</v>
      </c>
      <c r="AB6" s="1"/>
      <c r="AC6" s="1">
        <f>Q6*G6</f>
        <v>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5" t="s">
        <v>33</v>
      </c>
      <c r="B7" s="1" t="s">
        <v>32</v>
      </c>
      <c r="C7" s="1">
        <v>63.308</v>
      </c>
      <c r="D7" s="1">
        <v>250.053</v>
      </c>
      <c r="E7" s="12">
        <f>99.027+E87</f>
        <v>105.027</v>
      </c>
      <c r="F7" s="1">
        <v>176.07400000000001</v>
      </c>
      <c r="G7" s="6">
        <v>1</v>
      </c>
      <c r="H7" s="1">
        <v>45</v>
      </c>
      <c r="I7" s="1"/>
      <c r="J7" s="1">
        <v>93.233999999999995</v>
      </c>
      <c r="K7" s="1">
        <f t="shared" si="2"/>
        <v>11.793000000000006</v>
      </c>
      <c r="L7" s="1"/>
      <c r="M7" s="1"/>
      <c r="N7" s="1">
        <v>62.255600000000001</v>
      </c>
      <c r="O7" s="1"/>
      <c r="P7" s="1">
        <f t="shared" ref="P7:P70" si="3">E7/5</f>
        <v>21.005400000000002</v>
      </c>
      <c r="Q7" s="5">
        <f t="shared" ref="Q7:Q8" si="4">12*P7-O7-N7-F7</f>
        <v>13.73520000000002</v>
      </c>
      <c r="R7" s="5"/>
      <c r="S7" s="1"/>
      <c r="T7" s="1">
        <f t="shared" ref="T7:T70" si="5">(F7+N7+O7+Q7)/P7</f>
        <v>12.000000000000002</v>
      </c>
      <c r="U7" s="1">
        <f t="shared" ref="U7:U70" si="6">(F7+N7+O7)/P7</f>
        <v>11.346111000028564</v>
      </c>
      <c r="V7" s="1">
        <v>20.028199999999998</v>
      </c>
      <c r="W7" s="1">
        <v>26.993600000000001</v>
      </c>
      <c r="X7" s="1">
        <v>28.232800000000001</v>
      </c>
      <c r="Y7" s="1">
        <v>19.790400000000002</v>
      </c>
      <c r="Z7" s="1">
        <v>19.351199999999999</v>
      </c>
      <c r="AA7" s="1">
        <v>24.641200000000001</v>
      </c>
      <c r="AB7" s="15" t="s">
        <v>34</v>
      </c>
      <c r="AC7" s="1">
        <f t="shared" ref="AC7:AC70" si="7">Q7*G7</f>
        <v>13.73520000000002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35</v>
      </c>
      <c r="B8" s="1" t="s">
        <v>32</v>
      </c>
      <c r="C8" s="1">
        <v>155.81399999999999</v>
      </c>
      <c r="D8" s="1">
        <v>286.49599999999998</v>
      </c>
      <c r="E8" s="1">
        <v>148.285</v>
      </c>
      <c r="F8" s="1">
        <v>259.85399999999998</v>
      </c>
      <c r="G8" s="6">
        <v>1</v>
      </c>
      <c r="H8" s="1">
        <v>45</v>
      </c>
      <c r="I8" s="1"/>
      <c r="J8" s="1">
        <v>143.767</v>
      </c>
      <c r="K8" s="1">
        <f t="shared" si="2"/>
        <v>4.5180000000000007</v>
      </c>
      <c r="L8" s="1"/>
      <c r="M8" s="1"/>
      <c r="N8" s="1">
        <v>65.715400000000002</v>
      </c>
      <c r="O8" s="1"/>
      <c r="P8" s="1">
        <f t="shared" si="3"/>
        <v>29.657</v>
      </c>
      <c r="Q8" s="5">
        <f t="shared" si="4"/>
        <v>30.314600000000041</v>
      </c>
      <c r="R8" s="5"/>
      <c r="S8" s="1"/>
      <c r="T8" s="1">
        <f t="shared" si="5"/>
        <v>12</v>
      </c>
      <c r="U8" s="1">
        <f t="shared" si="6"/>
        <v>10.977826482786526</v>
      </c>
      <c r="V8" s="1">
        <v>31.9754</v>
      </c>
      <c r="W8" s="1">
        <v>37.913600000000002</v>
      </c>
      <c r="X8" s="1">
        <v>40.309399999999997</v>
      </c>
      <c r="Y8" s="1">
        <v>34.018799999999999</v>
      </c>
      <c r="Z8" s="1">
        <v>33.392200000000003</v>
      </c>
      <c r="AA8" s="1">
        <v>36.436199999999999</v>
      </c>
      <c r="AB8" s="1" t="s">
        <v>36</v>
      </c>
      <c r="AC8" s="1">
        <f t="shared" si="7"/>
        <v>30.314600000000041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38</v>
      </c>
      <c r="C9" s="1">
        <v>36</v>
      </c>
      <c r="D9" s="1"/>
      <c r="E9" s="1">
        <v>22</v>
      </c>
      <c r="F9" s="1">
        <v>10</v>
      </c>
      <c r="G9" s="6">
        <v>0.4</v>
      </c>
      <c r="H9" s="1">
        <v>50</v>
      </c>
      <c r="I9" s="1"/>
      <c r="J9" s="1">
        <v>30</v>
      </c>
      <c r="K9" s="1">
        <f t="shared" si="2"/>
        <v>-8</v>
      </c>
      <c r="L9" s="1"/>
      <c r="M9" s="1"/>
      <c r="N9" s="1">
        <v>42</v>
      </c>
      <c r="O9" s="1">
        <v>15.19999999999999</v>
      </c>
      <c r="P9" s="1">
        <f t="shared" si="3"/>
        <v>4.4000000000000004</v>
      </c>
      <c r="Q9" s="5"/>
      <c r="R9" s="5"/>
      <c r="S9" s="1"/>
      <c r="T9" s="1">
        <f t="shared" si="5"/>
        <v>15.272727272727268</v>
      </c>
      <c r="U9" s="1">
        <f t="shared" si="6"/>
        <v>15.272727272727268</v>
      </c>
      <c r="V9" s="1">
        <v>6.6</v>
      </c>
      <c r="W9" s="1">
        <v>6</v>
      </c>
      <c r="X9" s="1">
        <v>1.6</v>
      </c>
      <c r="Y9" s="1">
        <v>0</v>
      </c>
      <c r="Z9" s="1">
        <v>4</v>
      </c>
      <c r="AA9" s="1">
        <v>4</v>
      </c>
      <c r="AB9" s="1"/>
      <c r="AC9" s="1">
        <f t="shared" si="7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39</v>
      </c>
      <c r="B10" s="1" t="s">
        <v>38</v>
      </c>
      <c r="C10" s="1">
        <v>256</v>
      </c>
      <c r="D10" s="1"/>
      <c r="E10" s="1">
        <v>103</v>
      </c>
      <c r="F10" s="1">
        <v>97</v>
      </c>
      <c r="G10" s="6">
        <v>0.45</v>
      </c>
      <c r="H10" s="1">
        <v>45</v>
      </c>
      <c r="I10" s="1"/>
      <c r="J10" s="1">
        <v>101</v>
      </c>
      <c r="K10" s="1">
        <f t="shared" si="2"/>
        <v>2</v>
      </c>
      <c r="L10" s="1"/>
      <c r="M10" s="1"/>
      <c r="N10" s="1">
        <v>239.2</v>
      </c>
      <c r="O10" s="1"/>
      <c r="P10" s="1">
        <f t="shared" si="3"/>
        <v>20.6</v>
      </c>
      <c r="Q10" s="5"/>
      <c r="R10" s="5"/>
      <c r="S10" s="1"/>
      <c r="T10" s="1">
        <f t="shared" si="5"/>
        <v>16.320388349514563</v>
      </c>
      <c r="U10" s="1">
        <f t="shared" si="6"/>
        <v>16.320388349514563</v>
      </c>
      <c r="V10" s="1">
        <v>26</v>
      </c>
      <c r="W10" s="1">
        <v>36.6</v>
      </c>
      <c r="X10" s="1">
        <v>24</v>
      </c>
      <c r="Y10" s="1">
        <v>22.4</v>
      </c>
      <c r="Z10" s="1">
        <v>34.4</v>
      </c>
      <c r="AA10" s="1">
        <v>29</v>
      </c>
      <c r="AB10" s="1" t="s">
        <v>40</v>
      </c>
      <c r="AC10" s="1">
        <f t="shared" si="7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5" t="s">
        <v>41</v>
      </c>
      <c r="B11" s="1" t="s">
        <v>38</v>
      </c>
      <c r="C11" s="1">
        <v>384</v>
      </c>
      <c r="D11" s="1"/>
      <c r="E11" s="12">
        <f>130+E86</f>
        <v>136</v>
      </c>
      <c r="F11" s="1">
        <v>169</v>
      </c>
      <c r="G11" s="6">
        <v>0.45</v>
      </c>
      <c r="H11" s="1">
        <v>45</v>
      </c>
      <c r="I11" s="1"/>
      <c r="J11" s="1">
        <v>126</v>
      </c>
      <c r="K11" s="1">
        <f t="shared" si="2"/>
        <v>10</v>
      </c>
      <c r="L11" s="1"/>
      <c r="M11" s="1"/>
      <c r="N11" s="1">
        <v>343</v>
      </c>
      <c r="O11" s="1"/>
      <c r="P11" s="1">
        <f t="shared" si="3"/>
        <v>27.2</v>
      </c>
      <c r="Q11" s="5"/>
      <c r="R11" s="5"/>
      <c r="S11" s="1"/>
      <c r="T11" s="1">
        <f t="shared" si="5"/>
        <v>18.823529411764707</v>
      </c>
      <c r="U11" s="1">
        <f t="shared" si="6"/>
        <v>18.823529411764707</v>
      </c>
      <c r="V11" s="1">
        <v>41.8</v>
      </c>
      <c r="W11" s="1">
        <v>54</v>
      </c>
      <c r="X11" s="1">
        <v>38.200000000000003</v>
      </c>
      <c r="Y11" s="1">
        <v>32</v>
      </c>
      <c r="Z11" s="1">
        <v>42.4</v>
      </c>
      <c r="AA11" s="1">
        <v>36.6</v>
      </c>
      <c r="AB11" s="15" t="s">
        <v>42</v>
      </c>
      <c r="AC11" s="1">
        <f t="shared" si="7"/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43</v>
      </c>
      <c r="B12" s="1" t="s">
        <v>38</v>
      </c>
      <c r="C12" s="1">
        <v>29</v>
      </c>
      <c r="D12" s="1"/>
      <c r="E12" s="1">
        <v>6</v>
      </c>
      <c r="F12" s="1">
        <v>17</v>
      </c>
      <c r="G12" s="6">
        <v>0.5</v>
      </c>
      <c r="H12" s="1">
        <v>40</v>
      </c>
      <c r="I12" s="1"/>
      <c r="J12" s="1">
        <v>5</v>
      </c>
      <c r="K12" s="1">
        <f t="shared" si="2"/>
        <v>1</v>
      </c>
      <c r="L12" s="1"/>
      <c r="M12" s="1"/>
      <c r="N12" s="1">
        <v>42</v>
      </c>
      <c r="O12" s="1">
        <v>11.400000000000009</v>
      </c>
      <c r="P12" s="1">
        <f t="shared" si="3"/>
        <v>1.2</v>
      </c>
      <c r="Q12" s="5"/>
      <c r="R12" s="5"/>
      <c r="S12" s="1"/>
      <c r="T12" s="1">
        <f t="shared" si="5"/>
        <v>58.666666666666671</v>
      </c>
      <c r="U12" s="1">
        <f t="shared" si="6"/>
        <v>58.666666666666671</v>
      </c>
      <c r="V12" s="1">
        <v>6.2</v>
      </c>
      <c r="W12" s="1">
        <v>6.4</v>
      </c>
      <c r="X12" s="1">
        <v>0.4</v>
      </c>
      <c r="Y12" s="1">
        <v>1.6</v>
      </c>
      <c r="Z12" s="1">
        <v>4.4000000000000004</v>
      </c>
      <c r="AA12" s="1">
        <v>2.8</v>
      </c>
      <c r="AB12" s="1"/>
      <c r="AC12" s="1">
        <f t="shared" si="7"/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44</v>
      </c>
      <c r="B13" s="1" t="s">
        <v>38</v>
      </c>
      <c r="C13" s="1">
        <v>3</v>
      </c>
      <c r="D13" s="1">
        <v>36</v>
      </c>
      <c r="E13" s="1">
        <v>6</v>
      </c>
      <c r="F13" s="1">
        <v>21</v>
      </c>
      <c r="G13" s="6">
        <v>0.35</v>
      </c>
      <c r="H13" s="1">
        <v>45</v>
      </c>
      <c r="I13" s="1"/>
      <c r="J13" s="1">
        <v>6</v>
      </c>
      <c r="K13" s="1">
        <f t="shared" si="2"/>
        <v>0</v>
      </c>
      <c r="L13" s="1"/>
      <c r="M13" s="1"/>
      <c r="N13" s="1">
        <v>36.400000000000013</v>
      </c>
      <c r="O13" s="1"/>
      <c r="P13" s="1">
        <f t="shared" si="3"/>
        <v>1.2</v>
      </c>
      <c r="Q13" s="5"/>
      <c r="R13" s="5"/>
      <c r="S13" s="1"/>
      <c r="T13" s="1">
        <f t="shared" si="5"/>
        <v>47.833333333333343</v>
      </c>
      <c r="U13" s="1">
        <f t="shared" si="6"/>
        <v>47.833333333333343</v>
      </c>
      <c r="V13" s="1">
        <v>5</v>
      </c>
      <c r="W13" s="1">
        <v>6.2</v>
      </c>
      <c r="X13" s="1">
        <v>5</v>
      </c>
      <c r="Y13" s="1">
        <v>3.8</v>
      </c>
      <c r="Z13" s="1">
        <v>3</v>
      </c>
      <c r="AA13" s="1">
        <v>2.4</v>
      </c>
      <c r="AB13" s="1"/>
      <c r="AC13" s="1">
        <f t="shared" si="7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45</v>
      </c>
      <c r="B14" s="1" t="s">
        <v>38</v>
      </c>
      <c r="C14" s="1">
        <v>-47</v>
      </c>
      <c r="D14" s="1">
        <v>47</v>
      </c>
      <c r="E14" s="1"/>
      <c r="F14" s="1"/>
      <c r="G14" s="6">
        <v>0</v>
      </c>
      <c r="H14" s="1">
        <v>50</v>
      </c>
      <c r="I14" s="1"/>
      <c r="J14" s="1"/>
      <c r="K14" s="1">
        <f t="shared" si="2"/>
        <v>0</v>
      </c>
      <c r="L14" s="1"/>
      <c r="M14" s="1"/>
      <c r="N14" s="1"/>
      <c r="O14" s="1"/>
      <c r="P14" s="1">
        <f t="shared" si="3"/>
        <v>0</v>
      </c>
      <c r="Q14" s="5"/>
      <c r="R14" s="5"/>
      <c r="S14" s="1"/>
      <c r="T14" s="1" t="e">
        <f t="shared" si="5"/>
        <v>#DIV/0!</v>
      </c>
      <c r="U14" s="1" t="e">
        <f t="shared" si="6"/>
        <v>#DIV/0!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0" t="s">
        <v>145</v>
      </c>
      <c r="AC14" s="1">
        <f t="shared" si="7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1" t="s">
        <v>46</v>
      </c>
      <c r="B15" s="1" t="s">
        <v>38</v>
      </c>
      <c r="C15" s="1">
        <v>120</v>
      </c>
      <c r="D15" s="1"/>
      <c r="E15" s="1">
        <v>2</v>
      </c>
      <c r="F15" s="1">
        <v>71</v>
      </c>
      <c r="G15" s="6">
        <v>0.4</v>
      </c>
      <c r="H15" s="1">
        <v>50</v>
      </c>
      <c r="I15" s="1"/>
      <c r="J15" s="1">
        <v>2</v>
      </c>
      <c r="K15" s="1">
        <f t="shared" si="2"/>
        <v>0</v>
      </c>
      <c r="L15" s="1"/>
      <c r="M15" s="1"/>
      <c r="N15" s="1"/>
      <c r="O15" s="1"/>
      <c r="P15" s="1">
        <f t="shared" si="3"/>
        <v>0.4</v>
      </c>
      <c r="Q15" s="5"/>
      <c r="R15" s="5"/>
      <c r="S15" s="1"/>
      <c r="T15" s="1">
        <f t="shared" si="5"/>
        <v>177.5</v>
      </c>
      <c r="U15" s="1">
        <f t="shared" si="6"/>
        <v>177.5</v>
      </c>
      <c r="V15" s="1"/>
      <c r="W15" s="1"/>
      <c r="X15" s="1"/>
      <c r="Y15" s="1"/>
      <c r="Z15" s="1"/>
      <c r="AA15" s="1"/>
      <c r="AB15" s="16" t="s">
        <v>146</v>
      </c>
      <c r="AC15" s="1">
        <f t="shared" si="7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47</v>
      </c>
      <c r="B16" s="1" t="s">
        <v>38</v>
      </c>
      <c r="C16" s="1">
        <v>25</v>
      </c>
      <c r="D16" s="1">
        <v>30</v>
      </c>
      <c r="E16" s="1"/>
      <c r="F16" s="1">
        <v>55</v>
      </c>
      <c r="G16" s="6">
        <v>0.17</v>
      </c>
      <c r="H16" s="1">
        <v>180</v>
      </c>
      <c r="I16" s="1"/>
      <c r="J16" s="1"/>
      <c r="K16" s="1">
        <f t="shared" si="2"/>
        <v>0</v>
      </c>
      <c r="L16" s="1"/>
      <c r="M16" s="1"/>
      <c r="N16" s="1">
        <v>26.599999999999991</v>
      </c>
      <c r="O16" s="1"/>
      <c r="P16" s="1">
        <f t="shared" si="3"/>
        <v>0</v>
      </c>
      <c r="Q16" s="5"/>
      <c r="R16" s="5"/>
      <c r="S16" s="1"/>
      <c r="T16" s="1" t="e">
        <f t="shared" si="5"/>
        <v>#DIV/0!</v>
      </c>
      <c r="U16" s="1" t="e">
        <f t="shared" si="6"/>
        <v>#DIV/0!</v>
      </c>
      <c r="V16" s="1">
        <v>6</v>
      </c>
      <c r="W16" s="1">
        <v>6.8</v>
      </c>
      <c r="X16" s="1">
        <v>0.8</v>
      </c>
      <c r="Y16" s="1">
        <v>0</v>
      </c>
      <c r="Z16" s="1">
        <v>2.8</v>
      </c>
      <c r="AA16" s="1">
        <v>3</v>
      </c>
      <c r="AB16" s="1"/>
      <c r="AC16" s="1">
        <f t="shared" si="7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48</v>
      </c>
      <c r="B17" s="1" t="s">
        <v>38</v>
      </c>
      <c r="C17" s="1"/>
      <c r="D17" s="1">
        <v>90</v>
      </c>
      <c r="E17" s="1">
        <v>35</v>
      </c>
      <c r="F17" s="1">
        <v>55</v>
      </c>
      <c r="G17" s="6">
        <v>0.5</v>
      </c>
      <c r="H17" s="1">
        <v>60</v>
      </c>
      <c r="I17" s="1"/>
      <c r="J17" s="1">
        <v>31</v>
      </c>
      <c r="K17" s="1">
        <f t="shared" si="2"/>
        <v>4</v>
      </c>
      <c r="L17" s="1"/>
      <c r="M17" s="1"/>
      <c r="N17" s="1"/>
      <c r="O17" s="1"/>
      <c r="P17" s="1">
        <f t="shared" si="3"/>
        <v>7</v>
      </c>
      <c r="Q17" s="5">
        <f t="shared" ref="Q17" si="8">12*P17-O17-N17-F17</f>
        <v>29</v>
      </c>
      <c r="R17" s="5"/>
      <c r="S17" s="1"/>
      <c r="T17" s="1">
        <f t="shared" si="5"/>
        <v>12</v>
      </c>
      <c r="U17" s="1">
        <f t="shared" si="6"/>
        <v>7.8571428571428568</v>
      </c>
      <c r="V17" s="1">
        <v>4.5999999999999996</v>
      </c>
      <c r="W17" s="1">
        <v>4.5999999999999996</v>
      </c>
      <c r="X17" s="1">
        <v>8</v>
      </c>
      <c r="Y17" s="1">
        <v>5.4</v>
      </c>
      <c r="Z17" s="1">
        <v>1</v>
      </c>
      <c r="AA17" s="1">
        <v>1.8</v>
      </c>
      <c r="AB17" s="1"/>
      <c r="AC17" s="1">
        <f t="shared" si="7"/>
        <v>14.5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49</v>
      </c>
      <c r="B18" s="1" t="s">
        <v>38</v>
      </c>
      <c r="C18" s="1"/>
      <c r="D18" s="1">
        <v>126</v>
      </c>
      <c r="E18" s="1">
        <v>28</v>
      </c>
      <c r="F18" s="1">
        <v>98</v>
      </c>
      <c r="G18" s="6">
        <v>0.3</v>
      </c>
      <c r="H18" s="1">
        <v>40</v>
      </c>
      <c r="I18" s="1"/>
      <c r="J18" s="1">
        <v>32</v>
      </c>
      <c r="K18" s="1">
        <f t="shared" si="2"/>
        <v>-4</v>
      </c>
      <c r="L18" s="1"/>
      <c r="M18" s="1"/>
      <c r="N18" s="1"/>
      <c r="O18" s="1"/>
      <c r="P18" s="1">
        <f t="shared" si="3"/>
        <v>5.6</v>
      </c>
      <c r="Q18" s="5"/>
      <c r="R18" s="5"/>
      <c r="S18" s="1"/>
      <c r="T18" s="1">
        <f t="shared" si="5"/>
        <v>17.5</v>
      </c>
      <c r="U18" s="1">
        <f t="shared" si="6"/>
        <v>17.5</v>
      </c>
      <c r="V18" s="1">
        <v>2.8</v>
      </c>
      <c r="W18" s="1">
        <v>3.2</v>
      </c>
      <c r="X18" s="1">
        <v>10.8</v>
      </c>
      <c r="Y18" s="1">
        <v>10</v>
      </c>
      <c r="Z18" s="1">
        <v>1.8</v>
      </c>
      <c r="AA18" s="1">
        <v>2.4</v>
      </c>
      <c r="AB18" s="1"/>
      <c r="AC18" s="1">
        <f t="shared" si="7"/>
        <v>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50</v>
      </c>
      <c r="B19" s="1" t="s">
        <v>38</v>
      </c>
      <c r="C19" s="1">
        <v>37</v>
      </c>
      <c r="D19" s="1"/>
      <c r="E19" s="1">
        <v>9</v>
      </c>
      <c r="F19" s="1">
        <v>28</v>
      </c>
      <c r="G19" s="6">
        <v>0.4</v>
      </c>
      <c r="H19" s="1">
        <v>50</v>
      </c>
      <c r="I19" s="1"/>
      <c r="J19" s="1">
        <v>15</v>
      </c>
      <c r="K19" s="1">
        <f t="shared" si="2"/>
        <v>-6</v>
      </c>
      <c r="L19" s="1"/>
      <c r="M19" s="1"/>
      <c r="N19" s="1"/>
      <c r="O19" s="1"/>
      <c r="P19" s="1">
        <f t="shared" si="3"/>
        <v>1.8</v>
      </c>
      <c r="Q19" s="5"/>
      <c r="R19" s="5"/>
      <c r="S19" s="1"/>
      <c r="T19" s="1">
        <f t="shared" si="5"/>
        <v>15.555555555555555</v>
      </c>
      <c r="U19" s="1">
        <f t="shared" si="6"/>
        <v>15.555555555555555</v>
      </c>
      <c r="V19" s="1">
        <v>2.2000000000000002</v>
      </c>
      <c r="W19" s="1">
        <v>2.4</v>
      </c>
      <c r="X19" s="1">
        <v>3</v>
      </c>
      <c r="Y19" s="1">
        <v>3.4</v>
      </c>
      <c r="Z19" s="1">
        <v>4.2</v>
      </c>
      <c r="AA19" s="1">
        <v>3</v>
      </c>
      <c r="AB19" s="16" t="s">
        <v>54</v>
      </c>
      <c r="AC19" s="1">
        <f t="shared" si="7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51</v>
      </c>
      <c r="B20" s="1" t="s">
        <v>38</v>
      </c>
      <c r="C20" s="1">
        <v>20</v>
      </c>
      <c r="D20" s="1"/>
      <c r="E20" s="1">
        <v>4</v>
      </c>
      <c r="F20" s="1">
        <v>16</v>
      </c>
      <c r="G20" s="6">
        <v>0</v>
      </c>
      <c r="H20" s="1">
        <v>55</v>
      </c>
      <c r="I20" s="1"/>
      <c r="J20" s="1">
        <v>4</v>
      </c>
      <c r="K20" s="1">
        <f t="shared" si="2"/>
        <v>0</v>
      </c>
      <c r="L20" s="1"/>
      <c r="M20" s="1"/>
      <c r="N20" s="1"/>
      <c r="O20" s="1"/>
      <c r="P20" s="1">
        <f t="shared" si="3"/>
        <v>0.8</v>
      </c>
      <c r="Q20" s="5"/>
      <c r="R20" s="5"/>
      <c r="S20" s="1"/>
      <c r="T20" s="1">
        <f t="shared" si="5"/>
        <v>20</v>
      </c>
      <c r="U20" s="1">
        <f t="shared" si="6"/>
        <v>20</v>
      </c>
      <c r="V20" s="1">
        <v>0.4</v>
      </c>
      <c r="W20" s="1">
        <v>4.2</v>
      </c>
      <c r="X20" s="1">
        <v>9.6</v>
      </c>
      <c r="Y20" s="1">
        <v>5.4</v>
      </c>
      <c r="Z20" s="1">
        <v>0.8</v>
      </c>
      <c r="AA20" s="1">
        <v>0.8</v>
      </c>
      <c r="AB20" s="16" t="s">
        <v>52</v>
      </c>
      <c r="AC20" s="1">
        <f t="shared" si="7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53</v>
      </c>
      <c r="B21" s="1" t="s">
        <v>38</v>
      </c>
      <c r="C21" s="1">
        <v>50</v>
      </c>
      <c r="D21" s="1">
        <v>12</v>
      </c>
      <c r="E21" s="1">
        <v>13</v>
      </c>
      <c r="F21" s="1">
        <v>49</v>
      </c>
      <c r="G21" s="6">
        <v>0.35</v>
      </c>
      <c r="H21" s="1">
        <v>40</v>
      </c>
      <c r="I21" s="1"/>
      <c r="J21" s="1">
        <v>11</v>
      </c>
      <c r="K21" s="1">
        <f t="shared" si="2"/>
        <v>2</v>
      </c>
      <c r="L21" s="1"/>
      <c r="M21" s="1"/>
      <c r="N21" s="1"/>
      <c r="O21" s="1"/>
      <c r="P21" s="1">
        <f t="shared" si="3"/>
        <v>2.6</v>
      </c>
      <c r="Q21" s="5"/>
      <c r="R21" s="5"/>
      <c r="S21" s="1"/>
      <c r="T21" s="1">
        <f t="shared" si="5"/>
        <v>18.846153846153847</v>
      </c>
      <c r="U21" s="1">
        <f t="shared" si="6"/>
        <v>18.846153846153847</v>
      </c>
      <c r="V21" s="1">
        <v>2.8</v>
      </c>
      <c r="W21" s="1">
        <v>2.4</v>
      </c>
      <c r="X21" s="1">
        <v>2</v>
      </c>
      <c r="Y21" s="1">
        <v>1.4</v>
      </c>
      <c r="Z21" s="1">
        <v>4.5999999999999996</v>
      </c>
      <c r="AA21" s="1">
        <v>4.5999999999999996</v>
      </c>
      <c r="AB21" s="14" t="s">
        <v>54</v>
      </c>
      <c r="AC21" s="1">
        <f t="shared" si="7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55</v>
      </c>
      <c r="B22" s="1" t="s">
        <v>38</v>
      </c>
      <c r="C22" s="1">
        <v>47</v>
      </c>
      <c r="D22" s="1">
        <v>60</v>
      </c>
      <c r="E22" s="1">
        <v>54</v>
      </c>
      <c r="F22" s="1">
        <v>39</v>
      </c>
      <c r="G22" s="6">
        <v>0.17</v>
      </c>
      <c r="H22" s="1">
        <v>180</v>
      </c>
      <c r="I22" s="1"/>
      <c r="J22" s="1">
        <v>49</v>
      </c>
      <c r="K22" s="1">
        <f t="shared" si="2"/>
        <v>5</v>
      </c>
      <c r="L22" s="1"/>
      <c r="M22" s="1"/>
      <c r="N22" s="1">
        <v>181</v>
      </c>
      <c r="O22" s="1">
        <v>133.6</v>
      </c>
      <c r="P22" s="1">
        <f t="shared" si="3"/>
        <v>10.8</v>
      </c>
      <c r="Q22" s="5"/>
      <c r="R22" s="5"/>
      <c r="S22" s="1"/>
      <c r="T22" s="1">
        <f t="shared" si="5"/>
        <v>32.74074074074074</v>
      </c>
      <c r="U22" s="1">
        <f t="shared" si="6"/>
        <v>32.74074074074074</v>
      </c>
      <c r="V22" s="1">
        <v>30.8</v>
      </c>
      <c r="W22" s="1">
        <v>26.4</v>
      </c>
      <c r="X22" s="1">
        <v>4.4000000000000004</v>
      </c>
      <c r="Y22" s="1">
        <v>0</v>
      </c>
      <c r="Z22" s="1">
        <v>11.8</v>
      </c>
      <c r="AA22" s="1">
        <v>12</v>
      </c>
      <c r="AB22" s="1"/>
      <c r="AC22" s="1">
        <f t="shared" si="7"/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56</v>
      </c>
      <c r="B23" s="1" t="s">
        <v>38</v>
      </c>
      <c r="C23" s="1">
        <v>3</v>
      </c>
      <c r="D23" s="1">
        <v>42</v>
      </c>
      <c r="E23" s="1">
        <v>26</v>
      </c>
      <c r="F23" s="1">
        <v>14</v>
      </c>
      <c r="G23" s="6">
        <v>0.35</v>
      </c>
      <c r="H23" s="1">
        <v>45</v>
      </c>
      <c r="I23" s="1"/>
      <c r="J23" s="1">
        <v>26</v>
      </c>
      <c r="K23" s="1">
        <f t="shared" si="2"/>
        <v>0</v>
      </c>
      <c r="L23" s="1"/>
      <c r="M23" s="1"/>
      <c r="N23" s="1">
        <v>54.199999999999989</v>
      </c>
      <c r="O23" s="1"/>
      <c r="P23" s="1">
        <f t="shared" si="3"/>
        <v>5.2</v>
      </c>
      <c r="Q23" s="5"/>
      <c r="R23" s="5"/>
      <c r="S23" s="1"/>
      <c r="T23" s="1">
        <f t="shared" si="5"/>
        <v>13.115384615384613</v>
      </c>
      <c r="U23" s="1">
        <f t="shared" si="6"/>
        <v>13.115384615384613</v>
      </c>
      <c r="V23" s="1">
        <v>5.4</v>
      </c>
      <c r="W23" s="1">
        <v>7.6</v>
      </c>
      <c r="X23" s="1">
        <v>5</v>
      </c>
      <c r="Y23" s="1">
        <v>2.4</v>
      </c>
      <c r="Z23" s="1">
        <v>2.4</v>
      </c>
      <c r="AA23" s="1">
        <v>2.2000000000000002</v>
      </c>
      <c r="AB23" s="1"/>
      <c r="AC23" s="1">
        <f t="shared" si="7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57</v>
      </c>
      <c r="B24" s="1" t="s">
        <v>38</v>
      </c>
      <c r="C24" s="1">
        <v>25</v>
      </c>
      <c r="D24" s="1">
        <v>12</v>
      </c>
      <c r="E24" s="1">
        <v>23</v>
      </c>
      <c r="F24" s="1"/>
      <c r="G24" s="6">
        <v>0.35</v>
      </c>
      <c r="H24" s="1">
        <v>45</v>
      </c>
      <c r="I24" s="1"/>
      <c r="J24" s="1">
        <v>29</v>
      </c>
      <c r="K24" s="1">
        <f t="shared" si="2"/>
        <v>-6</v>
      </c>
      <c r="L24" s="1"/>
      <c r="M24" s="1"/>
      <c r="N24" s="1">
        <v>105.4</v>
      </c>
      <c r="O24" s="1">
        <v>66.599999999999994</v>
      </c>
      <c r="P24" s="1">
        <f t="shared" si="3"/>
        <v>4.5999999999999996</v>
      </c>
      <c r="Q24" s="5"/>
      <c r="R24" s="5"/>
      <c r="S24" s="1"/>
      <c r="T24" s="1">
        <f t="shared" si="5"/>
        <v>37.391304347826093</v>
      </c>
      <c r="U24" s="1">
        <f t="shared" si="6"/>
        <v>37.391304347826093</v>
      </c>
      <c r="V24" s="1">
        <v>15</v>
      </c>
      <c r="W24" s="1">
        <v>15.8</v>
      </c>
      <c r="X24" s="1">
        <v>4.5999999999999996</v>
      </c>
      <c r="Y24" s="1">
        <v>0</v>
      </c>
      <c r="Z24" s="1">
        <v>6</v>
      </c>
      <c r="AA24" s="1">
        <v>6</v>
      </c>
      <c r="AB24" s="1"/>
      <c r="AC24" s="1">
        <f t="shared" si="7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58</v>
      </c>
      <c r="B25" s="1" t="s">
        <v>32</v>
      </c>
      <c r="C25" s="1">
        <v>78.400999999999996</v>
      </c>
      <c r="D25" s="1">
        <v>497.947</v>
      </c>
      <c r="E25" s="1">
        <v>213.453</v>
      </c>
      <c r="F25" s="1">
        <v>303.95499999999998</v>
      </c>
      <c r="G25" s="6">
        <v>1</v>
      </c>
      <c r="H25" s="1">
        <v>55</v>
      </c>
      <c r="I25" s="1"/>
      <c r="J25" s="1">
        <v>205.29400000000001</v>
      </c>
      <c r="K25" s="1">
        <f t="shared" si="2"/>
        <v>8.1589999999999918</v>
      </c>
      <c r="L25" s="1"/>
      <c r="M25" s="1"/>
      <c r="N25" s="1">
        <v>93.338800000000049</v>
      </c>
      <c r="O25" s="1">
        <v>38.478799999999858</v>
      </c>
      <c r="P25" s="1">
        <f t="shared" si="3"/>
        <v>42.690600000000003</v>
      </c>
      <c r="Q25" s="5">
        <f t="shared" ref="Q25:Q38" si="9">12*P25-O25-N25-F25</f>
        <v>76.514600000000087</v>
      </c>
      <c r="R25" s="5"/>
      <c r="S25" s="1"/>
      <c r="T25" s="1">
        <f t="shared" si="5"/>
        <v>11.999999999999998</v>
      </c>
      <c r="U25" s="1">
        <f t="shared" si="6"/>
        <v>10.207694433903479</v>
      </c>
      <c r="V25" s="1">
        <v>47.354999999999997</v>
      </c>
      <c r="W25" s="1">
        <v>49.406999999999996</v>
      </c>
      <c r="X25" s="1">
        <v>53.943600000000004</v>
      </c>
      <c r="Y25" s="1">
        <v>40.253599999999999</v>
      </c>
      <c r="Z25" s="1">
        <v>35.229999999999997</v>
      </c>
      <c r="AA25" s="1">
        <v>35.758800000000001</v>
      </c>
      <c r="AB25" s="1"/>
      <c r="AC25" s="1">
        <f t="shared" si="7"/>
        <v>76.514600000000087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59</v>
      </c>
      <c r="B26" s="1" t="s">
        <v>32</v>
      </c>
      <c r="C26" s="1">
        <v>2417.3629999999998</v>
      </c>
      <c r="D26" s="1">
        <v>3338.4810000000002</v>
      </c>
      <c r="E26" s="1">
        <v>2539.9009999999998</v>
      </c>
      <c r="F26" s="1">
        <v>2605.1080000000002</v>
      </c>
      <c r="G26" s="6">
        <v>1</v>
      </c>
      <c r="H26" s="1">
        <v>50</v>
      </c>
      <c r="I26" s="1"/>
      <c r="J26" s="1">
        <v>2511.3180000000002</v>
      </c>
      <c r="K26" s="1">
        <f t="shared" si="2"/>
        <v>28.582999999999629</v>
      </c>
      <c r="L26" s="1"/>
      <c r="M26" s="1"/>
      <c r="N26" s="1">
        <v>1397.8294000000001</v>
      </c>
      <c r="O26" s="1">
        <v>743.16659999999956</v>
      </c>
      <c r="P26" s="1">
        <f t="shared" si="3"/>
        <v>507.98019999999997</v>
      </c>
      <c r="Q26" s="5">
        <f>12.9*P26-O26-N26-F26</f>
        <v>1806.84058</v>
      </c>
      <c r="R26" s="5"/>
      <c r="S26" s="1"/>
      <c r="T26" s="1">
        <f t="shared" si="5"/>
        <v>12.9</v>
      </c>
      <c r="U26" s="1">
        <f t="shared" si="6"/>
        <v>9.3430885692001375</v>
      </c>
      <c r="V26" s="1">
        <v>527.577</v>
      </c>
      <c r="W26" s="1">
        <v>538.78320000000008</v>
      </c>
      <c r="X26" s="1">
        <v>517.96800000000007</v>
      </c>
      <c r="Y26" s="1">
        <v>500.22579999999999</v>
      </c>
      <c r="Z26" s="1">
        <v>466.73340000000002</v>
      </c>
      <c r="AA26" s="1">
        <v>494.83179999999999</v>
      </c>
      <c r="AB26" s="1"/>
      <c r="AC26" s="1">
        <f t="shared" si="7"/>
        <v>1806.84058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60</v>
      </c>
      <c r="B27" s="1" t="s">
        <v>32</v>
      </c>
      <c r="C27" s="1">
        <v>44.96</v>
      </c>
      <c r="D27" s="1">
        <v>493.2</v>
      </c>
      <c r="E27" s="1">
        <v>237.798</v>
      </c>
      <c r="F27" s="1">
        <v>263.55</v>
      </c>
      <c r="G27" s="6">
        <v>1</v>
      </c>
      <c r="H27" s="1">
        <v>55</v>
      </c>
      <c r="I27" s="1"/>
      <c r="J27" s="1">
        <v>231.05600000000001</v>
      </c>
      <c r="K27" s="1">
        <f t="shared" si="2"/>
        <v>6.7419999999999902</v>
      </c>
      <c r="L27" s="1"/>
      <c r="M27" s="1"/>
      <c r="N27" s="1">
        <v>19.125400000000131</v>
      </c>
      <c r="O27" s="1">
        <v>30.878800000000009</v>
      </c>
      <c r="P27" s="1">
        <f t="shared" si="3"/>
        <v>47.559600000000003</v>
      </c>
      <c r="Q27" s="5">
        <f t="shared" si="9"/>
        <v>257.161</v>
      </c>
      <c r="R27" s="5"/>
      <c r="S27" s="1"/>
      <c r="T27" s="1">
        <f t="shared" si="5"/>
        <v>12.000000000000002</v>
      </c>
      <c r="U27" s="1">
        <f t="shared" si="6"/>
        <v>6.5928687373316874</v>
      </c>
      <c r="V27" s="1">
        <v>39.653799999999997</v>
      </c>
      <c r="W27" s="1">
        <v>41.934600000000003</v>
      </c>
      <c r="X27" s="1">
        <v>49.8384</v>
      </c>
      <c r="Y27" s="1">
        <v>35.619600000000013</v>
      </c>
      <c r="Z27" s="1">
        <v>29.645600000000002</v>
      </c>
      <c r="AA27" s="1">
        <v>32.103999999999999</v>
      </c>
      <c r="AB27" s="1"/>
      <c r="AC27" s="1">
        <f t="shared" si="7"/>
        <v>257.161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61</v>
      </c>
      <c r="B28" s="1" t="s">
        <v>32</v>
      </c>
      <c r="C28" s="1">
        <v>0.79800000000000004</v>
      </c>
      <c r="D28" s="1">
        <v>109.63500000000001</v>
      </c>
      <c r="E28" s="1">
        <v>39.256</v>
      </c>
      <c r="F28" s="1">
        <v>70.379000000000005</v>
      </c>
      <c r="G28" s="6">
        <v>1</v>
      </c>
      <c r="H28" s="1">
        <v>60</v>
      </c>
      <c r="I28" s="1"/>
      <c r="J28" s="1">
        <v>42.256</v>
      </c>
      <c r="K28" s="1">
        <f t="shared" si="2"/>
        <v>-3</v>
      </c>
      <c r="L28" s="1"/>
      <c r="M28" s="1"/>
      <c r="N28" s="1">
        <v>201.37660000000011</v>
      </c>
      <c r="O28" s="1"/>
      <c r="P28" s="1">
        <f t="shared" si="3"/>
        <v>7.8512000000000004</v>
      </c>
      <c r="Q28" s="5"/>
      <c r="R28" s="5"/>
      <c r="S28" s="1"/>
      <c r="T28" s="1">
        <f t="shared" si="5"/>
        <v>34.613256572243749</v>
      </c>
      <c r="U28" s="1">
        <f t="shared" si="6"/>
        <v>34.613256572243749</v>
      </c>
      <c r="V28" s="1">
        <v>14.308199999999999</v>
      </c>
      <c r="W28" s="1">
        <v>27.115400000000001</v>
      </c>
      <c r="X28" s="1">
        <v>14.4444</v>
      </c>
      <c r="Y28" s="1">
        <v>3.8508</v>
      </c>
      <c r="Z28" s="1">
        <v>9.0358000000000001</v>
      </c>
      <c r="AA28" s="1">
        <v>9.5134000000000007</v>
      </c>
      <c r="AB28" s="1"/>
      <c r="AC28" s="1">
        <f t="shared" si="7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62</v>
      </c>
      <c r="B29" s="1" t="s">
        <v>32</v>
      </c>
      <c r="C29" s="1">
        <v>2385.125</v>
      </c>
      <c r="D29" s="1">
        <v>2367.73</v>
      </c>
      <c r="E29" s="1">
        <v>1845.904</v>
      </c>
      <c r="F29" s="1">
        <v>2381.7779999999998</v>
      </c>
      <c r="G29" s="6">
        <v>1</v>
      </c>
      <c r="H29" s="1">
        <v>60</v>
      </c>
      <c r="I29" s="1"/>
      <c r="J29" s="1">
        <v>1832.557</v>
      </c>
      <c r="K29" s="1">
        <f t="shared" si="2"/>
        <v>13.34699999999998</v>
      </c>
      <c r="L29" s="1"/>
      <c r="M29" s="1"/>
      <c r="N29" s="1">
        <v>985.55400000000009</v>
      </c>
      <c r="O29" s="1">
        <v>471.84679999999838</v>
      </c>
      <c r="P29" s="1">
        <f t="shared" si="3"/>
        <v>369.18079999999998</v>
      </c>
      <c r="Q29" s="5">
        <f>12.9*P29-O29-N29-F29</f>
        <v>923.25352000000157</v>
      </c>
      <c r="R29" s="5"/>
      <c r="S29" s="1"/>
      <c r="T29" s="1">
        <f t="shared" si="5"/>
        <v>12.9</v>
      </c>
      <c r="U29" s="1">
        <f t="shared" si="6"/>
        <v>10.399183272802915</v>
      </c>
      <c r="V29" s="1">
        <v>413.91680000000002</v>
      </c>
      <c r="W29" s="1">
        <v>429.93140000000011</v>
      </c>
      <c r="X29" s="1">
        <v>424.56360000000012</v>
      </c>
      <c r="Y29" s="1">
        <v>430.35559999999998</v>
      </c>
      <c r="Z29" s="1">
        <v>405.88380000000001</v>
      </c>
      <c r="AA29" s="1">
        <v>420.02740000000011</v>
      </c>
      <c r="AB29" s="1"/>
      <c r="AC29" s="1">
        <f t="shared" si="7"/>
        <v>923.25352000000157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63</v>
      </c>
      <c r="B30" s="1" t="s">
        <v>32</v>
      </c>
      <c r="C30" s="1">
        <v>44.762</v>
      </c>
      <c r="D30" s="1">
        <v>79.47</v>
      </c>
      <c r="E30" s="1">
        <v>52.707000000000001</v>
      </c>
      <c r="F30" s="1">
        <v>52.253</v>
      </c>
      <c r="G30" s="6">
        <v>1</v>
      </c>
      <c r="H30" s="1">
        <v>50</v>
      </c>
      <c r="I30" s="1"/>
      <c r="J30" s="1">
        <v>48.183999999999997</v>
      </c>
      <c r="K30" s="1">
        <f t="shared" si="2"/>
        <v>4.5230000000000032</v>
      </c>
      <c r="L30" s="1"/>
      <c r="M30" s="1"/>
      <c r="N30" s="1">
        <v>60.793599999999991</v>
      </c>
      <c r="O30" s="1">
        <v>6.5077999999999747</v>
      </c>
      <c r="P30" s="1">
        <f t="shared" si="3"/>
        <v>10.541399999999999</v>
      </c>
      <c r="Q30" s="5">
        <f t="shared" si="9"/>
        <v>6.9424000000000277</v>
      </c>
      <c r="R30" s="5"/>
      <c r="S30" s="1"/>
      <c r="T30" s="1">
        <f t="shared" si="5"/>
        <v>11.999999999999998</v>
      </c>
      <c r="U30" s="1">
        <f t="shared" si="6"/>
        <v>11.341415751228487</v>
      </c>
      <c r="V30" s="1">
        <v>12.632999999999999</v>
      </c>
      <c r="W30" s="1">
        <v>12.672800000000001</v>
      </c>
      <c r="X30" s="1">
        <v>11.263999999999999</v>
      </c>
      <c r="Y30" s="1">
        <v>8.6066000000000003</v>
      </c>
      <c r="Z30" s="1">
        <v>9.6836000000000002</v>
      </c>
      <c r="AA30" s="1">
        <v>10.019600000000001</v>
      </c>
      <c r="AB30" s="1"/>
      <c r="AC30" s="1">
        <f t="shared" si="7"/>
        <v>6.9424000000000277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64</v>
      </c>
      <c r="B31" s="1" t="s">
        <v>32</v>
      </c>
      <c r="C31" s="1">
        <v>232.62799999999999</v>
      </c>
      <c r="D31" s="1">
        <v>264.88</v>
      </c>
      <c r="E31" s="1">
        <v>213.964</v>
      </c>
      <c r="F31" s="1">
        <v>216.47399999999999</v>
      </c>
      <c r="G31" s="6">
        <v>1</v>
      </c>
      <c r="H31" s="1">
        <v>55</v>
      </c>
      <c r="I31" s="1"/>
      <c r="J31" s="1">
        <v>205.93799999999999</v>
      </c>
      <c r="K31" s="1">
        <f t="shared" si="2"/>
        <v>8.0260000000000105</v>
      </c>
      <c r="L31" s="1"/>
      <c r="M31" s="1"/>
      <c r="N31" s="1">
        <v>184.05359999999999</v>
      </c>
      <c r="O31" s="1">
        <v>48.992800000000102</v>
      </c>
      <c r="P31" s="1">
        <f t="shared" si="3"/>
        <v>42.7928</v>
      </c>
      <c r="Q31" s="5">
        <f t="shared" si="9"/>
        <v>63.993199999999945</v>
      </c>
      <c r="R31" s="5"/>
      <c r="S31" s="1"/>
      <c r="T31" s="1">
        <f t="shared" si="5"/>
        <v>12</v>
      </c>
      <c r="U31" s="1">
        <f t="shared" si="6"/>
        <v>10.504580209754915</v>
      </c>
      <c r="V31" s="1">
        <v>48.894399999999997</v>
      </c>
      <c r="W31" s="1">
        <v>49.740400000000001</v>
      </c>
      <c r="X31" s="1">
        <v>47.625599999999999</v>
      </c>
      <c r="Y31" s="1">
        <v>50.544800000000002</v>
      </c>
      <c r="Z31" s="1">
        <v>46.032799999999988</v>
      </c>
      <c r="AA31" s="1">
        <v>37.483999999999988</v>
      </c>
      <c r="AB31" s="1"/>
      <c r="AC31" s="1">
        <f t="shared" si="7"/>
        <v>63.993199999999945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65</v>
      </c>
      <c r="B32" s="1" t="s">
        <v>32</v>
      </c>
      <c r="C32" s="1">
        <v>2558.3609999999999</v>
      </c>
      <c r="D32" s="1">
        <v>2137.11</v>
      </c>
      <c r="E32" s="1">
        <v>1926.6510000000001</v>
      </c>
      <c r="F32" s="1">
        <v>2369.8910000000001</v>
      </c>
      <c r="G32" s="6">
        <v>1</v>
      </c>
      <c r="H32" s="1">
        <v>60</v>
      </c>
      <c r="I32" s="1"/>
      <c r="J32" s="1">
        <v>1893.3969999999999</v>
      </c>
      <c r="K32" s="1">
        <f t="shared" si="2"/>
        <v>33.254000000000133</v>
      </c>
      <c r="L32" s="1"/>
      <c r="M32" s="1"/>
      <c r="N32" s="1">
        <v>717.45000000000141</v>
      </c>
      <c r="O32" s="1">
        <v>347.20759999999882</v>
      </c>
      <c r="P32" s="1">
        <f t="shared" si="3"/>
        <v>385.33019999999999</v>
      </c>
      <c r="Q32" s="5">
        <f>12.9*P32-O32-N32-F32</f>
        <v>1536.2109799999994</v>
      </c>
      <c r="R32" s="5"/>
      <c r="S32" s="1"/>
      <c r="T32" s="1">
        <f t="shared" si="5"/>
        <v>12.9</v>
      </c>
      <c r="U32" s="1">
        <f t="shared" si="6"/>
        <v>8.9132608863774507</v>
      </c>
      <c r="V32" s="1">
        <v>388.75220000000002</v>
      </c>
      <c r="W32" s="1">
        <v>412.61980000000011</v>
      </c>
      <c r="X32" s="1">
        <v>420.52620000000002</v>
      </c>
      <c r="Y32" s="1">
        <v>416.97579999999999</v>
      </c>
      <c r="Z32" s="1">
        <v>416.59519999999998</v>
      </c>
      <c r="AA32" s="1">
        <v>382.75619999999998</v>
      </c>
      <c r="AB32" s="1"/>
      <c r="AC32" s="1">
        <f t="shared" si="7"/>
        <v>1536.2109799999994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66</v>
      </c>
      <c r="B33" s="1" t="s">
        <v>32</v>
      </c>
      <c r="C33" s="1">
        <v>1809.2840000000001</v>
      </c>
      <c r="D33" s="1">
        <v>1836.3050000000001</v>
      </c>
      <c r="E33" s="1">
        <v>1520.596</v>
      </c>
      <c r="F33" s="1">
        <v>1646.3720000000001</v>
      </c>
      <c r="G33" s="6">
        <v>1</v>
      </c>
      <c r="H33" s="1">
        <v>60</v>
      </c>
      <c r="I33" s="1"/>
      <c r="J33" s="1">
        <v>1512.001</v>
      </c>
      <c r="K33" s="1">
        <f t="shared" si="2"/>
        <v>8.5950000000000273</v>
      </c>
      <c r="L33" s="1"/>
      <c r="M33" s="1"/>
      <c r="N33" s="1">
        <v>1189.7872</v>
      </c>
      <c r="O33" s="1">
        <v>222.05119999999991</v>
      </c>
      <c r="P33" s="1">
        <f t="shared" si="3"/>
        <v>304.11919999999998</v>
      </c>
      <c r="Q33" s="5">
        <f>12.9*P33-O33-N33-F33</f>
        <v>864.92728000000011</v>
      </c>
      <c r="R33" s="5"/>
      <c r="S33" s="1"/>
      <c r="T33" s="1">
        <f t="shared" si="5"/>
        <v>12.9</v>
      </c>
      <c r="U33" s="1">
        <f t="shared" si="6"/>
        <v>10.055959636879225</v>
      </c>
      <c r="V33" s="1">
        <v>336.10820000000001</v>
      </c>
      <c r="W33" s="1">
        <v>359.3338</v>
      </c>
      <c r="X33" s="1">
        <v>328.63080000000002</v>
      </c>
      <c r="Y33" s="1">
        <v>343.37419999999997</v>
      </c>
      <c r="Z33" s="1">
        <v>311.447</v>
      </c>
      <c r="AA33" s="1">
        <v>326.01900000000001</v>
      </c>
      <c r="AB33" s="1"/>
      <c r="AC33" s="1">
        <f t="shared" si="7"/>
        <v>864.92728000000011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67</v>
      </c>
      <c r="B34" s="1" t="s">
        <v>32</v>
      </c>
      <c r="C34" s="1">
        <v>313.46100000000001</v>
      </c>
      <c r="D34" s="1">
        <v>116.89</v>
      </c>
      <c r="E34" s="1">
        <v>175.21700000000001</v>
      </c>
      <c r="F34" s="1">
        <v>183.822</v>
      </c>
      <c r="G34" s="6">
        <v>1</v>
      </c>
      <c r="H34" s="1">
        <v>60</v>
      </c>
      <c r="I34" s="1"/>
      <c r="J34" s="1">
        <v>169.17599999999999</v>
      </c>
      <c r="K34" s="1">
        <f t="shared" si="2"/>
        <v>6.0410000000000252</v>
      </c>
      <c r="L34" s="1"/>
      <c r="M34" s="1"/>
      <c r="N34" s="1">
        <v>219.54939999999999</v>
      </c>
      <c r="O34" s="1"/>
      <c r="P34" s="1">
        <f t="shared" si="3"/>
        <v>35.043400000000005</v>
      </c>
      <c r="Q34" s="5">
        <f t="shared" si="9"/>
        <v>17.149400000000071</v>
      </c>
      <c r="R34" s="5"/>
      <c r="S34" s="1"/>
      <c r="T34" s="1">
        <f t="shared" si="5"/>
        <v>12</v>
      </c>
      <c r="U34" s="1">
        <f t="shared" si="6"/>
        <v>11.510623969135413</v>
      </c>
      <c r="V34" s="1">
        <v>43.612400000000001</v>
      </c>
      <c r="W34" s="1">
        <v>46.68</v>
      </c>
      <c r="X34" s="1">
        <v>41.6798</v>
      </c>
      <c r="Y34" s="1">
        <v>44.03</v>
      </c>
      <c r="Z34" s="1">
        <v>47.395600000000002</v>
      </c>
      <c r="AA34" s="1">
        <v>42.09</v>
      </c>
      <c r="AB34" s="1"/>
      <c r="AC34" s="1">
        <f t="shared" si="7"/>
        <v>17.149400000000071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68</v>
      </c>
      <c r="B35" s="1" t="s">
        <v>32</v>
      </c>
      <c r="C35" s="1">
        <v>121.746</v>
      </c>
      <c r="D35" s="1">
        <v>240.869</v>
      </c>
      <c r="E35" s="1">
        <v>113.4</v>
      </c>
      <c r="F35" s="1">
        <v>215.07499999999999</v>
      </c>
      <c r="G35" s="6">
        <v>1</v>
      </c>
      <c r="H35" s="1">
        <v>60</v>
      </c>
      <c r="I35" s="1"/>
      <c r="J35" s="1">
        <v>108.105</v>
      </c>
      <c r="K35" s="1">
        <f t="shared" si="2"/>
        <v>5.2950000000000017</v>
      </c>
      <c r="L35" s="1"/>
      <c r="M35" s="1"/>
      <c r="N35" s="1">
        <v>50.881800000000112</v>
      </c>
      <c r="O35" s="1"/>
      <c r="P35" s="1">
        <f t="shared" si="3"/>
        <v>22.68</v>
      </c>
      <c r="Q35" s="5">
        <f t="shared" si="9"/>
        <v>6.2031999999998675</v>
      </c>
      <c r="R35" s="5"/>
      <c r="S35" s="1"/>
      <c r="T35" s="1">
        <f t="shared" si="5"/>
        <v>11.999999999999998</v>
      </c>
      <c r="U35" s="1">
        <f t="shared" si="6"/>
        <v>11.726490299823638</v>
      </c>
      <c r="V35" s="1">
        <v>27.56</v>
      </c>
      <c r="W35" s="1">
        <v>30.352599999999999</v>
      </c>
      <c r="X35" s="1">
        <v>32.684199999999997</v>
      </c>
      <c r="Y35" s="1">
        <v>34.691199999999988</v>
      </c>
      <c r="Z35" s="1">
        <v>27.689800000000002</v>
      </c>
      <c r="AA35" s="1">
        <v>23.249600000000001</v>
      </c>
      <c r="AB35" s="1"/>
      <c r="AC35" s="1">
        <f t="shared" si="7"/>
        <v>6.2031999999998675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69</v>
      </c>
      <c r="B36" s="1" t="s">
        <v>32</v>
      </c>
      <c r="C36" s="1">
        <v>245.71</v>
      </c>
      <c r="D36" s="1">
        <v>69.046999999999997</v>
      </c>
      <c r="E36" s="1">
        <v>153.26599999999999</v>
      </c>
      <c r="F36" s="1">
        <v>105.36499999999999</v>
      </c>
      <c r="G36" s="6">
        <v>1</v>
      </c>
      <c r="H36" s="1">
        <v>60</v>
      </c>
      <c r="I36" s="1"/>
      <c r="J36" s="1">
        <v>146.577</v>
      </c>
      <c r="K36" s="1">
        <f t="shared" si="2"/>
        <v>6.688999999999993</v>
      </c>
      <c r="L36" s="1"/>
      <c r="M36" s="1"/>
      <c r="N36" s="1">
        <v>180.03319999999999</v>
      </c>
      <c r="O36" s="1">
        <v>29.96859999999991</v>
      </c>
      <c r="P36" s="1">
        <f t="shared" si="3"/>
        <v>30.653199999999998</v>
      </c>
      <c r="Q36" s="5">
        <f t="shared" si="9"/>
        <v>52.471600000000066</v>
      </c>
      <c r="R36" s="5"/>
      <c r="S36" s="1"/>
      <c r="T36" s="1">
        <f t="shared" si="5"/>
        <v>12</v>
      </c>
      <c r="U36" s="1">
        <f t="shared" si="6"/>
        <v>10.288217869586207</v>
      </c>
      <c r="V36" s="1">
        <v>33.696199999999997</v>
      </c>
      <c r="W36" s="1">
        <v>35.811399999999999</v>
      </c>
      <c r="X36" s="1">
        <v>29.505800000000001</v>
      </c>
      <c r="Y36" s="1">
        <v>26.150400000000001</v>
      </c>
      <c r="Z36" s="1">
        <v>34.812600000000003</v>
      </c>
      <c r="AA36" s="1">
        <v>33.941199999999988</v>
      </c>
      <c r="AB36" s="1"/>
      <c r="AC36" s="1">
        <f t="shared" si="7"/>
        <v>52.471600000000066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70</v>
      </c>
      <c r="B37" s="1" t="s">
        <v>32</v>
      </c>
      <c r="C37" s="1">
        <v>66.495000000000005</v>
      </c>
      <c r="D37" s="1">
        <v>374.10199999999998</v>
      </c>
      <c r="E37" s="1">
        <v>147.83099999999999</v>
      </c>
      <c r="F37" s="1">
        <v>248.708</v>
      </c>
      <c r="G37" s="6">
        <v>1</v>
      </c>
      <c r="H37" s="1">
        <v>30</v>
      </c>
      <c r="I37" s="1"/>
      <c r="J37" s="1">
        <v>144.42599999999999</v>
      </c>
      <c r="K37" s="1">
        <f t="shared" ref="K37:K68" si="10">E37-J37</f>
        <v>3.4050000000000011</v>
      </c>
      <c r="L37" s="1"/>
      <c r="M37" s="1"/>
      <c r="N37" s="1">
        <v>141.27600000000001</v>
      </c>
      <c r="O37" s="1"/>
      <c r="P37" s="1">
        <f t="shared" si="3"/>
        <v>29.566199999999998</v>
      </c>
      <c r="Q37" s="5"/>
      <c r="R37" s="5"/>
      <c r="S37" s="1"/>
      <c r="T37" s="1">
        <f t="shared" si="5"/>
        <v>13.190196914043741</v>
      </c>
      <c r="U37" s="1">
        <f t="shared" si="6"/>
        <v>13.190196914043741</v>
      </c>
      <c r="V37" s="1">
        <v>37.33</v>
      </c>
      <c r="W37" s="1">
        <v>47.170999999999999</v>
      </c>
      <c r="X37" s="1">
        <v>48.993400000000001</v>
      </c>
      <c r="Y37" s="1">
        <v>32.484400000000001</v>
      </c>
      <c r="Z37" s="1">
        <v>31.207000000000001</v>
      </c>
      <c r="AA37" s="1">
        <v>38.419600000000003</v>
      </c>
      <c r="AB37" s="1"/>
      <c r="AC37" s="1">
        <f t="shared" si="7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71</v>
      </c>
      <c r="B38" s="1" t="s">
        <v>32</v>
      </c>
      <c r="C38" s="1">
        <v>179.142</v>
      </c>
      <c r="D38" s="1">
        <v>126.931</v>
      </c>
      <c r="E38" s="1">
        <v>189.642</v>
      </c>
      <c r="F38" s="1">
        <v>77.888000000000005</v>
      </c>
      <c r="G38" s="6">
        <v>1</v>
      </c>
      <c r="H38" s="1">
        <v>30</v>
      </c>
      <c r="I38" s="1"/>
      <c r="J38" s="1">
        <v>188.63900000000001</v>
      </c>
      <c r="K38" s="1">
        <f t="shared" si="10"/>
        <v>1.0029999999999859</v>
      </c>
      <c r="L38" s="1"/>
      <c r="M38" s="1"/>
      <c r="N38" s="1">
        <v>189.41640000000001</v>
      </c>
      <c r="O38" s="1">
        <v>55.250599999999949</v>
      </c>
      <c r="P38" s="1">
        <f t="shared" si="3"/>
        <v>37.928399999999996</v>
      </c>
      <c r="Q38" s="5">
        <f t="shared" si="9"/>
        <v>132.58579999999998</v>
      </c>
      <c r="R38" s="5"/>
      <c r="S38" s="1"/>
      <c r="T38" s="1">
        <f t="shared" si="5"/>
        <v>11.999999999999998</v>
      </c>
      <c r="U38" s="1">
        <f t="shared" si="6"/>
        <v>8.5043133904936656</v>
      </c>
      <c r="V38" s="1">
        <v>38.3108</v>
      </c>
      <c r="W38" s="1">
        <v>40.633400000000002</v>
      </c>
      <c r="X38" s="1">
        <v>36.510199999999998</v>
      </c>
      <c r="Y38" s="1">
        <v>31.632400000000001</v>
      </c>
      <c r="Z38" s="1">
        <v>34.546799999999998</v>
      </c>
      <c r="AA38" s="1">
        <v>33.363</v>
      </c>
      <c r="AB38" s="1"/>
      <c r="AC38" s="1">
        <f t="shared" si="7"/>
        <v>132.58579999999998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3" t="s">
        <v>72</v>
      </c>
      <c r="B39" s="1" t="s">
        <v>32</v>
      </c>
      <c r="C39" s="1"/>
      <c r="D39" s="1"/>
      <c r="E39" s="1">
        <v>-1.31</v>
      </c>
      <c r="F39" s="1"/>
      <c r="G39" s="6">
        <v>0</v>
      </c>
      <c r="H39" s="1">
        <v>40</v>
      </c>
      <c r="I39" s="1"/>
      <c r="J39" s="1">
        <v>2.72</v>
      </c>
      <c r="K39" s="1">
        <f t="shared" si="10"/>
        <v>-4.03</v>
      </c>
      <c r="L39" s="1"/>
      <c r="M39" s="1"/>
      <c r="N39" s="1"/>
      <c r="O39" s="1"/>
      <c r="P39" s="1">
        <f t="shared" si="3"/>
        <v>-0.26200000000000001</v>
      </c>
      <c r="Q39" s="5"/>
      <c r="R39" s="5"/>
      <c r="S39" s="1"/>
      <c r="T39" s="1">
        <f t="shared" si="5"/>
        <v>0</v>
      </c>
      <c r="U39" s="1">
        <f t="shared" si="6"/>
        <v>0</v>
      </c>
      <c r="V39" s="1">
        <v>0</v>
      </c>
      <c r="W39" s="1">
        <v>4.9283999999999999</v>
      </c>
      <c r="X39" s="1">
        <v>75.50800000000001</v>
      </c>
      <c r="Y39" s="1">
        <v>83.1</v>
      </c>
      <c r="Z39" s="1">
        <v>77.707999999999998</v>
      </c>
      <c r="AA39" s="1">
        <v>0.22639999999999999</v>
      </c>
      <c r="AB39" s="1" t="s">
        <v>73</v>
      </c>
      <c r="AC39" s="1">
        <f t="shared" si="7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74</v>
      </c>
      <c r="B40" s="1" t="s">
        <v>32</v>
      </c>
      <c r="C40" s="1">
        <v>204.38200000000001</v>
      </c>
      <c r="D40" s="1"/>
      <c r="E40" s="1">
        <v>109.73699999999999</v>
      </c>
      <c r="F40" s="1">
        <v>87.718999999999994</v>
      </c>
      <c r="G40" s="6">
        <v>1</v>
      </c>
      <c r="H40" s="1">
        <v>35</v>
      </c>
      <c r="I40" s="1"/>
      <c r="J40" s="1">
        <v>109.074</v>
      </c>
      <c r="K40" s="1">
        <f t="shared" si="10"/>
        <v>0.6629999999999967</v>
      </c>
      <c r="L40" s="1"/>
      <c r="M40" s="1"/>
      <c r="N40" s="1">
        <v>27.029800000000019</v>
      </c>
      <c r="O40" s="1"/>
      <c r="P40" s="1">
        <f t="shared" si="3"/>
        <v>21.947399999999998</v>
      </c>
      <c r="Q40" s="5">
        <f t="shared" ref="Q40:Q68" si="11">12*P40-O40-N40-F40</f>
        <v>148.61999999999995</v>
      </c>
      <c r="R40" s="5"/>
      <c r="S40" s="1"/>
      <c r="T40" s="1">
        <f t="shared" si="5"/>
        <v>12</v>
      </c>
      <c r="U40" s="1">
        <f t="shared" si="6"/>
        <v>5.2283550671150127</v>
      </c>
      <c r="V40" s="1">
        <v>16.166799999999999</v>
      </c>
      <c r="W40" s="1">
        <v>20.407800000000002</v>
      </c>
      <c r="X40" s="1">
        <v>13.984</v>
      </c>
      <c r="Y40" s="1">
        <v>4.8266</v>
      </c>
      <c r="Z40" s="1">
        <v>23.657599999999999</v>
      </c>
      <c r="AA40" s="1">
        <v>19.517800000000001</v>
      </c>
      <c r="AB40" s="1"/>
      <c r="AC40" s="1">
        <f t="shared" si="7"/>
        <v>148.61999999999995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75</v>
      </c>
      <c r="B41" s="1" t="s">
        <v>32</v>
      </c>
      <c r="C41" s="1">
        <v>839.96699999999998</v>
      </c>
      <c r="D41" s="1">
        <v>157.69800000000001</v>
      </c>
      <c r="E41" s="1">
        <v>402.55200000000002</v>
      </c>
      <c r="F41" s="1">
        <v>505.6</v>
      </c>
      <c r="G41" s="6">
        <v>1</v>
      </c>
      <c r="H41" s="1">
        <v>45</v>
      </c>
      <c r="I41" s="1"/>
      <c r="J41" s="1">
        <v>409.43</v>
      </c>
      <c r="K41" s="1">
        <f t="shared" si="10"/>
        <v>-6.8779999999999859</v>
      </c>
      <c r="L41" s="1"/>
      <c r="M41" s="1"/>
      <c r="N41" s="1">
        <v>192.80300000000011</v>
      </c>
      <c r="O41" s="1">
        <v>71.717199999999934</v>
      </c>
      <c r="P41" s="1">
        <f t="shared" si="3"/>
        <v>80.510400000000004</v>
      </c>
      <c r="Q41" s="5">
        <f t="shared" si="11"/>
        <v>196.00459999999998</v>
      </c>
      <c r="R41" s="5"/>
      <c r="S41" s="1"/>
      <c r="T41" s="1">
        <f t="shared" si="5"/>
        <v>12</v>
      </c>
      <c r="U41" s="1">
        <f t="shared" si="6"/>
        <v>9.5654747709612682</v>
      </c>
      <c r="V41" s="1">
        <v>83.648600000000002</v>
      </c>
      <c r="W41" s="1">
        <v>90.738</v>
      </c>
      <c r="X41" s="1">
        <v>97.436000000000007</v>
      </c>
      <c r="Y41" s="1">
        <v>104.1534</v>
      </c>
      <c r="Z41" s="1">
        <v>122.4926</v>
      </c>
      <c r="AA41" s="1">
        <v>110.5442</v>
      </c>
      <c r="AB41" s="1"/>
      <c r="AC41" s="1">
        <f t="shared" si="7"/>
        <v>196.00459999999998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76</v>
      </c>
      <c r="B42" s="1" t="s">
        <v>32</v>
      </c>
      <c r="C42" s="1">
        <v>508.09800000000001</v>
      </c>
      <c r="D42" s="1">
        <v>275.24599999999998</v>
      </c>
      <c r="E42" s="1">
        <v>278.96100000000001</v>
      </c>
      <c r="F42" s="1">
        <v>443.286</v>
      </c>
      <c r="G42" s="6">
        <v>1</v>
      </c>
      <c r="H42" s="1">
        <v>45</v>
      </c>
      <c r="I42" s="1"/>
      <c r="J42" s="1">
        <v>280.46899999999999</v>
      </c>
      <c r="K42" s="1">
        <f t="shared" si="10"/>
        <v>-1.5079999999999814</v>
      </c>
      <c r="L42" s="1"/>
      <c r="M42" s="1"/>
      <c r="N42" s="1">
        <v>113.96120000000001</v>
      </c>
      <c r="O42" s="1"/>
      <c r="P42" s="1">
        <f t="shared" si="3"/>
        <v>55.792200000000001</v>
      </c>
      <c r="Q42" s="5">
        <f t="shared" si="11"/>
        <v>112.25920000000002</v>
      </c>
      <c r="R42" s="5"/>
      <c r="S42" s="1"/>
      <c r="T42" s="1">
        <f t="shared" si="5"/>
        <v>12</v>
      </c>
      <c r="U42" s="1">
        <f t="shared" si="6"/>
        <v>9.9879051193536021</v>
      </c>
      <c r="V42" s="1">
        <v>58.669199999999996</v>
      </c>
      <c r="W42" s="1">
        <v>68.730400000000003</v>
      </c>
      <c r="X42" s="1">
        <v>73.841800000000006</v>
      </c>
      <c r="Y42" s="1">
        <v>77.541200000000003</v>
      </c>
      <c r="Z42" s="1">
        <v>82.166200000000003</v>
      </c>
      <c r="AA42" s="1">
        <v>74.528999999999996</v>
      </c>
      <c r="AB42" s="1"/>
      <c r="AC42" s="1">
        <f t="shared" si="7"/>
        <v>112.25920000000002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77</v>
      </c>
      <c r="B43" s="1" t="s">
        <v>32</v>
      </c>
      <c r="C43" s="1"/>
      <c r="D43" s="1">
        <v>56.017000000000003</v>
      </c>
      <c r="E43" s="1">
        <v>23.838000000000001</v>
      </c>
      <c r="F43" s="1">
        <v>32.179000000000002</v>
      </c>
      <c r="G43" s="6">
        <v>1</v>
      </c>
      <c r="H43" s="1">
        <v>35</v>
      </c>
      <c r="I43" s="1"/>
      <c r="J43" s="1">
        <v>23.838000000000001</v>
      </c>
      <c r="K43" s="1">
        <f t="shared" si="10"/>
        <v>0</v>
      </c>
      <c r="L43" s="1"/>
      <c r="M43" s="1"/>
      <c r="N43" s="1"/>
      <c r="O43" s="1"/>
      <c r="P43" s="1">
        <f t="shared" si="3"/>
        <v>4.7675999999999998</v>
      </c>
      <c r="Q43" s="5">
        <f t="shared" si="11"/>
        <v>25.032199999999996</v>
      </c>
      <c r="R43" s="5"/>
      <c r="S43" s="1"/>
      <c r="T43" s="1">
        <f t="shared" si="5"/>
        <v>12</v>
      </c>
      <c r="U43" s="1">
        <f t="shared" si="6"/>
        <v>6.7495175769779348</v>
      </c>
      <c r="V43" s="1">
        <v>1.008</v>
      </c>
      <c r="W43" s="1">
        <v>0.28239999999999998</v>
      </c>
      <c r="X43" s="1">
        <v>3.8285999999999998</v>
      </c>
      <c r="Y43" s="1">
        <v>4.8296000000000001</v>
      </c>
      <c r="Z43" s="1">
        <v>0</v>
      </c>
      <c r="AA43" s="1">
        <v>0</v>
      </c>
      <c r="AB43" s="1"/>
      <c r="AC43" s="1">
        <f t="shared" si="7"/>
        <v>25.032199999999996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78</v>
      </c>
      <c r="B44" s="1" t="s">
        <v>38</v>
      </c>
      <c r="C44" s="1">
        <v>11</v>
      </c>
      <c r="D44" s="1">
        <v>1560</v>
      </c>
      <c r="E44" s="1">
        <v>735</v>
      </c>
      <c r="F44" s="1">
        <v>822</v>
      </c>
      <c r="G44" s="6">
        <v>0.4</v>
      </c>
      <c r="H44" s="1">
        <v>45</v>
      </c>
      <c r="I44" s="1"/>
      <c r="J44" s="1">
        <v>738</v>
      </c>
      <c r="K44" s="1">
        <f t="shared" si="10"/>
        <v>-3</v>
      </c>
      <c r="L44" s="1"/>
      <c r="M44" s="1"/>
      <c r="N44" s="1"/>
      <c r="O44" s="1"/>
      <c r="P44" s="1">
        <f t="shared" si="3"/>
        <v>147</v>
      </c>
      <c r="Q44" s="5">
        <f t="shared" si="11"/>
        <v>942</v>
      </c>
      <c r="R44" s="5"/>
      <c r="S44" s="1"/>
      <c r="T44" s="1">
        <f t="shared" si="5"/>
        <v>12</v>
      </c>
      <c r="U44" s="1">
        <f t="shared" si="6"/>
        <v>5.591836734693878</v>
      </c>
      <c r="V44" s="1">
        <v>102.2</v>
      </c>
      <c r="W44" s="1">
        <v>123</v>
      </c>
      <c r="X44" s="1">
        <v>149</v>
      </c>
      <c r="Y44" s="1">
        <v>98.8</v>
      </c>
      <c r="Z44" s="1">
        <v>84</v>
      </c>
      <c r="AA44" s="1">
        <v>97.6</v>
      </c>
      <c r="AB44" s="1"/>
      <c r="AC44" s="1">
        <f t="shared" si="7"/>
        <v>376.8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79</v>
      </c>
      <c r="B45" s="1" t="s">
        <v>38</v>
      </c>
      <c r="C45" s="1">
        <v>21</v>
      </c>
      <c r="D45" s="1">
        <v>100</v>
      </c>
      <c r="E45" s="1">
        <v>32</v>
      </c>
      <c r="F45" s="1">
        <v>85</v>
      </c>
      <c r="G45" s="6">
        <v>0.45</v>
      </c>
      <c r="H45" s="1">
        <v>50</v>
      </c>
      <c r="I45" s="1"/>
      <c r="J45" s="1">
        <v>30</v>
      </c>
      <c r="K45" s="1">
        <f t="shared" si="10"/>
        <v>2</v>
      </c>
      <c r="L45" s="1"/>
      <c r="M45" s="1"/>
      <c r="N45" s="1"/>
      <c r="O45" s="1"/>
      <c r="P45" s="1">
        <f t="shared" si="3"/>
        <v>6.4</v>
      </c>
      <c r="Q45" s="5"/>
      <c r="R45" s="5"/>
      <c r="S45" s="1"/>
      <c r="T45" s="1">
        <f t="shared" si="5"/>
        <v>13.28125</v>
      </c>
      <c r="U45" s="1">
        <f t="shared" si="6"/>
        <v>13.28125</v>
      </c>
      <c r="V45" s="1">
        <v>5.4</v>
      </c>
      <c r="W45" s="1">
        <v>4.8</v>
      </c>
      <c r="X45" s="1">
        <v>7.6</v>
      </c>
      <c r="Y45" s="1">
        <v>8</v>
      </c>
      <c r="Z45" s="1">
        <v>2</v>
      </c>
      <c r="AA45" s="1">
        <v>3.6</v>
      </c>
      <c r="AB45" s="1"/>
      <c r="AC45" s="1">
        <f t="shared" si="7"/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80</v>
      </c>
      <c r="B46" s="1" t="s">
        <v>38</v>
      </c>
      <c r="C46" s="1">
        <v>19</v>
      </c>
      <c r="D46" s="1">
        <v>24</v>
      </c>
      <c r="E46" s="1">
        <v>8</v>
      </c>
      <c r="F46" s="1">
        <v>34</v>
      </c>
      <c r="G46" s="6">
        <v>0.6</v>
      </c>
      <c r="H46" s="1">
        <v>45</v>
      </c>
      <c r="I46" s="1"/>
      <c r="J46" s="1">
        <v>8</v>
      </c>
      <c r="K46" s="1">
        <f t="shared" si="10"/>
        <v>0</v>
      </c>
      <c r="L46" s="1"/>
      <c r="M46" s="1"/>
      <c r="N46" s="1"/>
      <c r="O46" s="1"/>
      <c r="P46" s="1">
        <f t="shared" si="3"/>
        <v>1.6</v>
      </c>
      <c r="Q46" s="5"/>
      <c r="R46" s="5"/>
      <c r="S46" s="1"/>
      <c r="T46" s="1">
        <f t="shared" si="5"/>
        <v>21.25</v>
      </c>
      <c r="U46" s="1">
        <f t="shared" si="6"/>
        <v>21.25</v>
      </c>
      <c r="V46" s="1">
        <v>0.8</v>
      </c>
      <c r="W46" s="1">
        <v>1.2</v>
      </c>
      <c r="X46" s="1">
        <v>2.8</v>
      </c>
      <c r="Y46" s="1">
        <v>3.8</v>
      </c>
      <c r="Z46" s="1">
        <v>1.4</v>
      </c>
      <c r="AA46" s="1">
        <v>1.4</v>
      </c>
      <c r="AB46" s="14" t="s">
        <v>54</v>
      </c>
      <c r="AC46" s="1">
        <f t="shared" si="7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81</v>
      </c>
      <c r="B47" s="1" t="s">
        <v>38</v>
      </c>
      <c r="C47" s="1">
        <v>136</v>
      </c>
      <c r="D47" s="1">
        <v>523</v>
      </c>
      <c r="E47" s="1">
        <v>384</v>
      </c>
      <c r="F47" s="1">
        <v>184</v>
      </c>
      <c r="G47" s="6">
        <v>0.4</v>
      </c>
      <c r="H47" s="1">
        <v>40</v>
      </c>
      <c r="I47" s="1"/>
      <c r="J47" s="1">
        <v>380</v>
      </c>
      <c r="K47" s="1">
        <f t="shared" si="10"/>
        <v>4</v>
      </c>
      <c r="L47" s="1"/>
      <c r="M47" s="1"/>
      <c r="N47" s="1">
        <v>507.4</v>
      </c>
      <c r="O47" s="1"/>
      <c r="P47" s="1">
        <f t="shared" si="3"/>
        <v>76.8</v>
      </c>
      <c r="Q47" s="5">
        <f t="shared" si="11"/>
        <v>230.19999999999993</v>
      </c>
      <c r="R47" s="5"/>
      <c r="S47" s="1"/>
      <c r="T47" s="1">
        <f t="shared" si="5"/>
        <v>12</v>
      </c>
      <c r="U47" s="1">
        <f t="shared" si="6"/>
        <v>9.0026041666666661</v>
      </c>
      <c r="V47" s="1">
        <v>74.599999999999994</v>
      </c>
      <c r="W47" s="1">
        <v>88.4</v>
      </c>
      <c r="X47" s="1">
        <v>67.2</v>
      </c>
      <c r="Y47" s="1">
        <v>48.8</v>
      </c>
      <c r="Z47" s="1">
        <v>56.6</v>
      </c>
      <c r="AA47" s="1">
        <v>64.599999999999994</v>
      </c>
      <c r="AB47" s="1"/>
      <c r="AC47" s="1">
        <f t="shared" si="7"/>
        <v>92.079999999999984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82</v>
      </c>
      <c r="B48" s="1" t="s">
        <v>38</v>
      </c>
      <c r="C48" s="1">
        <v>549</v>
      </c>
      <c r="D48" s="1">
        <v>9</v>
      </c>
      <c r="E48" s="1">
        <v>463</v>
      </c>
      <c r="F48" s="1">
        <v>7</v>
      </c>
      <c r="G48" s="6">
        <v>0.4</v>
      </c>
      <c r="H48" s="1">
        <v>45</v>
      </c>
      <c r="I48" s="1"/>
      <c r="J48" s="1">
        <v>462</v>
      </c>
      <c r="K48" s="1">
        <f t="shared" si="10"/>
        <v>1</v>
      </c>
      <c r="L48" s="1"/>
      <c r="M48" s="1"/>
      <c r="N48" s="1">
        <v>607</v>
      </c>
      <c r="O48" s="1">
        <v>97.800000000000182</v>
      </c>
      <c r="P48" s="1">
        <f t="shared" si="3"/>
        <v>92.6</v>
      </c>
      <c r="Q48" s="5">
        <f t="shared" si="11"/>
        <v>399.39999999999964</v>
      </c>
      <c r="R48" s="5"/>
      <c r="S48" s="1"/>
      <c r="T48" s="1">
        <f t="shared" si="5"/>
        <v>11.999999999999998</v>
      </c>
      <c r="U48" s="1">
        <f t="shared" si="6"/>
        <v>7.6868250539956824</v>
      </c>
      <c r="V48" s="1">
        <v>85.4</v>
      </c>
      <c r="W48" s="1">
        <v>89</v>
      </c>
      <c r="X48" s="1">
        <v>41.8</v>
      </c>
      <c r="Y48" s="1">
        <v>35.200000000000003</v>
      </c>
      <c r="Z48" s="1">
        <v>80.400000000000006</v>
      </c>
      <c r="AA48" s="1">
        <v>79.400000000000006</v>
      </c>
      <c r="AB48" s="1"/>
      <c r="AC48" s="1">
        <f t="shared" si="7"/>
        <v>159.75999999999988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83</v>
      </c>
      <c r="B49" s="1" t="s">
        <v>38</v>
      </c>
      <c r="C49" s="1">
        <v>7</v>
      </c>
      <c r="D49" s="1">
        <v>1212</v>
      </c>
      <c r="E49" s="1">
        <v>722</v>
      </c>
      <c r="F49" s="1">
        <v>495</v>
      </c>
      <c r="G49" s="6">
        <v>0.4</v>
      </c>
      <c r="H49" s="1">
        <v>40</v>
      </c>
      <c r="I49" s="1"/>
      <c r="J49" s="1">
        <v>728</v>
      </c>
      <c r="K49" s="1">
        <f t="shared" si="10"/>
        <v>-6</v>
      </c>
      <c r="L49" s="1"/>
      <c r="M49" s="1"/>
      <c r="N49" s="1"/>
      <c r="O49" s="1"/>
      <c r="P49" s="1">
        <f t="shared" si="3"/>
        <v>144.4</v>
      </c>
      <c r="Q49" s="5">
        <f>10*P49-O49-N49-F49</f>
        <v>949</v>
      </c>
      <c r="R49" s="5"/>
      <c r="S49" s="1"/>
      <c r="T49" s="1">
        <f t="shared" si="5"/>
        <v>10</v>
      </c>
      <c r="U49" s="1">
        <f t="shared" si="6"/>
        <v>3.4279778393351799</v>
      </c>
      <c r="V49" s="1">
        <v>51.4</v>
      </c>
      <c r="W49" s="1">
        <v>21.4</v>
      </c>
      <c r="X49" s="1">
        <v>100.8</v>
      </c>
      <c r="Y49" s="1">
        <v>102.6</v>
      </c>
      <c r="Z49" s="1">
        <v>49.4</v>
      </c>
      <c r="AA49" s="1">
        <v>71</v>
      </c>
      <c r="AB49" s="1"/>
      <c r="AC49" s="1">
        <f t="shared" si="7"/>
        <v>379.6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84</v>
      </c>
      <c r="B50" s="1" t="s">
        <v>32</v>
      </c>
      <c r="C50" s="1">
        <v>252.452</v>
      </c>
      <c r="D50" s="1"/>
      <c r="E50" s="1">
        <v>76.055999999999997</v>
      </c>
      <c r="F50" s="1">
        <v>156.08799999999999</v>
      </c>
      <c r="G50" s="6">
        <v>1</v>
      </c>
      <c r="H50" s="1">
        <v>50</v>
      </c>
      <c r="I50" s="1"/>
      <c r="J50" s="1">
        <v>75.744</v>
      </c>
      <c r="K50" s="1">
        <f t="shared" si="10"/>
        <v>0.31199999999999761</v>
      </c>
      <c r="L50" s="1"/>
      <c r="M50" s="1"/>
      <c r="N50" s="1"/>
      <c r="O50" s="1"/>
      <c r="P50" s="1">
        <f t="shared" si="3"/>
        <v>15.2112</v>
      </c>
      <c r="Q50" s="5">
        <f t="shared" si="11"/>
        <v>26.446400000000011</v>
      </c>
      <c r="R50" s="5"/>
      <c r="S50" s="1"/>
      <c r="T50" s="1">
        <f t="shared" si="5"/>
        <v>12</v>
      </c>
      <c r="U50" s="1">
        <f t="shared" si="6"/>
        <v>10.261386346902283</v>
      </c>
      <c r="V50" s="1">
        <v>14.680400000000001</v>
      </c>
      <c r="W50" s="1">
        <v>14.1526</v>
      </c>
      <c r="X50" s="1">
        <v>11.159599999999999</v>
      </c>
      <c r="Y50" s="1">
        <v>14.0922</v>
      </c>
      <c r="Z50" s="1">
        <v>25.476600000000001</v>
      </c>
      <c r="AA50" s="1">
        <v>20.605799999999999</v>
      </c>
      <c r="AB50" s="1"/>
      <c r="AC50" s="1">
        <f t="shared" si="7"/>
        <v>26.446400000000011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85</v>
      </c>
      <c r="B51" s="1" t="s">
        <v>32</v>
      </c>
      <c r="C51" s="1">
        <v>377.29399999999998</v>
      </c>
      <c r="D51" s="1">
        <v>64.028999999999996</v>
      </c>
      <c r="E51" s="1">
        <v>116.833</v>
      </c>
      <c r="F51" s="1">
        <v>303.09199999999998</v>
      </c>
      <c r="G51" s="6">
        <v>1</v>
      </c>
      <c r="H51" s="1">
        <v>50</v>
      </c>
      <c r="I51" s="1"/>
      <c r="J51" s="1">
        <v>109.941</v>
      </c>
      <c r="K51" s="1">
        <f t="shared" si="10"/>
        <v>6.8919999999999959</v>
      </c>
      <c r="L51" s="1"/>
      <c r="M51" s="1"/>
      <c r="N51" s="1"/>
      <c r="O51" s="1"/>
      <c r="P51" s="1">
        <f t="shared" si="3"/>
        <v>23.366599999999998</v>
      </c>
      <c r="Q51" s="5"/>
      <c r="R51" s="5"/>
      <c r="S51" s="1"/>
      <c r="T51" s="1">
        <f t="shared" si="5"/>
        <v>12.971163969084078</v>
      </c>
      <c r="U51" s="1">
        <f t="shared" si="6"/>
        <v>12.971163969084078</v>
      </c>
      <c r="V51" s="1">
        <v>25.793600000000001</v>
      </c>
      <c r="W51" s="1">
        <v>21.710799999999999</v>
      </c>
      <c r="X51" s="1">
        <v>15.4016</v>
      </c>
      <c r="Y51" s="1">
        <v>22.692399999999999</v>
      </c>
      <c r="Z51" s="1">
        <v>38.7742</v>
      </c>
      <c r="AA51" s="1">
        <v>29.748999999999999</v>
      </c>
      <c r="AB51" s="1"/>
      <c r="AC51" s="1">
        <f t="shared" si="7"/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86</v>
      </c>
      <c r="B52" s="1" t="s">
        <v>32</v>
      </c>
      <c r="C52" s="1">
        <v>101.67</v>
      </c>
      <c r="D52" s="1">
        <v>225.04499999999999</v>
      </c>
      <c r="E52" s="1">
        <v>58.290999999999997</v>
      </c>
      <c r="F52" s="1">
        <v>257.22800000000001</v>
      </c>
      <c r="G52" s="6">
        <v>1</v>
      </c>
      <c r="H52" s="1">
        <v>55</v>
      </c>
      <c r="I52" s="1"/>
      <c r="J52" s="1">
        <v>50.898000000000003</v>
      </c>
      <c r="K52" s="1">
        <f t="shared" si="10"/>
        <v>7.3929999999999936</v>
      </c>
      <c r="L52" s="1"/>
      <c r="M52" s="1"/>
      <c r="N52" s="1"/>
      <c r="O52" s="1"/>
      <c r="P52" s="1">
        <f t="shared" si="3"/>
        <v>11.658199999999999</v>
      </c>
      <c r="Q52" s="5"/>
      <c r="R52" s="5"/>
      <c r="S52" s="1"/>
      <c r="T52" s="1">
        <f t="shared" si="5"/>
        <v>22.064126537544393</v>
      </c>
      <c r="U52" s="1">
        <f t="shared" si="6"/>
        <v>22.064126537544393</v>
      </c>
      <c r="V52" s="1">
        <v>9.7756000000000007</v>
      </c>
      <c r="W52" s="1">
        <v>19.6432</v>
      </c>
      <c r="X52" s="1">
        <v>26.664000000000001</v>
      </c>
      <c r="Y52" s="1">
        <v>16.428799999999999</v>
      </c>
      <c r="Z52" s="1">
        <v>18.841000000000001</v>
      </c>
      <c r="AA52" s="1">
        <v>25.0608</v>
      </c>
      <c r="AB52" s="14" t="s">
        <v>54</v>
      </c>
      <c r="AC52" s="1">
        <f t="shared" si="7"/>
        <v>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87</v>
      </c>
      <c r="B53" s="1" t="s">
        <v>32</v>
      </c>
      <c r="C53" s="1">
        <v>121.336</v>
      </c>
      <c r="D53" s="1">
        <v>587.85199999999998</v>
      </c>
      <c r="E53" s="1">
        <v>266.98899999999998</v>
      </c>
      <c r="F53" s="1">
        <v>409.34899999999999</v>
      </c>
      <c r="G53" s="6">
        <v>1</v>
      </c>
      <c r="H53" s="1">
        <v>40</v>
      </c>
      <c r="I53" s="1"/>
      <c r="J53" s="1">
        <v>267.46899999999999</v>
      </c>
      <c r="K53" s="1">
        <f t="shared" si="10"/>
        <v>-0.48000000000001819</v>
      </c>
      <c r="L53" s="1"/>
      <c r="M53" s="1"/>
      <c r="N53" s="1">
        <v>35.369399999999978</v>
      </c>
      <c r="O53" s="1"/>
      <c r="P53" s="1">
        <f t="shared" si="3"/>
        <v>53.397799999999997</v>
      </c>
      <c r="Q53" s="5">
        <f t="shared" si="11"/>
        <v>196.05520000000007</v>
      </c>
      <c r="R53" s="5"/>
      <c r="S53" s="1"/>
      <c r="T53" s="1">
        <f t="shared" si="5"/>
        <v>12</v>
      </c>
      <c r="U53" s="1">
        <f t="shared" si="6"/>
        <v>8.3284030428219893</v>
      </c>
      <c r="V53" s="1">
        <v>49.080199999999998</v>
      </c>
      <c r="W53" s="1">
        <v>57.7958</v>
      </c>
      <c r="X53" s="1">
        <v>68.895600000000002</v>
      </c>
      <c r="Y53" s="1">
        <v>55.464799999999997</v>
      </c>
      <c r="Z53" s="1">
        <v>48.658200000000001</v>
      </c>
      <c r="AA53" s="1">
        <v>54.700800000000001</v>
      </c>
      <c r="AB53" s="1" t="s">
        <v>88</v>
      </c>
      <c r="AC53" s="1">
        <f t="shared" si="7"/>
        <v>196.05520000000007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89</v>
      </c>
      <c r="B54" s="1" t="s">
        <v>38</v>
      </c>
      <c r="C54" s="1">
        <v>582</v>
      </c>
      <c r="D54" s="1">
        <v>348</v>
      </c>
      <c r="E54" s="1">
        <v>621</v>
      </c>
      <c r="F54" s="1">
        <v>138</v>
      </c>
      <c r="G54" s="6">
        <v>0.4</v>
      </c>
      <c r="H54" s="1">
        <v>45</v>
      </c>
      <c r="I54" s="1"/>
      <c r="J54" s="1">
        <v>620</v>
      </c>
      <c r="K54" s="1">
        <f t="shared" si="10"/>
        <v>1</v>
      </c>
      <c r="L54" s="1"/>
      <c r="M54" s="1"/>
      <c r="N54" s="1">
        <v>720.19999999999982</v>
      </c>
      <c r="O54" s="1">
        <v>327.80000000000018</v>
      </c>
      <c r="P54" s="1">
        <f t="shared" si="3"/>
        <v>124.2</v>
      </c>
      <c r="Q54" s="5">
        <f t="shared" si="11"/>
        <v>304.40000000000009</v>
      </c>
      <c r="R54" s="5"/>
      <c r="S54" s="1"/>
      <c r="T54" s="1">
        <f t="shared" si="5"/>
        <v>12</v>
      </c>
      <c r="U54" s="1">
        <f t="shared" si="6"/>
        <v>9.5491143317230271</v>
      </c>
      <c r="V54" s="1">
        <v>131</v>
      </c>
      <c r="W54" s="1">
        <v>121.6</v>
      </c>
      <c r="X54" s="1">
        <v>98</v>
      </c>
      <c r="Y54" s="1">
        <v>83.6</v>
      </c>
      <c r="Z54" s="1">
        <v>110</v>
      </c>
      <c r="AA54" s="1">
        <v>125</v>
      </c>
      <c r="AB54" s="1"/>
      <c r="AC54" s="1">
        <f t="shared" si="7"/>
        <v>121.76000000000005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90</v>
      </c>
      <c r="B55" s="1" t="s">
        <v>32</v>
      </c>
      <c r="C55" s="1">
        <v>16.431000000000001</v>
      </c>
      <c r="D55" s="1"/>
      <c r="E55" s="1">
        <v>2.8959999999999999</v>
      </c>
      <c r="F55" s="1">
        <v>9.6630000000000003</v>
      </c>
      <c r="G55" s="6">
        <v>1</v>
      </c>
      <c r="H55" s="1">
        <v>40</v>
      </c>
      <c r="I55" s="1"/>
      <c r="J55" s="1">
        <v>2.8959999999999999</v>
      </c>
      <c r="K55" s="1">
        <f t="shared" si="10"/>
        <v>0</v>
      </c>
      <c r="L55" s="1"/>
      <c r="M55" s="1"/>
      <c r="N55" s="1">
        <v>24.334399999999999</v>
      </c>
      <c r="O55" s="1"/>
      <c r="P55" s="1">
        <f t="shared" si="3"/>
        <v>0.57919999999999994</v>
      </c>
      <c r="Q55" s="5"/>
      <c r="R55" s="5"/>
      <c r="S55" s="1"/>
      <c r="T55" s="1">
        <f t="shared" si="5"/>
        <v>58.697168508287298</v>
      </c>
      <c r="U55" s="1">
        <f t="shared" si="6"/>
        <v>58.697168508287298</v>
      </c>
      <c r="V55" s="1">
        <v>1.5580000000000001</v>
      </c>
      <c r="W55" s="1">
        <v>2.9232</v>
      </c>
      <c r="X55" s="1">
        <v>1.367</v>
      </c>
      <c r="Y55" s="1">
        <v>0.20200000000000001</v>
      </c>
      <c r="Z55" s="1">
        <v>1.2285999999999999</v>
      </c>
      <c r="AA55" s="1">
        <v>1.2285999999999999</v>
      </c>
      <c r="AB55" s="1"/>
      <c r="AC55" s="1">
        <f t="shared" si="7"/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91</v>
      </c>
      <c r="B56" s="1" t="s">
        <v>38</v>
      </c>
      <c r="C56" s="1">
        <v>6</v>
      </c>
      <c r="D56" s="1">
        <v>102</v>
      </c>
      <c r="E56" s="1">
        <v>47</v>
      </c>
      <c r="F56" s="1">
        <v>57</v>
      </c>
      <c r="G56" s="6">
        <v>0.35</v>
      </c>
      <c r="H56" s="1">
        <v>45</v>
      </c>
      <c r="I56" s="1"/>
      <c r="J56" s="1">
        <v>47</v>
      </c>
      <c r="K56" s="1">
        <f t="shared" si="10"/>
        <v>0</v>
      </c>
      <c r="L56" s="1"/>
      <c r="M56" s="1"/>
      <c r="N56" s="1">
        <v>46.200000000000053</v>
      </c>
      <c r="O56" s="1"/>
      <c r="P56" s="1">
        <f t="shared" si="3"/>
        <v>9.4</v>
      </c>
      <c r="Q56" s="5">
        <f t="shared" si="11"/>
        <v>9.5999999999999659</v>
      </c>
      <c r="R56" s="5"/>
      <c r="S56" s="1"/>
      <c r="T56" s="1">
        <f t="shared" si="5"/>
        <v>12</v>
      </c>
      <c r="U56" s="1">
        <f t="shared" si="6"/>
        <v>10.978723404255323</v>
      </c>
      <c r="V56" s="1">
        <v>11.2</v>
      </c>
      <c r="W56" s="1">
        <v>11.8</v>
      </c>
      <c r="X56" s="1">
        <v>11.2</v>
      </c>
      <c r="Y56" s="1">
        <v>7.2</v>
      </c>
      <c r="Z56" s="1">
        <v>1.8</v>
      </c>
      <c r="AA56" s="1">
        <v>1.8</v>
      </c>
      <c r="AB56" s="1"/>
      <c r="AC56" s="1">
        <f t="shared" si="7"/>
        <v>3.3599999999999879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92</v>
      </c>
      <c r="B57" s="1" t="s">
        <v>32</v>
      </c>
      <c r="C57" s="1">
        <v>281.78899999999999</v>
      </c>
      <c r="D57" s="1">
        <v>432.81400000000002</v>
      </c>
      <c r="E57" s="1">
        <v>399.14400000000001</v>
      </c>
      <c r="F57" s="1">
        <v>182.43799999999999</v>
      </c>
      <c r="G57" s="6">
        <v>1</v>
      </c>
      <c r="H57" s="1">
        <v>40</v>
      </c>
      <c r="I57" s="1"/>
      <c r="J57" s="1">
        <v>419.97500000000002</v>
      </c>
      <c r="K57" s="1">
        <f t="shared" si="10"/>
        <v>-20.831000000000017</v>
      </c>
      <c r="L57" s="1"/>
      <c r="M57" s="1"/>
      <c r="N57" s="1">
        <v>559.55379999999991</v>
      </c>
      <c r="O57" s="1">
        <v>192.29760000000019</v>
      </c>
      <c r="P57" s="1">
        <f t="shared" si="3"/>
        <v>79.828800000000001</v>
      </c>
      <c r="Q57" s="5">
        <f t="shared" si="11"/>
        <v>23.656199999999899</v>
      </c>
      <c r="R57" s="5"/>
      <c r="S57" s="1"/>
      <c r="T57" s="1">
        <f t="shared" si="5"/>
        <v>12</v>
      </c>
      <c r="U57" s="1">
        <f t="shared" si="6"/>
        <v>11.703663339546631</v>
      </c>
      <c r="V57" s="1">
        <v>98.013800000000003</v>
      </c>
      <c r="W57" s="1">
        <v>93.332399999999993</v>
      </c>
      <c r="X57" s="1">
        <v>70.579599999999999</v>
      </c>
      <c r="Y57" s="1">
        <v>83.1</v>
      </c>
      <c r="Z57" s="1">
        <v>77.727999999999994</v>
      </c>
      <c r="AA57" s="1">
        <v>94.164400000000001</v>
      </c>
      <c r="AB57" s="1" t="s">
        <v>93</v>
      </c>
      <c r="AC57" s="1">
        <f t="shared" si="7"/>
        <v>23.656199999999899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94</v>
      </c>
      <c r="B58" s="1" t="s">
        <v>38</v>
      </c>
      <c r="C58" s="1">
        <v>1</v>
      </c>
      <c r="D58" s="1">
        <v>80</v>
      </c>
      <c r="E58" s="1">
        <v>55</v>
      </c>
      <c r="F58" s="1">
        <v>26</v>
      </c>
      <c r="G58" s="6">
        <v>0.4</v>
      </c>
      <c r="H58" s="1">
        <v>60</v>
      </c>
      <c r="I58" s="1"/>
      <c r="J58" s="1">
        <v>51</v>
      </c>
      <c r="K58" s="1">
        <f t="shared" si="10"/>
        <v>4</v>
      </c>
      <c r="L58" s="1"/>
      <c r="M58" s="1"/>
      <c r="N58" s="1"/>
      <c r="O58" s="1">
        <v>85.399999999999991</v>
      </c>
      <c r="P58" s="1">
        <f t="shared" si="3"/>
        <v>11</v>
      </c>
      <c r="Q58" s="5">
        <f t="shared" si="11"/>
        <v>20.600000000000009</v>
      </c>
      <c r="R58" s="5"/>
      <c r="S58" s="1"/>
      <c r="T58" s="1">
        <f t="shared" si="5"/>
        <v>12</v>
      </c>
      <c r="U58" s="1">
        <f t="shared" si="6"/>
        <v>10.127272727272727</v>
      </c>
      <c r="V58" s="1">
        <v>11.4</v>
      </c>
      <c r="W58" s="1">
        <v>5.8</v>
      </c>
      <c r="X58" s="1">
        <v>7.4</v>
      </c>
      <c r="Y58" s="1">
        <v>6</v>
      </c>
      <c r="Z58" s="1">
        <v>4</v>
      </c>
      <c r="AA58" s="1">
        <v>5.8</v>
      </c>
      <c r="AB58" s="1"/>
      <c r="AC58" s="1">
        <f t="shared" si="7"/>
        <v>8.2400000000000038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1" t="s">
        <v>95</v>
      </c>
      <c r="B59" s="1" t="s">
        <v>38</v>
      </c>
      <c r="C59" s="1"/>
      <c r="D59" s="1"/>
      <c r="E59" s="1"/>
      <c r="F59" s="1"/>
      <c r="G59" s="6">
        <v>0.1</v>
      </c>
      <c r="H59" s="1">
        <v>730</v>
      </c>
      <c r="I59" s="1"/>
      <c r="J59" s="1">
        <v>12</v>
      </c>
      <c r="K59" s="1">
        <f t="shared" si="10"/>
        <v>-12</v>
      </c>
      <c r="L59" s="1"/>
      <c r="M59" s="1"/>
      <c r="N59" s="1">
        <v>28</v>
      </c>
      <c r="O59" s="1">
        <v>20</v>
      </c>
      <c r="P59" s="1">
        <f t="shared" si="3"/>
        <v>0</v>
      </c>
      <c r="Q59" s="5"/>
      <c r="R59" s="5"/>
      <c r="S59" s="1"/>
      <c r="T59" s="1" t="e">
        <f t="shared" si="5"/>
        <v>#DIV/0!</v>
      </c>
      <c r="U59" s="1" t="e">
        <f t="shared" si="6"/>
        <v>#DIV/0!</v>
      </c>
      <c r="V59" s="1">
        <v>4</v>
      </c>
      <c r="W59" s="1">
        <v>4</v>
      </c>
      <c r="X59" s="1">
        <v>0</v>
      </c>
      <c r="Y59" s="1">
        <v>0</v>
      </c>
      <c r="Z59" s="1">
        <v>0</v>
      </c>
      <c r="AA59" s="1">
        <v>0</v>
      </c>
      <c r="AB59" s="1" t="s">
        <v>96</v>
      </c>
      <c r="AC59" s="1">
        <f t="shared" si="7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97</v>
      </c>
      <c r="B60" s="1" t="s">
        <v>38</v>
      </c>
      <c r="C60" s="1">
        <v>336</v>
      </c>
      <c r="D60" s="1">
        <v>54</v>
      </c>
      <c r="E60" s="1">
        <v>262</v>
      </c>
      <c r="F60" s="1">
        <v>75</v>
      </c>
      <c r="G60" s="6">
        <v>0.4</v>
      </c>
      <c r="H60" s="1">
        <v>40</v>
      </c>
      <c r="I60" s="1"/>
      <c r="J60" s="1">
        <v>262</v>
      </c>
      <c r="K60" s="1">
        <f t="shared" si="10"/>
        <v>0</v>
      </c>
      <c r="L60" s="1"/>
      <c r="M60" s="1"/>
      <c r="N60" s="1">
        <v>218.59999999999991</v>
      </c>
      <c r="O60" s="1">
        <v>295.40000000000009</v>
      </c>
      <c r="P60" s="1">
        <f t="shared" si="3"/>
        <v>52.4</v>
      </c>
      <c r="Q60" s="5">
        <f t="shared" si="11"/>
        <v>39.799999999999955</v>
      </c>
      <c r="R60" s="5"/>
      <c r="S60" s="1"/>
      <c r="T60" s="1">
        <f t="shared" si="5"/>
        <v>12</v>
      </c>
      <c r="U60" s="1">
        <f t="shared" si="6"/>
        <v>11.240458015267176</v>
      </c>
      <c r="V60" s="1">
        <v>59</v>
      </c>
      <c r="W60" s="1">
        <v>45.8</v>
      </c>
      <c r="X60" s="1">
        <v>33.6</v>
      </c>
      <c r="Y60" s="1">
        <v>24.8</v>
      </c>
      <c r="Z60" s="1">
        <v>47</v>
      </c>
      <c r="AA60" s="1">
        <v>51</v>
      </c>
      <c r="AB60" s="1"/>
      <c r="AC60" s="1">
        <f t="shared" si="7"/>
        <v>15.919999999999982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98</v>
      </c>
      <c r="B61" s="1" t="s">
        <v>38</v>
      </c>
      <c r="C61" s="1"/>
      <c r="D61" s="1">
        <v>240</v>
      </c>
      <c r="E61" s="1">
        <v>150</v>
      </c>
      <c r="F61" s="1">
        <v>87</v>
      </c>
      <c r="G61" s="6">
        <v>0.4</v>
      </c>
      <c r="H61" s="1">
        <v>40</v>
      </c>
      <c r="I61" s="1"/>
      <c r="J61" s="1">
        <v>153</v>
      </c>
      <c r="K61" s="1">
        <f t="shared" si="10"/>
        <v>-3</v>
      </c>
      <c r="L61" s="1"/>
      <c r="M61" s="1"/>
      <c r="N61" s="1"/>
      <c r="O61" s="1"/>
      <c r="P61" s="1">
        <f t="shared" si="3"/>
        <v>30</v>
      </c>
      <c r="Q61" s="5">
        <f>10*P61-O61-N61-F61</f>
        <v>213</v>
      </c>
      <c r="R61" s="5"/>
      <c r="S61" s="1"/>
      <c r="T61" s="1">
        <f t="shared" si="5"/>
        <v>10</v>
      </c>
      <c r="U61" s="1">
        <f t="shared" si="6"/>
        <v>2.9</v>
      </c>
      <c r="V61" s="1">
        <v>6</v>
      </c>
      <c r="W61" s="1">
        <v>5.8</v>
      </c>
      <c r="X61" s="1">
        <v>19.2</v>
      </c>
      <c r="Y61" s="1">
        <v>13.4</v>
      </c>
      <c r="Z61" s="1">
        <v>4.5999999999999996</v>
      </c>
      <c r="AA61" s="1">
        <v>7.6</v>
      </c>
      <c r="AB61" s="1"/>
      <c r="AC61" s="1">
        <f t="shared" si="7"/>
        <v>85.2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99</v>
      </c>
      <c r="B62" s="1" t="s">
        <v>38</v>
      </c>
      <c r="C62" s="1">
        <v>48</v>
      </c>
      <c r="D62" s="1"/>
      <c r="E62" s="1">
        <v>39</v>
      </c>
      <c r="F62" s="1">
        <v>3</v>
      </c>
      <c r="G62" s="6">
        <v>0.35</v>
      </c>
      <c r="H62" s="1">
        <v>35</v>
      </c>
      <c r="I62" s="1"/>
      <c r="J62" s="1">
        <v>39</v>
      </c>
      <c r="K62" s="1">
        <f t="shared" si="10"/>
        <v>0</v>
      </c>
      <c r="L62" s="1"/>
      <c r="M62" s="1"/>
      <c r="N62" s="1"/>
      <c r="O62" s="1">
        <v>44.8</v>
      </c>
      <c r="P62" s="1">
        <f t="shared" si="3"/>
        <v>7.8</v>
      </c>
      <c r="Q62" s="5">
        <f t="shared" si="11"/>
        <v>45.8</v>
      </c>
      <c r="R62" s="5"/>
      <c r="S62" s="1"/>
      <c r="T62" s="1">
        <f t="shared" si="5"/>
        <v>12</v>
      </c>
      <c r="U62" s="1">
        <f t="shared" si="6"/>
        <v>6.1282051282051277</v>
      </c>
      <c r="V62" s="1">
        <v>7.2</v>
      </c>
      <c r="W62" s="1">
        <v>2.8</v>
      </c>
      <c r="X62" s="1">
        <v>1.6</v>
      </c>
      <c r="Y62" s="1">
        <v>1.6</v>
      </c>
      <c r="Z62" s="1">
        <v>3.6</v>
      </c>
      <c r="AA62" s="1">
        <v>3.6</v>
      </c>
      <c r="AB62" s="1"/>
      <c r="AC62" s="1">
        <f t="shared" si="7"/>
        <v>16.029999999999998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100</v>
      </c>
      <c r="B63" s="1" t="s">
        <v>32</v>
      </c>
      <c r="C63" s="1"/>
      <c r="D63" s="1">
        <v>39.088999999999999</v>
      </c>
      <c r="E63" s="1">
        <v>22.359000000000002</v>
      </c>
      <c r="F63" s="1">
        <v>16.73</v>
      </c>
      <c r="G63" s="6">
        <v>1</v>
      </c>
      <c r="H63" s="1">
        <v>30</v>
      </c>
      <c r="I63" s="1"/>
      <c r="J63" s="1">
        <v>23.379000000000001</v>
      </c>
      <c r="K63" s="1">
        <f t="shared" si="10"/>
        <v>-1.0199999999999996</v>
      </c>
      <c r="L63" s="1"/>
      <c r="M63" s="1"/>
      <c r="N63" s="1"/>
      <c r="O63" s="1"/>
      <c r="P63" s="1">
        <f t="shared" si="3"/>
        <v>4.4718</v>
      </c>
      <c r="Q63" s="5">
        <f>11*P63-O63-N63-F63</f>
        <v>32.459800000000001</v>
      </c>
      <c r="R63" s="5"/>
      <c r="S63" s="1"/>
      <c r="T63" s="1">
        <f t="shared" si="5"/>
        <v>11.000000000000002</v>
      </c>
      <c r="U63" s="1">
        <f t="shared" si="6"/>
        <v>3.7412227738270944</v>
      </c>
      <c r="V63" s="1">
        <v>0.78520000000000001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  <c r="AC63" s="1">
        <f t="shared" si="7"/>
        <v>32.459800000000001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101</v>
      </c>
      <c r="B64" s="1" t="s">
        <v>32</v>
      </c>
      <c r="C64" s="1">
        <v>4.9960000000000004</v>
      </c>
      <c r="D64" s="1">
        <v>148.83099999999999</v>
      </c>
      <c r="E64" s="1">
        <v>8.9600000000000009</v>
      </c>
      <c r="F64" s="1">
        <v>144.86699999999999</v>
      </c>
      <c r="G64" s="6">
        <v>1</v>
      </c>
      <c r="H64" s="1">
        <v>40</v>
      </c>
      <c r="I64" s="1"/>
      <c r="J64" s="1">
        <v>8.9600000000000009</v>
      </c>
      <c r="K64" s="1">
        <f t="shared" si="10"/>
        <v>0</v>
      </c>
      <c r="L64" s="1"/>
      <c r="M64" s="1"/>
      <c r="N64" s="1"/>
      <c r="O64" s="1"/>
      <c r="P64" s="1">
        <f t="shared" si="3"/>
        <v>1.7920000000000003</v>
      </c>
      <c r="Q64" s="5"/>
      <c r="R64" s="5"/>
      <c r="S64" s="1"/>
      <c r="T64" s="1">
        <f t="shared" si="5"/>
        <v>80.840959821428555</v>
      </c>
      <c r="U64" s="1">
        <f t="shared" si="6"/>
        <v>80.840959821428555</v>
      </c>
      <c r="V64" s="1">
        <v>0.35360000000000003</v>
      </c>
      <c r="W64" s="1">
        <v>4.5545999999999998</v>
      </c>
      <c r="X64" s="1">
        <v>11.8184</v>
      </c>
      <c r="Y64" s="1">
        <v>7.4445999999999994</v>
      </c>
      <c r="Z64" s="1">
        <v>0</v>
      </c>
      <c r="AA64" s="1">
        <v>0</v>
      </c>
      <c r="AB64" s="1"/>
      <c r="AC64" s="1">
        <f t="shared" si="7"/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102</v>
      </c>
      <c r="B65" s="1" t="s">
        <v>32</v>
      </c>
      <c r="C65" s="1">
        <v>76.557000000000002</v>
      </c>
      <c r="D65" s="1">
        <v>291.78100000000001</v>
      </c>
      <c r="E65" s="1">
        <v>97.084000000000003</v>
      </c>
      <c r="F65" s="1">
        <v>253.62</v>
      </c>
      <c r="G65" s="6">
        <v>1</v>
      </c>
      <c r="H65" s="1">
        <v>50</v>
      </c>
      <c r="I65" s="1"/>
      <c r="J65" s="1">
        <v>98.016999999999996</v>
      </c>
      <c r="K65" s="1">
        <f t="shared" si="10"/>
        <v>-0.93299999999999272</v>
      </c>
      <c r="L65" s="1"/>
      <c r="M65" s="1"/>
      <c r="N65" s="1">
        <v>34.965800000000023</v>
      </c>
      <c r="O65" s="1"/>
      <c r="P65" s="1">
        <f t="shared" si="3"/>
        <v>19.416800000000002</v>
      </c>
      <c r="Q65" s="5"/>
      <c r="R65" s="5"/>
      <c r="S65" s="1"/>
      <c r="T65" s="1">
        <f t="shared" si="5"/>
        <v>14.862685921470066</v>
      </c>
      <c r="U65" s="1">
        <f t="shared" si="6"/>
        <v>14.862685921470066</v>
      </c>
      <c r="V65" s="1">
        <v>21.315000000000001</v>
      </c>
      <c r="W65" s="1">
        <v>30.658999999999999</v>
      </c>
      <c r="X65" s="1">
        <v>32.7376</v>
      </c>
      <c r="Y65" s="1">
        <v>16.946000000000002</v>
      </c>
      <c r="Z65" s="1">
        <v>20.539000000000001</v>
      </c>
      <c r="AA65" s="1">
        <v>20.274999999999999</v>
      </c>
      <c r="AB65" s="1"/>
      <c r="AC65" s="1">
        <f t="shared" si="7"/>
        <v>0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103</v>
      </c>
      <c r="B66" s="1" t="s">
        <v>32</v>
      </c>
      <c r="C66" s="1">
        <v>124.441</v>
      </c>
      <c r="D66" s="1"/>
      <c r="E66" s="1">
        <v>33.351999999999997</v>
      </c>
      <c r="F66" s="1">
        <v>89.055000000000007</v>
      </c>
      <c r="G66" s="6">
        <v>1</v>
      </c>
      <c r="H66" s="1">
        <v>50</v>
      </c>
      <c r="I66" s="1"/>
      <c r="J66" s="1">
        <v>32.424999999999997</v>
      </c>
      <c r="K66" s="1">
        <f t="shared" si="10"/>
        <v>0.9269999999999996</v>
      </c>
      <c r="L66" s="1"/>
      <c r="M66" s="1"/>
      <c r="N66" s="1">
        <v>9.1321999999999974</v>
      </c>
      <c r="O66" s="1"/>
      <c r="P66" s="1">
        <f t="shared" si="3"/>
        <v>6.670399999999999</v>
      </c>
      <c r="Q66" s="5"/>
      <c r="R66" s="5"/>
      <c r="S66" s="1"/>
      <c r="T66" s="1">
        <f t="shared" si="5"/>
        <v>14.719836891340853</v>
      </c>
      <c r="U66" s="1">
        <f t="shared" si="6"/>
        <v>14.719836891340853</v>
      </c>
      <c r="V66" s="1">
        <v>6.2530000000000001</v>
      </c>
      <c r="W66" s="1">
        <v>10.9056</v>
      </c>
      <c r="X66" s="1">
        <v>10.6516</v>
      </c>
      <c r="Y66" s="1">
        <v>6.2944000000000004</v>
      </c>
      <c r="Z66" s="1">
        <v>13.4482</v>
      </c>
      <c r="AA66" s="1">
        <v>10.981400000000001</v>
      </c>
      <c r="AB66" s="1"/>
      <c r="AC66" s="1">
        <f t="shared" si="7"/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104</v>
      </c>
      <c r="B67" s="1" t="s">
        <v>38</v>
      </c>
      <c r="C67" s="1">
        <v>348</v>
      </c>
      <c r="D67" s="1">
        <v>798</v>
      </c>
      <c r="E67" s="1">
        <v>535</v>
      </c>
      <c r="F67" s="1">
        <v>81</v>
      </c>
      <c r="G67" s="6">
        <v>0.4</v>
      </c>
      <c r="H67" s="1">
        <v>40</v>
      </c>
      <c r="I67" s="1"/>
      <c r="J67" s="1">
        <v>527</v>
      </c>
      <c r="K67" s="1">
        <f t="shared" si="10"/>
        <v>8</v>
      </c>
      <c r="L67" s="1"/>
      <c r="M67" s="1"/>
      <c r="N67" s="1">
        <v>592.20000000000005</v>
      </c>
      <c r="O67" s="1">
        <v>585.80000000000018</v>
      </c>
      <c r="P67" s="1">
        <f t="shared" si="3"/>
        <v>107</v>
      </c>
      <c r="Q67" s="5">
        <f t="shared" si="11"/>
        <v>24.999999999999773</v>
      </c>
      <c r="R67" s="5"/>
      <c r="S67" s="1"/>
      <c r="T67" s="1">
        <f t="shared" si="5"/>
        <v>12</v>
      </c>
      <c r="U67" s="1">
        <f t="shared" si="6"/>
        <v>11.766355140186919</v>
      </c>
      <c r="V67" s="1">
        <v>131.80000000000001</v>
      </c>
      <c r="W67" s="1">
        <v>128.19999999999999</v>
      </c>
      <c r="X67" s="1">
        <v>116.6</v>
      </c>
      <c r="Y67" s="1">
        <v>96.8</v>
      </c>
      <c r="Z67" s="1">
        <v>100</v>
      </c>
      <c r="AA67" s="1">
        <v>117.2</v>
      </c>
      <c r="AB67" s="1"/>
      <c r="AC67" s="1">
        <f t="shared" si="7"/>
        <v>9.9999999999999094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105</v>
      </c>
      <c r="B68" s="1" t="s">
        <v>38</v>
      </c>
      <c r="C68" s="1">
        <v>24</v>
      </c>
      <c r="D68" s="1">
        <v>966</v>
      </c>
      <c r="E68" s="1">
        <v>432</v>
      </c>
      <c r="F68" s="1">
        <v>122</v>
      </c>
      <c r="G68" s="6">
        <v>0.4</v>
      </c>
      <c r="H68" s="1">
        <v>40</v>
      </c>
      <c r="I68" s="1"/>
      <c r="J68" s="1">
        <v>436</v>
      </c>
      <c r="K68" s="1">
        <f t="shared" si="10"/>
        <v>-4</v>
      </c>
      <c r="L68" s="1"/>
      <c r="M68" s="1"/>
      <c r="N68" s="1"/>
      <c r="O68" s="1">
        <v>317.59999999999991</v>
      </c>
      <c r="P68" s="1">
        <f t="shared" si="3"/>
        <v>86.4</v>
      </c>
      <c r="Q68" s="5">
        <f t="shared" si="11"/>
        <v>597.20000000000027</v>
      </c>
      <c r="R68" s="5"/>
      <c r="S68" s="1"/>
      <c r="T68" s="1">
        <f t="shared" si="5"/>
        <v>12.000000000000002</v>
      </c>
      <c r="U68" s="1">
        <f t="shared" si="6"/>
        <v>5.0879629629629619</v>
      </c>
      <c r="V68" s="1">
        <v>59.2</v>
      </c>
      <c r="W68" s="1">
        <v>64.400000000000006</v>
      </c>
      <c r="X68" s="1">
        <v>92.4</v>
      </c>
      <c r="Y68" s="1">
        <v>73.599999999999994</v>
      </c>
      <c r="Z68" s="1">
        <v>54.4</v>
      </c>
      <c r="AA68" s="1">
        <v>63.4</v>
      </c>
      <c r="AB68" s="1"/>
      <c r="AC68" s="1">
        <f t="shared" si="7"/>
        <v>238.88000000000011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5" t="s">
        <v>106</v>
      </c>
      <c r="B69" s="1" t="s">
        <v>38</v>
      </c>
      <c r="C69" s="1"/>
      <c r="D69" s="1">
        <v>12</v>
      </c>
      <c r="E69" s="12">
        <v>12</v>
      </c>
      <c r="F69" s="1"/>
      <c r="G69" s="6">
        <v>0</v>
      </c>
      <c r="H69" s="1" t="e">
        <v>#N/A</v>
      </c>
      <c r="I69" s="1"/>
      <c r="J69" s="1">
        <v>12</v>
      </c>
      <c r="K69" s="1">
        <f t="shared" ref="K69:K96" si="12">E69-J69</f>
        <v>0</v>
      </c>
      <c r="L69" s="1"/>
      <c r="M69" s="1"/>
      <c r="N69" s="1"/>
      <c r="O69" s="1"/>
      <c r="P69" s="1">
        <f t="shared" si="3"/>
        <v>2.4</v>
      </c>
      <c r="Q69" s="5"/>
      <c r="R69" s="5"/>
      <c r="S69" s="1"/>
      <c r="T69" s="1">
        <f t="shared" si="5"/>
        <v>0</v>
      </c>
      <c r="U69" s="1">
        <f t="shared" si="6"/>
        <v>0</v>
      </c>
      <c r="V69" s="1">
        <v>3.6</v>
      </c>
      <c r="W69" s="1">
        <v>4.8</v>
      </c>
      <c r="X69" s="1">
        <v>2.4</v>
      </c>
      <c r="Y69" s="1">
        <v>1.2</v>
      </c>
      <c r="Z69" s="1">
        <v>1.8</v>
      </c>
      <c r="AA69" s="1">
        <v>1.8</v>
      </c>
      <c r="AB69" s="15" t="s">
        <v>107</v>
      </c>
      <c r="AC69" s="1">
        <f t="shared" si="7"/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5" t="s">
        <v>108</v>
      </c>
      <c r="B70" s="1" t="s">
        <v>38</v>
      </c>
      <c r="C70" s="1">
        <v>85</v>
      </c>
      <c r="D70" s="1">
        <v>138</v>
      </c>
      <c r="E70" s="12">
        <f>114+E69</f>
        <v>126</v>
      </c>
      <c r="F70" s="1">
        <v>46</v>
      </c>
      <c r="G70" s="6">
        <v>0.4</v>
      </c>
      <c r="H70" s="1">
        <v>40</v>
      </c>
      <c r="I70" s="1"/>
      <c r="J70" s="1">
        <v>110</v>
      </c>
      <c r="K70" s="1">
        <f t="shared" si="12"/>
        <v>16</v>
      </c>
      <c r="L70" s="1"/>
      <c r="M70" s="1"/>
      <c r="N70" s="1">
        <v>301.80000000000013</v>
      </c>
      <c r="O70" s="1"/>
      <c r="P70" s="1">
        <f t="shared" si="3"/>
        <v>25.2</v>
      </c>
      <c r="Q70" s="5"/>
      <c r="R70" s="5"/>
      <c r="S70" s="1"/>
      <c r="T70" s="1">
        <f t="shared" si="5"/>
        <v>13.801587301587308</v>
      </c>
      <c r="U70" s="1">
        <f t="shared" si="6"/>
        <v>13.801587301587308</v>
      </c>
      <c r="V70" s="1">
        <v>33.799999999999997</v>
      </c>
      <c r="W70" s="1">
        <v>42.2</v>
      </c>
      <c r="X70" s="1">
        <v>25.2</v>
      </c>
      <c r="Y70" s="1">
        <v>20</v>
      </c>
      <c r="Z70" s="1">
        <v>27</v>
      </c>
      <c r="AA70" s="1">
        <v>28</v>
      </c>
      <c r="AB70" s="15" t="s">
        <v>109</v>
      </c>
      <c r="AC70" s="1">
        <f t="shared" si="7"/>
        <v>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110</v>
      </c>
      <c r="B71" s="1" t="s">
        <v>32</v>
      </c>
      <c r="C71" s="1">
        <v>281.30399999999997</v>
      </c>
      <c r="D71" s="1">
        <v>216.96899999999999</v>
      </c>
      <c r="E71" s="1">
        <v>292.95600000000002</v>
      </c>
      <c r="F71" s="1">
        <v>122.85</v>
      </c>
      <c r="G71" s="6">
        <v>1</v>
      </c>
      <c r="H71" s="1">
        <v>40</v>
      </c>
      <c r="I71" s="1"/>
      <c r="J71" s="1">
        <v>296.42599999999999</v>
      </c>
      <c r="K71" s="1">
        <f t="shared" si="12"/>
        <v>-3.4699999999999704</v>
      </c>
      <c r="L71" s="1"/>
      <c r="M71" s="1"/>
      <c r="N71" s="1">
        <v>520.14919999999984</v>
      </c>
      <c r="O71" s="1">
        <v>100.81920000000009</v>
      </c>
      <c r="P71" s="1">
        <f t="shared" ref="P71:P97" si="13">E71/5</f>
        <v>58.591200000000001</v>
      </c>
      <c r="Q71" s="5"/>
      <c r="R71" s="5"/>
      <c r="S71" s="1"/>
      <c r="T71" s="1">
        <f t="shared" ref="T71:T97" si="14">(F71+N71+O71+Q71)/P71</f>
        <v>12.695053182047817</v>
      </c>
      <c r="U71" s="1">
        <f t="shared" ref="U71:U97" si="15">(F71+N71+O71)/P71</f>
        <v>12.695053182047817</v>
      </c>
      <c r="V71" s="1">
        <v>73.992999999999995</v>
      </c>
      <c r="W71" s="1">
        <v>76.122199999999992</v>
      </c>
      <c r="X71" s="1">
        <v>52.6066</v>
      </c>
      <c r="Y71" s="1">
        <v>57.995399999999997</v>
      </c>
      <c r="Z71" s="1">
        <v>76.06</v>
      </c>
      <c r="AA71" s="1">
        <v>72.373199999999997</v>
      </c>
      <c r="AB71" s="1"/>
      <c r="AC71" s="1">
        <f t="shared" ref="AC71:AC97" si="16">Q71*G71</f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111</v>
      </c>
      <c r="B72" s="1" t="s">
        <v>32</v>
      </c>
      <c r="C72" s="1">
        <v>309.44299999999998</v>
      </c>
      <c r="D72" s="1">
        <v>546.82799999999997</v>
      </c>
      <c r="E72" s="1">
        <v>258.49900000000002</v>
      </c>
      <c r="F72" s="1">
        <v>539.04300000000001</v>
      </c>
      <c r="G72" s="6">
        <v>1</v>
      </c>
      <c r="H72" s="1">
        <v>40</v>
      </c>
      <c r="I72" s="1"/>
      <c r="J72" s="1">
        <v>264.58</v>
      </c>
      <c r="K72" s="1">
        <f t="shared" si="12"/>
        <v>-6.0809999999999604</v>
      </c>
      <c r="L72" s="1"/>
      <c r="M72" s="1"/>
      <c r="N72" s="1">
        <v>130.39119999999991</v>
      </c>
      <c r="O72" s="1"/>
      <c r="P72" s="1">
        <f t="shared" si="13"/>
        <v>51.699800000000003</v>
      </c>
      <c r="Q72" s="5"/>
      <c r="R72" s="5"/>
      <c r="S72" s="1"/>
      <c r="T72" s="1">
        <f t="shared" si="14"/>
        <v>12.948487228190436</v>
      </c>
      <c r="U72" s="1">
        <f t="shared" si="15"/>
        <v>12.948487228190436</v>
      </c>
      <c r="V72" s="1">
        <v>59.46</v>
      </c>
      <c r="W72" s="1">
        <v>76.303799999999995</v>
      </c>
      <c r="X72" s="1">
        <v>80.880200000000002</v>
      </c>
      <c r="Y72" s="1">
        <v>73.150199999999998</v>
      </c>
      <c r="Z72" s="1">
        <v>69.237400000000008</v>
      </c>
      <c r="AA72" s="1">
        <v>66.35499999999999</v>
      </c>
      <c r="AB72" s="1"/>
      <c r="AC72" s="1">
        <f t="shared" si="16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112</v>
      </c>
      <c r="B73" s="1" t="s">
        <v>38</v>
      </c>
      <c r="C73" s="1">
        <v>4</v>
      </c>
      <c r="D73" s="1"/>
      <c r="E73" s="1">
        <v>2</v>
      </c>
      <c r="F73" s="1">
        <v>2</v>
      </c>
      <c r="G73" s="6">
        <v>0</v>
      </c>
      <c r="H73" s="1">
        <v>90</v>
      </c>
      <c r="I73" s="1"/>
      <c r="J73" s="1"/>
      <c r="K73" s="1">
        <f t="shared" si="12"/>
        <v>2</v>
      </c>
      <c r="L73" s="1"/>
      <c r="M73" s="1"/>
      <c r="N73" s="1"/>
      <c r="O73" s="1"/>
      <c r="P73" s="1">
        <f t="shared" si="13"/>
        <v>0.4</v>
      </c>
      <c r="Q73" s="5"/>
      <c r="R73" s="5"/>
      <c r="S73" s="1"/>
      <c r="T73" s="1">
        <f t="shared" si="14"/>
        <v>5</v>
      </c>
      <c r="U73" s="1">
        <f t="shared" si="15"/>
        <v>5</v>
      </c>
      <c r="V73" s="1">
        <v>5</v>
      </c>
      <c r="W73" s="1">
        <v>5.4</v>
      </c>
      <c r="X73" s="1">
        <v>1.6</v>
      </c>
      <c r="Y73" s="1">
        <v>1.6</v>
      </c>
      <c r="Z73" s="1">
        <v>0.4</v>
      </c>
      <c r="AA73" s="1">
        <v>0.4</v>
      </c>
      <c r="AB73" s="1" t="s">
        <v>113</v>
      </c>
      <c r="AC73" s="1">
        <f t="shared" si="16"/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114</v>
      </c>
      <c r="B74" s="1" t="s">
        <v>38</v>
      </c>
      <c r="C74" s="1"/>
      <c r="D74" s="1">
        <v>50</v>
      </c>
      <c r="E74" s="1">
        <v>13</v>
      </c>
      <c r="F74" s="1">
        <v>37</v>
      </c>
      <c r="G74" s="6">
        <v>0.375</v>
      </c>
      <c r="H74" s="1">
        <v>50</v>
      </c>
      <c r="I74" s="1"/>
      <c r="J74" s="1">
        <v>13</v>
      </c>
      <c r="K74" s="1">
        <f t="shared" si="12"/>
        <v>0</v>
      </c>
      <c r="L74" s="1"/>
      <c r="M74" s="1"/>
      <c r="N74" s="1"/>
      <c r="O74" s="1">
        <v>21.000000000000011</v>
      </c>
      <c r="P74" s="1">
        <f t="shared" si="13"/>
        <v>2.6</v>
      </c>
      <c r="Q74" s="5"/>
      <c r="R74" s="5"/>
      <c r="S74" s="1"/>
      <c r="T74" s="1">
        <f t="shared" si="14"/>
        <v>22.307692307692314</v>
      </c>
      <c r="U74" s="1">
        <f t="shared" si="15"/>
        <v>22.307692307692314</v>
      </c>
      <c r="V74" s="1">
        <v>4.5999999999999996</v>
      </c>
      <c r="W74" s="1">
        <v>3.6</v>
      </c>
      <c r="X74" s="1">
        <v>4.8</v>
      </c>
      <c r="Y74" s="1">
        <v>4.4000000000000004</v>
      </c>
      <c r="Z74" s="1">
        <v>1</v>
      </c>
      <c r="AA74" s="1">
        <v>1</v>
      </c>
      <c r="AB74" s="1"/>
      <c r="AC74" s="1">
        <f t="shared" si="16"/>
        <v>0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115</v>
      </c>
      <c r="B75" s="1" t="s">
        <v>32</v>
      </c>
      <c r="C75" s="1"/>
      <c r="D75" s="1">
        <v>60.805</v>
      </c>
      <c r="E75" s="1"/>
      <c r="F75" s="1">
        <v>60.805</v>
      </c>
      <c r="G75" s="6">
        <v>1</v>
      </c>
      <c r="H75" s="1">
        <v>50</v>
      </c>
      <c r="I75" s="1"/>
      <c r="J75" s="1"/>
      <c r="K75" s="1">
        <f t="shared" si="12"/>
        <v>0</v>
      </c>
      <c r="L75" s="1"/>
      <c r="M75" s="1"/>
      <c r="N75" s="1"/>
      <c r="O75" s="1"/>
      <c r="P75" s="1">
        <f t="shared" si="13"/>
        <v>0</v>
      </c>
      <c r="Q75" s="5"/>
      <c r="R75" s="5"/>
      <c r="S75" s="1"/>
      <c r="T75" s="1" t="e">
        <f t="shared" si="14"/>
        <v>#DIV/0!</v>
      </c>
      <c r="U75" s="1" t="e">
        <f t="shared" si="15"/>
        <v>#DIV/0!</v>
      </c>
      <c r="V75" s="1">
        <v>0</v>
      </c>
      <c r="W75" s="1">
        <v>0</v>
      </c>
      <c r="X75" s="1">
        <v>4.8208000000000002</v>
      </c>
      <c r="Y75" s="1">
        <v>4.8208000000000002</v>
      </c>
      <c r="Z75" s="1">
        <v>0</v>
      </c>
      <c r="AA75" s="1">
        <v>0</v>
      </c>
      <c r="AB75" s="1"/>
      <c r="AC75" s="1">
        <f t="shared" si="16"/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116</v>
      </c>
      <c r="B76" s="1" t="s">
        <v>38</v>
      </c>
      <c r="C76" s="1">
        <v>1</v>
      </c>
      <c r="D76" s="1"/>
      <c r="E76" s="1"/>
      <c r="F76" s="1">
        <v>1</v>
      </c>
      <c r="G76" s="6">
        <v>0</v>
      </c>
      <c r="H76" s="1">
        <v>90</v>
      </c>
      <c r="I76" s="1"/>
      <c r="J76" s="1">
        <v>20</v>
      </c>
      <c r="K76" s="1">
        <f t="shared" si="12"/>
        <v>-20</v>
      </c>
      <c r="L76" s="1"/>
      <c r="M76" s="1"/>
      <c r="N76" s="1"/>
      <c r="O76" s="1"/>
      <c r="P76" s="1">
        <f t="shared" si="13"/>
        <v>0</v>
      </c>
      <c r="Q76" s="5"/>
      <c r="R76" s="5"/>
      <c r="S76" s="1"/>
      <c r="T76" s="1" t="e">
        <f t="shared" si="14"/>
        <v>#DIV/0!</v>
      </c>
      <c r="U76" s="1" t="e">
        <f t="shared" si="15"/>
        <v>#DIV/0!</v>
      </c>
      <c r="V76" s="1">
        <v>0</v>
      </c>
      <c r="W76" s="1">
        <v>0</v>
      </c>
      <c r="X76" s="1">
        <v>2</v>
      </c>
      <c r="Y76" s="1">
        <v>2.4</v>
      </c>
      <c r="Z76" s="1">
        <v>0.8</v>
      </c>
      <c r="AA76" s="1">
        <v>0.8</v>
      </c>
      <c r="AB76" s="1" t="s">
        <v>113</v>
      </c>
      <c r="AC76" s="1">
        <f t="shared" si="16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117</v>
      </c>
      <c r="B77" s="1" t="s">
        <v>38</v>
      </c>
      <c r="C77" s="1">
        <v>32</v>
      </c>
      <c r="D77" s="1"/>
      <c r="E77" s="1"/>
      <c r="F77" s="1">
        <v>32</v>
      </c>
      <c r="G77" s="6">
        <v>0.5</v>
      </c>
      <c r="H77" s="1">
        <v>55</v>
      </c>
      <c r="I77" s="1"/>
      <c r="J77" s="1">
        <v>6</v>
      </c>
      <c r="K77" s="1">
        <f t="shared" si="12"/>
        <v>-6</v>
      </c>
      <c r="L77" s="1"/>
      <c r="M77" s="1"/>
      <c r="N77" s="1"/>
      <c r="O77" s="1"/>
      <c r="P77" s="1">
        <f t="shared" si="13"/>
        <v>0</v>
      </c>
      <c r="Q77" s="5"/>
      <c r="R77" s="5"/>
      <c r="S77" s="1"/>
      <c r="T77" s="1" t="e">
        <f t="shared" si="14"/>
        <v>#DIV/0!</v>
      </c>
      <c r="U77" s="1" t="e">
        <f t="shared" si="15"/>
        <v>#DIV/0!</v>
      </c>
      <c r="V77" s="1">
        <v>2</v>
      </c>
      <c r="W77" s="1">
        <v>2</v>
      </c>
      <c r="X77" s="1">
        <v>0</v>
      </c>
      <c r="Y77" s="1">
        <v>0</v>
      </c>
      <c r="Z77" s="1">
        <v>1.2</v>
      </c>
      <c r="AA77" s="1">
        <v>1.2</v>
      </c>
      <c r="AB77" s="14" t="s">
        <v>54</v>
      </c>
      <c r="AC77" s="1">
        <f t="shared" si="16"/>
        <v>0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118</v>
      </c>
      <c r="B78" s="1" t="s">
        <v>32</v>
      </c>
      <c r="C78" s="1">
        <v>42.893999999999998</v>
      </c>
      <c r="D78" s="1">
        <v>32.023000000000003</v>
      </c>
      <c r="E78" s="1"/>
      <c r="F78" s="1">
        <v>74.917000000000002</v>
      </c>
      <c r="G78" s="6">
        <v>1</v>
      </c>
      <c r="H78" s="1">
        <v>35</v>
      </c>
      <c r="I78" s="1"/>
      <c r="J78" s="1"/>
      <c r="K78" s="1">
        <f t="shared" si="12"/>
        <v>0</v>
      </c>
      <c r="L78" s="1"/>
      <c r="M78" s="1"/>
      <c r="N78" s="1"/>
      <c r="O78" s="1"/>
      <c r="P78" s="1">
        <f t="shared" si="13"/>
        <v>0</v>
      </c>
      <c r="Q78" s="5"/>
      <c r="R78" s="5"/>
      <c r="S78" s="1"/>
      <c r="T78" s="1" t="e">
        <f t="shared" si="14"/>
        <v>#DIV/0!</v>
      </c>
      <c r="U78" s="1" t="e">
        <f t="shared" si="15"/>
        <v>#DIV/0!</v>
      </c>
      <c r="V78" s="1">
        <v>0</v>
      </c>
      <c r="W78" s="1">
        <v>0</v>
      </c>
      <c r="X78" s="1">
        <v>0</v>
      </c>
      <c r="Y78" s="1">
        <v>2.8029999999999999</v>
      </c>
      <c r="Z78" s="1">
        <v>2.7115999999999998</v>
      </c>
      <c r="AA78" s="1">
        <v>1.3475999999999999</v>
      </c>
      <c r="AB78" s="14" t="s">
        <v>54</v>
      </c>
      <c r="AC78" s="1">
        <f t="shared" si="16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119</v>
      </c>
      <c r="B79" s="1" t="s">
        <v>32</v>
      </c>
      <c r="C79" s="1"/>
      <c r="D79" s="1">
        <v>137.87899999999999</v>
      </c>
      <c r="E79" s="1">
        <v>99.322999999999993</v>
      </c>
      <c r="F79" s="1">
        <v>38.555999999999997</v>
      </c>
      <c r="G79" s="6">
        <v>1</v>
      </c>
      <c r="H79" s="1">
        <v>40</v>
      </c>
      <c r="I79" s="1"/>
      <c r="J79" s="1">
        <v>101.16200000000001</v>
      </c>
      <c r="K79" s="1">
        <f t="shared" si="12"/>
        <v>-1.8390000000000128</v>
      </c>
      <c r="L79" s="1"/>
      <c r="M79" s="1"/>
      <c r="N79" s="1">
        <v>43.225200000000001</v>
      </c>
      <c r="O79" s="1"/>
      <c r="P79" s="1">
        <f t="shared" si="13"/>
        <v>19.864599999999999</v>
      </c>
      <c r="Q79" s="5">
        <f>11*P79-O79-N79-F79</f>
        <v>136.7294</v>
      </c>
      <c r="R79" s="5"/>
      <c r="S79" s="1"/>
      <c r="T79" s="1">
        <f t="shared" si="14"/>
        <v>11.000000000000002</v>
      </c>
      <c r="U79" s="1">
        <f t="shared" si="15"/>
        <v>4.116931627115572</v>
      </c>
      <c r="V79" s="1">
        <v>0</v>
      </c>
      <c r="W79" s="1">
        <v>14.5084</v>
      </c>
      <c r="X79" s="1">
        <v>14.5084</v>
      </c>
      <c r="Y79" s="1">
        <v>0</v>
      </c>
      <c r="Z79" s="1">
        <v>4.7864000000000004</v>
      </c>
      <c r="AA79" s="1">
        <v>4.7864000000000004</v>
      </c>
      <c r="AB79" s="1"/>
      <c r="AC79" s="1">
        <f t="shared" si="16"/>
        <v>136.7294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1" t="s">
        <v>120</v>
      </c>
      <c r="B80" s="1" t="s">
        <v>38</v>
      </c>
      <c r="C80" s="1"/>
      <c r="D80" s="1"/>
      <c r="E80" s="1"/>
      <c r="F80" s="1"/>
      <c r="G80" s="6">
        <v>0.1</v>
      </c>
      <c r="H80" s="1">
        <v>730</v>
      </c>
      <c r="I80" s="1"/>
      <c r="J80" s="1">
        <v>20</v>
      </c>
      <c r="K80" s="1">
        <f t="shared" si="12"/>
        <v>-20</v>
      </c>
      <c r="L80" s="1"/>
      <c r="M80" s="1"/>
      <c r="N80" s="1">
        <v>28</v>
      </c>
      <c r="O80" s="1">
        <v>20</v>
      </c>
      <c r="P80" s="1">
        <f t="shared" si="13"/>
        <v>0</v>
      </c>
      <c r="Q80" s="5"/>
      <c r="R80" s="5"/>
      <c r="S80" s="1"/>
      <c r="T80" s="1" t="e">
        <f t="shared" si="14"/>
        <v>#DIV/0!</v>
      </c>
      <c r="U80" s="1" t="e">
        <f t="shared" si="15"/>
        <v>#DIV/0!</v>
      </c>
      <c r="V80" s="1">
        <v>4</v>
      </c>
      <c r="W80" s="1">
        <v>4</v>
      </c>
      <c r="X80" s="1">
        <v>0</v>
      </c>
      <c r="Y80" s="1">
        <v>0</v>
      </c>
      <c r="Z80" s="1">
        <v>0</v>
      </c>
      <c r="AA80" s="1">
        <v>0</v>
      </c>
      <c r="AB80" s="1" t="s">
        <v>121</v>
      </c>
      <c r="AC80" s="1">
        <f t="shared" si="16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122</v>
      </c>
      <c r="B81" s="1" t="s">
        <v>38</v>
      </c>
      <c r="C81" s="1">
        <v>75</v>
      </c>
      <c r="D81" s="1"/>
      <c r="E81" s="1">
        <v>30</v>
      </c>
      <c r="F81" s="1">
        <v>45</v>
      </c>
      <c r="G81" s="6">
        <v>0.1</v>
      </c>
      <c r="H81" s="1">
        <v>730</v>
      </c>
      <c r="I81" s="1"/>
      <c r="J81" s="1">
        <v>25</v>
      </c>
      <c r="K81" s="1">
        <f t="shared" si="12"/>
        <v>5</v>
      </c>
      <c r="L81" s="1"/>
      <c r="M81" s="1"/>
      <c r="N81" s="1"/>
      <c r="O81" s="1"/>
      <c r="P81" s="1">
        <f t="shared" si="13"/>
        <v>6</v>
      </c>
      <c r="Q81" s="5">
        <f t="shared" ref="Q81" si="17">12*P81-O81-N81-F81</f>
        <v>27</v>
      </c>
      <c r="R81" s="5"/>
      <c r="S81" s="1"/>
      <c r="T81" s="1">
        <f t="shared" si="14"/>
        <v>12</v>
      </c>
      <c r="U81" s="1">
        <f t="shared" si="15"/>
        <v>7.5</v>
      </c>
      <c r="V81" s="1">
        <v>3</v>
      </c>
      <c r="W81" s="1">
        <v>2</v>
      </c>
      <c r="X81" s="1">
        <v>0</v>
      </c>
      <c r="Y81" s="1">
        <v>0</v>
      </c>
      <c r="Z81" s="1">
        <v>5</v>
      </c>
      <c r="AA81" s="1">
        <v>5</v>
      </c>
      <c r="AB81" s="1"/>
      <c r="AC81" s="1">
        <f t="shared" si="16"/>
        <v>2.7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1" t="s">
        <v>123</v>
      </c>
      <c r="B82" s="1" t="s">
        <v>38</v>
      </c>
      <c r="C82" s="1"/>
      <c r="D82" s="1"/>
      <c r="E82" s="1"/>
      <c r="F82" s="1"/>
      <c r="G82" s="6">
        <v>0.33</v>
      </c>
      <c r="H82" s="1">
        <v>40</v>
      </c>
      <c r="I82" s="1"/>
      <c r="J82" s="1">
        <v>12</v>
      </c>
      <c r="K82" s="1">
        <f t="shared" si="12"/>
        <v>-12</v>
      </c>
      <c r="L82" s="1"/>
      <c r="M82" s="1"/>
      <c r="N82" s="1">
        <v>20</v>
      </c>
      <c r="O82" s="1"/>
      <c r="P82" s="1">
        <f t="shared" si="13"/>
        <v>0</v>
      </c>
      <c r="Q82" s="5"/>
      <c r="R82" s="5"/>
      <c r="S82" s="1"/>
      <c r="T82" s="1" t="e">
        <f t="shared" si="14"/>
        <v>#DIV/0!</v>
      </c>
      <c r="U82" s="1" t="e">
        <f t="shared" si="15"/>
        <v>#DIV/0!</v>
      </c>
      <c r="V82" s="1">
        <v>1</v>
      </c>
      <c r="W82" s="1">
        <v>1</v>
      </c>
      <c r="X82" s="1">
        <v>0</v>
      </c>
      <c r="Y82" s="1">
        <v>1.2</v>
      </c>
      <c r="Z82" s="1">
        <v>7.2</v>
      </c>
      <c r="AA82" s="1">
        <v>5.8</v>
      </c>
      <c r="AB82" s="1" t="s">
        <v>124</v>
      </c>
      <c r="AC82" s="1">
        <f t="shared" si="16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1" t="s">
        <v>125</v>
      </c>
      <c r="B83" s="1" t="s">
        <v>38</v>
      </c>
      <c r="C83" s="1"/>
      <c r="D83" s="1">
        <v>60</v>
      </c>
      <c r="E83" s="1">
        <v>18</v>
      </c>
      <c r="F83" s="1">
        <v>42</v>
      </c>
      <c r="G83" s="6">
        <v>0.33</v>
      </c>
      <c r="H83" s="1">
        <v>40</v>
      </c>
      <c r="I83" s="1"/>
      <c r="J83" s="1">
        <v>18</v>
      </c>
      <c r="K83" s="1">
        <f t="shared" si="12"/>
        <v>0</v>
      </c>
      <c r="L83" s="1"/>
      <c r="M83" s="1"/>
      <c r="N83" s="1">
        <v>33.200000000000003</v>
      </c>
      <c r="O83" s="1"/>
      <c r="P83" s="1">
        <f t="shared" si="13"/>
        <v>3.6</v>
      </c>
      <c r="Q83" s="5"/>
      <c r="R83" s="5"/>
      <c r="S83" s="1"/>
      <c r="T83" s="1">
        <f t="shared" si="14"/>
        <v>20.888888888888889</v>
      </c>
      <c r="U83" s="1">
        <f t="shared" si="15"/>
        <v>20.888888888888889</v>
      </c>
      <c r="V83" s="1">
        <v>3.8</v>
      </c>
      <c r="W83" s="1">
        <v>7</v>
      </c>
      <c r="X83" s="1">
        <v>4.4000000000000004</v>
      </c>
      <c r="Y83" s="1">
        <v>5.6</v>
      </c>
      <c r="Z83" s="1">
        <v>3.8</v>
      </c>
      <c r="AA83" s="1">
        <v>4.4000000000000004</v>
      </c>
      <c r="AB83" s="1"/>
      <c r="AC83" s="1">
        <f t="shared" si="16"/>
        <v>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1" t="s">
        <v>126</v>
      </c>
      <c r="B84" s="1" t="s">
        <v>38</v>
      </c>
      <c r="C84" s="1"/>
      <c r="D84" s="1">
        <v>12</v>
      </c>
      <c r="E84" s="1">
        <v>10</v>
      </c>
      <c r="F84" s="1">
        <v>2</v>
      </c>
      <c r="G84" s="6">
        <v>0.3</v>
      </c>
      <c r="H84" s="1">
        <v>40</v>
      </c>
      <c r="I84" s="1"/>
      <c r="J84" s="1">
        <v>10</v>
      </c>
      <c r="K84" s="1">
        <f t="shared" si="12"/>
        <v>0</v>
      </c>
      <c r="L84" s="1"/>
      <c r="M84" s="1"/>
      <c r="N84" s="1">
        <v>42.79999999999999</v>
      </c>
      <c r="O84" s="1">
        <v>17.20000000000001</v>
      </c>
      <c r="P84" s="1">
        <f t="shared" si="13"/>
        <v>2</v>
      </c>
      <c r="Q84" s="5"/>
      <c r="R84" s="5"/>
      <c r="S84" s="1"/>
      <c r="T84" s="1">
        <f t="shared" si="14"/>
        <v>31</v>
      </c>
      <c r="U84" s="1">
        <f t="shared" si="15"/>
        <v>31</v>
      </c>
      <c r="V84" s="1">
        <v>6</v>
      </c>
      <c r="W84" s="1">
        <v>6</v>
      </c>
      <c r="X84" s="1">
        <v>0.2</v>
      </c>
      <c r="Y84" s="1">
        <v>3.2</v>
      </c>
      <c r="Z84" s="1">
        <v>3.2</v>
      </c>
      <c r="AA84" s="1">
        <v>1</v>
      </c>
      <c r="AB84" s="1"/>
      <c r="AC84" s="1">
        <f t="shared" si="16"/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1" t="s">
        <v>127</v>
      </c>
      <c r="B85" s="1" t="s">
        <v>32</v>
      </c>
      <c r="C85" s="1">
        <v>63.209000000000003</v>
      </c>
      <c r="D85" s="1">
        <v>202.11799999999999</v>
      </c>
      <c r="E85" s="1">
        <v>29.439</v>
      </c>
      <c r="F85" s="1">
        <v>222.51599999999999</v>
      </c>
      <c r="G85" s="6">
        <v>1</v>
      </c>
      <c r="H85" s="1">
        <v>55</v>
      </c>
      <c r="I85" s="1"/>
      <c r="J85" s="1">
        <v>29.439</v>
      </c>
      <c r="K85" s="1">
        <f t="shared" si="12"/>
        <v>0</v>
      </c>
      <c r="L85" s="1"/>
      <c r="M85" s="1"/>
      <c r="N85" s="1"/>
      <c r="O85" s="1"/>
      <c r="P85" s="1">
        <f t="shared" si="13"/>
        <v>5.8878000000000004</v>
      </c>
      <c r="Q85" s="5"/>
      <c r="R85" s="5"/>
      <c r="S85" s="1"/>
      <c r="T85" s="1">
        <f t="shared" si="14"/>
        <v>37.792723937633745</v>
      </c>
      <c r="U85" s="1">
        <f t="shared" si="15"/>
        <v>37.792723937633745</v>
      </c>
      <c r="V85" s="1">
        <v>5.625</v>
      </c>
      <c r="W85" s="1">
        <v>8.5470000000000006</v>
      </c>
      <c r="X85" s="1">
        <v>16.808399999999999</v>
      </c>
      <c r="Y85" s="1">
        <v>14.651400000000001</v>
      </c>
      <c r="Z85" s="1">
        <v>1.0691999999999999</v>
      </c>
      <c r="AA85" s="1">
        <v>0</v>
      </c>
      <c r="AB85" s="16" t="s">
        <v>147</v>
      </c>
      <c r="AC85" s="1">
        <f t="shared" si="16"/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5" t="s">
        <v>128</v>
      </c>
      <c r="B86" s="1" t="s">
        <v>38</v>
      </c>
      <c r="C86" s="1"/>
      <c r="D86" s="1">
        <v>6</v>
      </c>
      <c r="E86" s="12">
        <v>6</v>
      </c>
      <c r="F86" s="1"/>
      <c r="G86" s="6">
        <v>0</v>
      </c>
      <c r="H86" s="1">
        <v>45</v>
      </c>
      <c r="I86" s="1"/>
      <c r="J86" s="1">
        <v>6</v>
      </c>
      <c r="K86" s="1">
        <f t="shared" si="12"/>
        <v>0</v>
      </c>
      <c r="L86" s="1"/>
      <c r="M86" s="1"/>
      <c r="N86" s="1"/>
      <c r="O86" s="1"/>
      <c r="P86" s="1">
        <f t="shared" si="13"/>
        <v>1.2</v>
      </c>
      <c r="Q86" s="5"/>
      <c r="R86" s="5"/>
      <c r="S86" s="1"/>
      <c r="T86" s="1">
        <f t="shared" si="14"/>
        <v>0</v>
      </c>
      <c r="U86" s="1">
        <f t="shared" si="15"/>
        <v>0</v>
      </c>
      <c r="V86" s="1">
        <v>6</v>
      </c>
      <c r="W86" s="1">
        <v>6</v>
      </c>
      <c r="X86" s="1">
        <v>2.4</v>
      </c>
      <c r="Y86" s="1">
        <v>2.4</v>
      </c>
      <c r="Z86" s="1">
        <v>1.2</v>
      </c>
      <c r="AA86" s="1">
        <v>1.2</v>
      </c>
      <c r="AB86" s="15" t="s">
        <v>129</v>
      </c>
      <c r="AC86" s="1">
        <f t="shared" si="16"/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5" t="s">
        <v>130</v>
      </c>
      <c r="B87" s="1" t="s">
        <v>32</v>
      </c>
      <c r="C87" s="1"/>
      <c r="D87" s="1">
        <v>6</v>
      </c>
      <c r="E87" s="12">
        <v>6</v>
      </c>
      <c r="F87" s="1"/>
      <c r="G87" s="6">
        <v>0</v>
      </c>
      <c r="H87" s="1" t="e">
        <v>#N/A</v>
      </c>
      <c r="I87" s="1"/>
      <c r="J87" s="1">
        <v>6</v>
      </c>
      <c r="K87" s="1">
        <f t="shared" si="12"/>
        <v>0</v>
      </c>
      <c r="L87" s="1"/>
      <c r="M87" s="1"/>
      <c r="N87" s="1">
        <v>12.0512</v>
      </c>
      <c r="O87" s="1"/>
      <c r="P87" s="1">
        <f t="shared" si="13"/>
        <v>1.2</v>
      </c>
      <c r="Q87" s="5"/>
      <c r="R87" s="5"/>
      <c r="S87" s="1"/>
      <c r="T87" s="1">
        <f t="shared" si="14"/>
        <v>10.042666666666667</v>
      </c>
      <c r="U87" s="1">
        <f t="shared" si="15"/>
        <v>10.042666666666667</v>
      </c>
      <c r="V87" s="1">
        <v>1.7216</v>
      </c>
      <c r="W87" s="1">
        <v>1.7216</v>
      </c>
      <c r="X87" s="1">
        <v>2.2507999999999999</v>
      </c>
      <c r="Y87" s="1">
        <v>2.2507999999999999</v>
      </c>
      <c r="Z87" s="1">
        <v>1.7774000000000001</v>
      </c>
      <c r="AA87" s="1">
        <v>1.7774000000000001</v>
      </c>
      <c r="AB87" s="15" t="s">
        <v>131</v>
      </c>
      <c r="AC87" s="1">
        <f t="shared" si="16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1" t="s">
        <v>132</v>
      </c>
      <c r="B88" s="1" t="s">
        <v>32</v>
      </c>
      <c r="C88" s="1"/>
      <c r="D88" s="1">
        <v>73.168000000000006</v>
      </c>
      <c r="E88" s="1">
        <v>31.434000000000001</v>
      </c>
      <c r="F88" s="1">
        <v>41.734000000000002</v>
      </c>
      <c r="G88" s="6">
        <v>1</v>
      </c>
      <c r="H88" s="1">
        <v>40</v>
      </c>
      <c r="I88" s="1"/>
      <c r="J88" s="1">
        <v>26.105</v>
      </c>
      <c r="K88" s="1">
        <f t="shared" si="12"/>
        <v>5.3290000000000006</v>
      </c>
      <c r="L88" s="1"/>
      <c r="M88" s="1"/>
      <c r="N88" s="1">
        <v>90.798400000000015</v>
      </c>
      <c r="O88" s="1"/>
      <c r="P88" s="1">
        <f t="shared" si="13"/>
        <v>6.2868000000000004</v>
      </c>
      <c r="Q88" s="5"/>
      <c r="R88" s="5"/>
      <c r="S88" s="1"/>
      <c r="T88" s="1">
        <f t="shared" si="14"/>
        <v>21.081058726220018</v>
      </c>
      <c r="U88" s="1">
        <f t="shared" si="15"/>
        <v>21.081058726220018</v>
      </c>
      <c r="V88" s="1">
        <v>4.6192000000000002</v>
      </c>
      <c r="W88" s="1">
        <v>13.058</v>
      </c>
      <c r="X88" s="1">
        <v>8.1688000000000009</v>
      </c>
      <c r="Y88" s="1">
        <v>0</v>
      </c>
      <c r="Z88" s="1">
        <v>5.69</v>
      </c>
      <c r="AA88" s="1">
        <v>5.9592000000000001</v>
      </c>
      <c r="AB88" s="1"/>
      <c r="AC88" s="1">
        <f t="shared" si="16"/>
        <v>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1" t="s">
        <v>133</v>
      </c>
      <c r="B89" s="1" t="s">
        <v>38</v>
      </c>
      <c r="C89" s="1">
        <v>7</v>
      </c>
      <c r="D89" s="1">
        <v>96</v>
      </c>
      <c r="E89" s="1">
        <v>27</v>
      </c>
      <c r="F89" s="1">
        <v>69</v>
      </c>
      <c r="G89" s="6">
        <v>0.35</v>
      </c>
      <c r="H89" s="1">
        <v>40</v>
      </c>
      <c r="I89" s="1"/>
      <c r="J89" s="1">
        <v>27</v>
      </c>
      <c r="K89" s="1">
        <f t="shared" si="12"/>
        <v>0</v>
      </c>
      <c r="L89" s="1"/>
      <c r="M89" s="1"/>
      <c r="N89" s="1"/>
      <c r="O89" s="1"/>
      <c r="P89" s="1">
        <f t="shared" si="13"/>
        <v>5.4</v>
      </c>
      <c r="Q89" s="5"/>
      <c r="R89" s="5"/>
      <c r="S89" s="1"/>
      <c r="T89" s="1">
        <f t="shared" si="14"/>
        <v>12.777777777777777</v>
      </c>
      <c r="U89" s="1">
        <f t="shared" si="15"/>
        <v>12.777777777777777</v>
      </c>
      <c r="V89" s="1">
        <v>4.8</v>
      </c>
      <c r="W89" s="1">
        <v>5.8</v>
      </c>
      <c r="X89" s="1">
        <v>9.1999999999999993</v>
      </c>
      <c r="Y89" s="1">
        <v>5.4</v>
      </c>
      <c r="Z89" s="1">
        <v>4.8</v>
      </c>
      <c r="AA89" s="1">
        <v>4.8</v>
      </c>
      <c r="AB89" s="1"/>
      <c r="AC89" s="1">
        <f t="shared" si="16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1" t="s">
        <v>134</v>
      </c>
      <c r="B90" s="1" t="s">
        <v>38</v>
      </c>
      <c r="C90" s="1">
        <v>51</v>
      </c>
      <c r="D90" s="1">
        <v>36</v>
      </c>
      <c r="E90" s="1">
        <v>9</v>
      </c>
      <c r="F90" s="1">
        <v>78</v>
      </c>
      <c r="G90" s="6">
        <v>0.45</v>
      </c>
      <c r="H90" s="1">
        <v>55</v>
      </c>
      <c r="I90" s="1"/>
      <c r="J90" s="1">
        <v>9</v>
      </c>
      <c r="K90" s="1">
        <f t="shared" si="12"/>
        <v>0</v>
      </c>
      <c r="L90" s="1"/>
      <c r="M90" s="1"/>
      <c r="N90" s="1"/>
      <c r="O90" s="1"/>
      <c r="P90" s="1">
        <f t="shared" si="13"/>
        <v>1.8</v>
      </c>
      <c r="Q90" s="5"/>
      <c r="R90" s="5"/>
      <c r="S90" s="1"/>
      <c r="T90" s="1">
        <f t="shared" si="14"/>
        <v>43.333333333333336</v>
      </c>
      <c r="U90" s="1">
        <f t="shared" si="15"/>
        <v>43.333333333333336</v>
      </c>
      <c r="V90" s="1">
        <v>1.8</v>
      </c>
      <c r="W90" s="1">
        <v>0.6</v>
      </c>
      <c r="X90" s="1">
        <v>3</v>
      </c>
      <c r="Y90" s="1">
        <v>4.5999999999999996</v>
      </c>
      <c r="Z90" s="1">
        <v>3</v>
      </c>
      <c r="AA90" s="1">
        <v>1.4</v>
      </c>
      <c r="AB90" s="16" t="s">
        <v>135</v>
      </c>
      <c r="AC90" s="1">
        <f t="shared" si="16"/>
        <v>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1" t="s">
        <v>136</v>
      </c>
      <c r="B91" s="1" t="s">
        <v>38</v>
      </c>
      <c r="C91" s="1">
        <v>14</v>
      </c>
      <c r="D91" s="1"/>
      <c r="E91" s="1"/>
      <c r="F91" s="1">
        <v>14</v>
      </c>
      <c r="G91" s="6">
        <v>0.11</v>
      </c>
      <c r="H91" s="1">
        <v>150</v>
      </c>
      <c r="I91" s="1"/>
      <c r="J91" s="1"/>
      <c r="K91" s="1">
        <f t="shared" si="12"/>
        <v>0</v>
      </c>
      <c r="L91" s="1"/>
      <c r="M91" s="1"/>
      <c r="N91" s="1">
        <v>38</v>
      </c>
      <c r="O91" s="1"/>
      <c r="P91" s="1">
        <f t="shared" si="13"/>
        <v>0</v>
      </c>
      <c r="Q91" s="5"/>
      <c r="R91" s="5"/>
      <c r="S91" s="1"/>
      <c r="T91" s="1" t="e">
        <f t="shared" si="14"/>
        <v>#DIV/0!</v>
      </c>
      <c r="U91" s="1" t="e">
        <f t="shared" si="15"/>
        <v>#DIV/0!</v>
      </c>
      <c r="V91" s="1">
        <v>4</v>
      </c>
      <c r="W91" s="1">
        <v>5.2</v>
      </c>
      <c r="X91" s="1">
        <v>2.4</v>
      </c>
      <c r="Y91" s="1">
        <v>0</v>
      </c>
      <c r="Z91" s="1">
        <v>2.2000000000000002</v>
      </c>
      <c r="AA91" s="1">
        <v>2.2000000000000002</v>
      </c>
      <c r="AB91" s="1"/>
      <c r="AC91" s="1">
        <f t="shared" si="16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1" t="s">
        <v>137</v>
      </c>
      <c r="B92" s="1" t="s">
        <v>38</v>
      </c>
      <c r="C92" s="1">
        <v>9</v>
      </c>
      <c r="D92" s="1">
        <v>258</v>
      </c>
      <c r="E92" s="1">
        <v>58</v>
      </c>
      <c r="F92" s="1">
        <v>199</v>
      </c>
      <c r="G92" s="6">
        <v>0.35</v>
      </c>
      <c r="H92" s="1">
        <v>45</v>
      </c>
      <c r="I92" s="1"/>
      <c r="J92" s="1">
        <v>58</v>
      </c>
      <c r="K92" s="1">
        <f t="shared" si="12"/>
        <v>0</v>
      </c>
      <c r="L92" s="1"/>
      <c r="M92" s="1"/>
      <c r="N92" s="1"/>
      <c r="O92" s="1"/>
      <c r="P92" s="1">
        <f t="shared" si="13"/>
        <v>11.6</v>
      </c>
      <c r="Q92" s="5"/>
      <c r="R92" s="5"/>
      <c r="S92" s="1"/>
      <c r="T92" s="1">
        <f t="shared" si="14"/>
        <v>17.155172413793103</v>
      </c>
      <c r="U92" s="1">
        <f t="shared" si="15"/>
        <v>17.155172413793103</v>
      </c>
      <c r="V92" s="1">
        <v>-2.4</v>
      </c>
      <c r="W92" s="1">
        <v>-3.6</v>
      </c>
      <c r="X92" s="1">
        <v>21.8</v>
      </c>
      <c r="Y92" s="1">
        <v>19.8</v>
      </c>
      <c r="Z92" s="1">
        <v>2.2000000000000002</v>
      </c>
      <c r="AA92" s="1">
        <v>1.8</v>
      </c>
      <c r="AB92" s="1" t="s">
        <v>138</v>
      </c>
      <c r="AC92" s="1">
        <f t="shared" si="16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1" t="s">
        <v>139</v>
      </c>
      <c r="B93" s="1" t="s">
        <v>32</v>
      </c>
      <c r="C93" s="1"/>
      <c r="D93" s="1">
        <v>55.645000000000003</v>
      </c>
      <c r="E93" s="1">
        <v>12.554</v>
      </c>
      <c r="F93" s="1">
        <v>43.091000000000001</v>
      </c>
      <c r="G93" s="6">
        <v>1</v>
      </c>
      <c r="H93" s="1">
        <v>50</v>
      </c>
      <c r="I93" s="1"/>
      <c r="J93" s="1">
        <v>12.46</v>
      </c>
      <c r="K93" s="1">
        <f t="shared" si="12"/>
        <v>9.3999999999999417E-2</v>
      </c>
      <c r="L93" s="1"/>
      <c r="M93" s="1"/>
      <c r="N93" s="1"/>
      <c r="O93" s="1"/>
      <c r="P93" s="1">
        <f t="shared" si="13"/>
        <v>2.5108000000000001</v>
      </c>
      <c r="Q93" s="5"/>
      <c r="R93" s="5"/>
      <c r="S93" s="1"/>
      <c r="T93" s="1">
        <f t="shared" si="14"/>
        <v>17.162259040943127</v>
      </c>
      <c r="U93" s="1">
        <f t="shared" si="15"/>
        <v>17.162259040943127</v>
      </c>
      <c r="V93" s="1">
        <v>0.27679999999999999</v>
      </c>
      <c r="W93" s="1">
        <v>1.6744000000000001</v>
      </c>
      <c r="X93" s="1">
        <v>6.7224000000000004</v>
      </c>
      <c r="Y93" s="1">
        <v>5.048</v>
      </c>
      <c r="Z93" s="1">
        <v>0</v>
      </c>
      <c r="AA93" s="1">
        <v>0.8375999999999999</v>
      </c>
      <c r="AB93" s="1"/>
      <c r="AC93" s="1">
        <f t="shared" si="16"/>
        <v>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1" t="s">
        <v>140</v>
      </c>
      <c r="B94" s="1" t="s">
        <v>38</v>
      </c>
      <c r="C94" s="1"/>
      <c r="D94" s="1"/>
      <c r="E94" s="1"/>
      <c r="F94" s="1"/>
      <c r="G94" s="6">
        <v>0.06</v>
      </c>
      <c r="H94" s="1">
        <v>60</v>
      </c>
      <c r="I94" s="1"/>
      <c r="J94" s="1"/>
      <c r="K94" s="1">
        <f t="shared" si="12"/>
        <v>0</v>
      </c>
      <c r="L94" s="1"/>
      <c r="M94" s="1"/>
      <c r="N94" s="1">
        <v>40</v>
      </c>
      <c r="O94" s="1"/>
      <c r="P94" s="1">
        <f t="shared" si="13"/>
        <v>0</v>
      </c>
      <c r="Q94" s="5"/>
      <c r="R94" s="5"/>
      <c r="S94" s="1"/>
      <c r="T94" s="1" t="e">
        <f t="shared" si="14"/>
        <v>#DIV/0!</v>
      </c>
      <c r="U94" s="1" t="e">
        <f t="shared" si="15"/>
        <v>#DIV/0!</v>
      </c>
      <c r="V94" s="1">
        <v>0</v>
      </c>
      <c r="W94" s="1"/>
      <c r="X94" s="1">
        <v>0</v>
      </c>
      <c r="Y94" s="1">
        <v>0</v>
      </c>
      <c r="Z94" s="1">
        <v>0</v>
      </c>
      <c r="AA94" s="1">
        <v>0</v>
      </c>
      <c r="AB94" s="1" t="s">
        <v>141</v>
      </c>
      <c r="AC94" s="1">
        <f t="shared" si="16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1" t="s">
        <v>142</v>
      </c>
      <c r="B95" s="1" t="s">
        <v>38</v>
      </c>
      <c r="C95" s="1"/>
      <c r="D95" s="1"/>
      <c r="E95" s="1"/>
      <c r="F95" s="1"/>
      <c r="G95" s="6">
        <v>0.06</v>
      </c>
      <c r="H95" s="1">
        <v>60</v>
      </c>
      <c r="I95" s="1"/>
      <c r="J95" s="1"/>
      <c r="K95" s="1">
        <f t="shared" si="12"/>
        <v>0</v>
      </c>
      <c r="L95" s="1"/>
      <c r="M95" s="1"/>
      <c r="N95" s="1">
        <v>40</v>
      </c>
      <c r="O95" s="1"/>
      <c r="P95" s="1">
        <f t="shared" si="13"/>
        <v>0</v>
      </c>
      <c r="Q95" s="5"/>
      <c r="R95" s="5"/>
      <c r="S95" s="1"/>
      <c r="T95" s="1" t="e">
        <f t="shared" si="14"/>
        <v>#DIV/0!</v>
      </c>
      <c r="U95" s="1" t="e">
        <f t="shared" si="15"/>
        <v>#DIV/0!</v>
      </c>
      <c r="V95" s="1">
        <v>0</v>
      </c>
      <c r="W95" s="1"/>
      <c r="X95" s="1">
        <v>0</v>
      </c>
      <c r="Y95" s="1">
        <v>0</v>
      </c>
      <c r="Z95" s="1">
        <v>0</v>
      </c>
      <c r="AA95" s="1">
        <v>0</v>
      </c>
      <c r="AB95" s="1" t="s">
        <v>141</v>
      </c>
      <c r="AC95" s="1">
        <f t="shared" si="16"/>
        <v>0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1" t="s">
        <v>143</v>
      </c>
      <c r="B96" s="1" t="s">
        <v>38</v>
      </c>
      <c r="C96" s="1"/>
      <c r="D96" s="1"/>
      <c r="E96" s="1"/>
      <c r="F96" s="1"/>
      <c r="G96" s="6">
        <v>0.06</v>
      </c>
      <c r="H96" s="1">
        <v>60</v>
      </c>
      <c r="I96" s="1"/>
      <c r="J96" s="1"/>
      <c r="K96" s="1">
        <f t="shared" si="12"/>
        <v>0</v>
      </c>
      <c r="L96" s="1"/>
      <c r="M96" s="1"/>
      <c r="N96" s="1">
        <v>40</v>
      </c>
      <c r="O96" s="1"/>
      <c r="P96" s="1">
        <f t="shared" si="13"/>
        <v>0</v>
      </c>
      <c r="Q96" s="5"/>
      <c r="R96" s="5"/>
      <c r="S96" s="1"/>
      <c r="T96" s="1" t="e">
        <f t="shared" si="14"/>
        <v>#DIV/0!</v>
      </c>
      <c r="U96" s="1" t="e">
        <f t="shared" si="15"/>
        <v>#DIV/0!</v>
      </c>
      <c r="V96" s="1">
        <v>0</v>
      </c>
      <c r="W96" s="1"/>
      <c r="X96" s="1">
        <v>0</v>
      </c>
      <c r="Y96" s="1">
        <v>0</v>
      </c>
      <c r="Z96" s="1">
        <v>0</v>
      </c>
      <c r="AA96" s="1">
        <v>0</v>
      </c>
      <c r="AB96" s="1" t="s">
        <v>141</v>
      </c>
      <c r="AC96" s="1">
        <f t="shared" si="16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1" t="s">
        <v>144</v>
      </c>
      <c r="B97" s="1" t="s">
        <v>32</v>
      </c>
      <c r="C97" s="1"/>
      <c r="D97" s="1">
        <v>55.61</v>
      </c>
      <c r="E97" s="1"/>
      <c r="F97" s="1">
        <v>55.61</v>
      </c>
      <c r="G97" s="6"/>
      <c r="H97" s="1"/>
      <c r="I97" s="1"/>
      <c r="J97" s="1"/>
      <c r="K97" s="1">
        <f t="shared" ref="K97" si="18">E97-J97</f>
        <v>0</v>
      </c>
      <c r="L97" s="1"/>
      <c r="M97" s="1"/>
      <c r="N97" s="1"/>
      <c r="O97" s="1"/>
      <c r="P97" s="1">
        <f t="shared" si="13"/>
        <v>0</v>
      </c>
      <c r="Q97" s="5"/>
      <c r="R97" s="5"/>
      <c r="S97" s="1"/>
      <c r="T97" s="1" t="e">
        <f t="shared" si="14"/>
        <v>#DIV/0!</v>
      </c>
      <c r="U97" s="1" t="e">
        <f t="shared" si="15"/>
        <v>#DIV/0!</v>
      </c>
      <c r="V97" s="1"/>
      <c r="W97" s="1"/>
      <c r="X97" s="1"/>
      <c r="Y97" s="1"/>
      <c r="Z97" s="1"/>
      <c r="AA97" s="1"/>
      <c r="AB97" s="1"/>
      <c r="AC97" s="1">
        <f t="shared" si="16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</sheetData>
  <autoFilter ref="A3:AC97" xr:uid="{492B0D0D-84C1-406F-8512-4B1F8BAB4C9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2024-02-06T09:34:07Z</dcterms:created>
  <dcterms:modified xsi:type="dcterms:W3CDTF">2024-02-07T08:29:49Z</dcterms:modified>
</cp:coreProperties>
</file>