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2,24\08,02,24 КИ\"/>
    </mc:Choice>
  </mc:AlternateContent>
  <xr:revisionPtr revIDLastSave="0" documentId="13_ncr:1_{7F300ACA-7F0D-4EE7-9322-EEFD46DC76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4" i="1" l="1"/>
  <c r="T32" i="1"/>
  <c r="T34" i="1"/>
  <c r="T36" i="1"/>
  <c r="T54" i="1"/>
  <c r="T68" i="1"/>
  <c r="T69" i="1"/>
  <c r="E68" i="1" l="1"/>
  <c r="Q7" i="1"/>
  <c r="Q8" i="1"/>
  <c r="Q9" i="1"/>
  <c r="Q10" i="1"/>
  <c r="Q11" i="1"/>
  <c r="Q12" i="1"/>
  <c r="Q13" i="1"/>
  <c r="R13" i="1" s="1"/>
  <c r="Q14" i="1"/>
  <c r="Q15" i="1"/>
  <c r="Q16" i="1"/>
  <c r="Q17" i="1"/>
  <c r="Q18" i="1"/>
  <c r="R18" i="1" s="1"/>
  <c r="Q19" i="1"/>
  <c r="R19" i="1" s="1"/>
  <c r="Q20" i="1"/>
  <c r="Q21" i="1"/>
  <c r="R21" i="1" s="1"/>
  <c r="Q22" i="1"/>
  <c r="Q23" i="1"/>
  <c r="R23" i="1" s="1"/>
  <c r="Q24" i="1"/>
  <c r="Q25" i="1"/>
  <c r="R25" i="1" s="1"/>
  <c r="Q26" i="1"/>
  <c r="R26" i="1" s="1"/>
  <c r="Q27" i="1"/>
  <c r="Q28" i="1"/>
  <c r="Q29" i="1"/>
  <c r="Q30" i="1"/>
  <c r="Q31" i="1"/>
  <c r="R31" i="1" s="1"/>
  <c r="Q32" i="1"/>
  <c r="Q33" i="1"/>
  <c r="Q34" i="1"/>
  <c r="Q35" i="1"/>
  <c r="Q36" i="1"/>
  <c r="Q37" i="1"/>
  <c r="Q38" i="1"/>
  <c r="R38" i="1" s="1"/>
  <c r="Q39" i="1"/>
  <c r="Q40" i="1"/>
  <c r="R40" i="1" s="1"/>
  <c r="Q41" i="1"/>
  <c r="Q42" i="1"/>
  <c r="Q43" i="1"/>
  <c r="Q44" i="1"/>
  <c r="R44" i="1" s="1"/>
  <c r="Q45" i="1"/>
  <c r="R45" i="1" s="1"/>
  <c r="Q46" i="1"/>
  <c r="R46" i="1" s="1"/>
  <c r="Q47" i="1"/>
  <c r="R47" i="1" s="1"/>
  <c r="Q48" i="1"/>
  <c r="R48" i="1" s="1"/>
  <c r="Q49" i="1"/>
  <c r="Q50" i="1"/>
  <c r="Q51" i="1"/>
  <c r="Q52" i="1"/>
  <c r="Q53" i="1"/>
  <c r="Q54" i="1"/>
  <c r="Q55" i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Q65" i="1"/>
  <c r="Q66" i="1"/>
  <c r="Q67" i="1"/>
  <c r="Q68" i="1"/>
  <c r="Q69" i="1"/>
  <c r="Q70" i="1"/>
  <c r="R70" i="1" s="1"/>
  <c r="Q71" i="1"/>
  <c r="R71" i="1" s="1"/>
  <c r="Q72" i="1"/>
  <c r="R72" i="1" s="1"/>
  <c r="Q73" i="1"/>
  <c r="R73" i="1" s="1"/>
  <c r="Q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6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R5" i="1" l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7" i="1"/>
  <c r="V57" i="1"/>
  <c r="U55" i="1"/>
  <c r="V55" i="1"/>
  <c r="U53" i="1"/>
  <c r="V53" i="1"/>
  <c r="U51" i="1"/>
  <c r="V51" i="1"/>
  <c r="U49" i="1"/>
  <c r="V49" i="1"/>
  <c r="U47" i="1"/>
  <c r="V47" i="1"/>
  <c r="U45" i="1"/>
  <c r="V45" i="1"/>
  <c r="U43" i="1"/>
  <c r="V43" i="1"/>
  <c r="U41" i="1"/>
  <c r="V41" i="1"/>
  <c r="U39" i="1"/>
  <c r="V39" i="1"/>
  <c r="U37" i="1"/>
  <c r="V37" i="1"/>
  <c r="U35" i="1"/>
  <c r="V35" i="1"/>
  <c r="U33" i="1"/>
  <c r="V33" i="1"/>
  <c r="U31" i="1"/>
  <c r="V31" i="1"/>
  <c r="U29" i="1"/>
  <c r="V29" i="1"/>
  <c r="U27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V6" i="1"/>
  <c r="U6" i="1"/>
  <c r="U72" i="1"/>
  <c r="V72" i="1"/>
  <c r="U70" i="1"/>
  <c r="V70" i="1"/>
  <c r="U68" i="1"/>
  <c r="V68" i="1"/>
  <c r="U66" i="1"/>
  <c r="V66" i="1"/>
  <c r="U64" i="1"/>
  <c r="V64" i="1"/>
  <c r="U62" i="1"/>
  <c r="V62" i="1"/>
  <c r="U60" i="1"/>
  <c r="V60" i="1"/>
  <c r="U58" i="1"/>
  <c r="V58" i="1"/>
  <c r="U56" i="1"/>
  <c r="V56" i="1"/>
  <c r="U54" i="1"/>
  <c r="V54" i="1"/>
  <c r="U52" i="1"/>
  <c r="V52" i="1"/>
  <c r="U50" i="1"/>
  <c r="V50" i="1"/>
  <c r="U48" i="1"/>
  <c r="V48" i="1"/>
  <c r="U46" i="1"/>
  <c r="V46" i="1"/>
  <c r="U44" i="1"/>
  <c r="V44" i="1"/>
  <c r="U42" i="1"/>
  <c r="V42" i="1"/>
  <c r="U40" i="1"/>
  <c r="V40" i="1"/>
  <c r="U38" i="1"/>
  <c r="V38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K5" i="1"/>
  <c r="AD5" i="1"/>
  <c r="Q5" i="1"/>
</calcChain>
</file>

<file path=xl/sharedStrings.xml><?xml version="1.0" encoding="utf-8"?>
<sst xmlns="http://schemas.openxmlformats.org/spreadsheetml/2006/main" count="193" uniqueCount="113">
  <si>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</si>
  <si>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</si>
  <si>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</si>
  <si>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</si>
  <si>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</si>
  <si>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</si>
  <si>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</si>
  <si>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</si>
  <si>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</si>
  <si>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</si>
  <si>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</si>
  <si>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</si>
  <si>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</si>
  <si>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</si>
  <si>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</si>
  <si>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</si>
  <si>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</si>
  <si>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</si>
  <si>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</si>
  <si>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</si>
  <si>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</si>
  <si>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</si>
  <si>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04,02,</t>
  </si>
  <si>
    <t>09,02,(1)</t>
  </si>
  <si>
    <t>09,02,(2)</t>
  </si>
  <si>
    <t>08,02,</t>
  </si>
  <si>
    <t>06,02,</t>
  </si>
  <si>
    <t>01,02,</t>
  </si>
  <si>
    <t>30,01,</t>
  </si>
  <si>
    <t>25,01,</t>
  </si>
  <si>
    <t>23,01,</t>
  </si>
  <si>
    <t>17,01,</t>
  </si>
  <si>
    <t>005  Колбаса Докторская ГОСТ, Вязанка вектор,ВЕС. ПОКОМ</t>
  </si>
  <si>
    <t>кг</t>
  </si>
  <si>
    <t>014  Сардельки Вязанка Стародворские, СЕМЕЙНАЯ УПАКОВКА, ВЕС, ТМ Стародворские колбасы</t>
  </si>
  <si>
    <t>согласовал Химич / снятие с производства</t>
  </si>
  <si>
    <t>016  Сосиски Вязанка Молочные, Вязанка вискофан  ВЕС.ПОКОМ</t>
  </si>
  <si>
    <t>нужно увеличить продажи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</si>
  <si>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</si>
  <si>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</si>
  <si>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</si>
  <si>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</si>
  <si>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</si>
  <si>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</si>
  <si>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</si>
  <si>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</si>
  <si>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</si>
  <si>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</si>
  <si>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</si>
  <si>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</si>
  <si>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</si>
  <si>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</si>
  <si>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</si>
  <si>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</si>
  <si>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</si>
  <si>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</si>
  <si>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</si>
  <si>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</si>
  <si>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</si>
  <si>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</si>
  <si>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</si>
  <si>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</si>
  <si>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</si>
  <si>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</si>
  <si>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</si>
  <si>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</si>
  <si>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</si>
  <si>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</si>
  <si>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</si>
  <si>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</si>
  <si>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</si>
  <si>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</si>
  <si>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</si>
  <si>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</si>
  <si>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</si>
  <si>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</si>
  <si>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</si>
  <si>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</si>
  <si>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</si>
  <si>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</si>
  <si>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</si>
  <si>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</si>
  <si>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</si>
  <si>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</si>
  <si>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</si>
  <si>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</si>
  <si>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</si>
  <si>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</si>
  <si>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</si>
  <si>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</si>
  <si>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</si>
  <si>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</si>
  <si>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</si>
  <si>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</si>
  <si>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</si>
  <si>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</si>
  <si>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</si>
  <si>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</si>
  <si>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</si>
  <si>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</si>
  <si>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</si>
  <si>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</si>
  <si>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новинка согласовал Химич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</si>
  <si>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</si>
  <si>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</si>
  <si>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</si>
  <si>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то же что и 254/ нужно увеличить продажи</t>
  </si>
  <si>
    <t>выводим из ассортимента</t>
  </si>
  <si>
    <t>выводим из ассортимента/ нужно увеличить продажи</t>
  </si>
  <si>
    <t>выводим из ассортимента/ то же что и 094, 460</t>
  </si>
  <si>
    <t>выводим из ассортимента/ то же что и 451 (задвоенное СКЮ)</t>
  </si>
  <si>
    <t>заказ</t>
  </si>
  <si>
    <t>11,02,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</si>
</sst>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ownloads/&#1076;&#1074;%2008,02,24%20&#1076;&#1085;&#1088;&#1089;&#1095;%20&#1082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</row>
        <row r="4">
          <cell r="N4" t="str">
            <v>04,02,</v>
          </cell>
          <cell r="O4" t="str">
            <v>09,02,(1)</v>
          </cell>
          <cell r="P4" t="str">
            <v>09,02,(2)</v>
          </cell>
          <cell r="Q4" t="str">
            <v>08,02,</v>
          </cell>
        </row>
        <row r="5">
          <cell r="E5">
            <v>30887.761999999999</v>
          </cell>
          <cell r="F5">
            <v>37937.547999999995</v>
          </cell>
          <cell r="J5">
            <v>30226.183000000001</v>
          </cell>
          <cell r="K5">
            <v>661.57900000000063</v>
          </cell>
          <cell r="L5">
            <v>0</v>
          </cell>
          <cell r="M5">
            <v>0</v>
          </cell>
          <cell r="N5">
            <v>8516.3108581395318</v>
          </cell>
          <cell r="O5">
            <v>19569.824541860464</v>
          </cell>
          <cell r="P5">
            <v>13000</v>
          </cell>
          <cell r="Q5">
            <v>6177.5524000000005</v>
          </cell>
          <cell r="R5">
            <v>2755.3061999999986</v>
          </cell>
          <cell r="S5">
            <v>3918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586.404</v>
          </cell>
          <cell r="D6">
            <v>95.188000000000002</v>
          </cell>
          <cell r="E6">
            <v>199.50200000000001</v>
          </cell>
          <cell r="F6">
            <v>431.221</v>
          </cell>
          <cell r="G6">
            <v>1</v>
          </cell>
          <cell r="H6">
            <v>50</v>
          </cell>
          <cell r="J6">
            <v>185.9</v>
          </cell>
          <cell r="K6">
            <v>13.602000000000004</v>
          </cell>
          <cell r="O6">
            <v>98.135200000000054</v>
          </cell>
          <cell r="Q6">
            <v>39.900400000000005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C7">
            <v>16.262</v>
          </cell>
          <cell r="G7">
            <v>0</v>
          </cell>
          <cell r="H7">
            <v>30</v>
          </cell>
          <cell r="J7">
            <v>5</v>
          </cell>
          <cell r="K7">
            <v>-5</v>
          </cell>
          <cell r="O7">
            <v>0</v>
          </cell>
          <cell r="Q7">
            <v>0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626.18399999999997</v>
          </cell>
          <cell r="D8">
            <v>3.3319999999999999</v>
          </cell>
          <cell r="E8">
            <v>120.79300000000001</v>
          </cell>
          <cell r="F8">
            <v>464.25799999999998</v>
          </cell>
          <cell r="G8">
            <v>1</v>
          </cell>
          <cell r="H8">
            <v>45</v>
          </cell>
          <cell r="J8">
            <v>113.5</v>
          </cell>
          <cell r="K8">
            <v>7.2930000000000064</v>
          </cell>
          <cell r="O8">
            <v>0</v>
          </cell>
          <cell r="Q8">
            <v>24.1586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468.84199999999998</v>
          </cell>
          <cell r="D9">
            <v>505.05099999999999</v>
          </cell>
          <cell r="E9">
            <v>280.834</v>
          </cell>
          <cell r="F9">
            <v>612.49300000000005</v>
          </cell>
          <cell r="G9">
            <v>1</v>
          </cell>
          <cell r="H9">
            <v>45</v>
          </cell>
          <cell r="J9">
            <v>260.60000000000002</v>
          </cell>
          <cell r="K9">
            <v>20.23399999999998</v>
          </cell>
          <cell r="O9">
            <v>148.31580000000011</v>
          </cell>
          <cell r="Q9">
            <v>56.166800000000002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C10">
            <v>74</v>
          </cell>
          <cell r="D10">
            <v>150</v>
          </cell>
          <cell r="E10">
            <v>80</v>
          </cell>
          <cell r="F10">
            <v>132</v>
          </cell>
          <cell r="G10">
            <v>0.4</v>
          </cell>
          <cell r="H10">
            <v>50</v>
          </cell>
          <cell r="J10">
            <v>80</v>
          </cell>
          <cell r="K10">
            <v>0</v>
          </cell>
          <cell r="N10">
            <v>17</v>
          </cell>
          <cell r="O10">
            <v>56.799999999999983</v>
          </cell>
          <cell r="Q10">
            <v>16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C11">
            <v>873</v>
          </cell>
          <cell r="D11">
            <v>71</v>
          </cell>
          <cell r="E11">
            <v>450</v>
          </cell>
          <cell r="F11">
            <v>412</v>
          </cell>
          <cell r="G11">
            <v>0.45</v>
          </cell>
          <cell r="H11">
            <v>45</v>
          </cell>
          <cell r="J11">
            <v>449</v>
          </cell>
          <cell r="K11">
            <v>1</v>
          </cell>
          <cell r="O11">
            <v>417.2</v>
          </cell>
          <cell r="P11">
            <v>350</v>
          </cell>
          <cell r="Q11">
            <v>90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C12">
            <v>807</v>
          </cell>
          <cell r="D12">
            <v>938</v>
          </cell>
          <cell r="E12">
            <v>588</v>
          </cell>
          <cell r="F12">
            <v>1081</v>
          </cell>
          <cell r="G12">
            <v>0.45</v>
          </cell>
          <cell r="H12">
            <v>45</v>
          </cell>
          <cell r="J12">
            <v>587</v>
          </cell>
          <cell r="K12">
            <v>1</v>
          </cell>
          <cell r="O12">
            <v>507.19999999999982</v>
          </cell>
          <cell r="P12">
            <v>400</v>
          </cell>
          <cell r="Q12">
            <v>117.6</v>
          </cell>
        </row>
        <row r="13">
          <cell r="A13" t="str">
            <v>047  Кол Баварская, белков.обол. в термоусад. пакете 0.17 кг, ТМ Стародворье  ПОКОМ</v>
          </cell>
          <cell r="B13" t="str">
            <v>шт</v>
          </cell>
          <cell r="C13">
            <v>103</v>
          </cell>
          <cell r="E13">
            <v>32</v>
          </cell>
          <cell r="F13">
            <v>64</v>
          </cell>
          <cell r="G13">
            <v>0.17</v>
          </cell>
          <cell r="H13">
            <v>180</v>
          </cell>
          <cell r="J13">
            <v>31</v>
          </cell>
          <cell r="K13">
            <v>1</v>
          </cell>
          <cell r="O13">
            <v>0</v>
          </cell>
          <cell r="Q13">
            <v>6.4</v>
          </cell>
          <cell r="R13">
            <v>13</v>
          </cell>
          <cell r="S13">
            <v>13</v>
          </cell>
        </row>
        <row r="14">
          <cell r="A14" t="str">
            <v>058  Колбаса Докторская Особая ТМ Особый рецепт,  0,5кг, ПОКОМ</v>
          </cell>
          <cell r="B14" t="str">
            <v>шт</v>
          </cell>
          <cell r="C14">
            <v>57</v>
          </cell>
          <cell r="D14">
            <v>30</v>
          </cell>
          <cell r="E14">
            <v>17</v>
          </cell>
          <cell r="F14">
            <v>68</v>
          </cell>
          <cell r="G14">
            <v>0.5</v>
          </cell>
          <cell r="H14">
            <v>60</v>
          </cell>
          <cell r="J14">
            <v>18</v>
          </cell>
          <cell r="K14">
            <v>-1</v>
          </cell>
          <cell r="O14">
            <v>0</v>
          </cell>
          <cell r="Q14">
            <v>3.4</v>
          </cell>
          <cell r="T14" t="str">
            <v>выводим из ассортимента</v>
          </cell>
        </row>
        <row r="15">
          <cell r="A15" t="str">
            <v>062  Колбаса Кракушка пряная с сальцем, 0.3кг в/у п/к, БАВАРУШКА ПОКОМ</v>
          </cell>
          <cell r="B15" t="str">
            <v>шт</v>
          </cell>
          <cell r="C15">
            <v>68</v>
          </cell>
          <cell r="E15">
            <v>22</v>
          </cell>
          <cell r="F15">
            <v>40</v>
          </cell>
          <cell r="G15">
            <v>0.3</v>
          </cell>
          <cell r="H15">
            <v>40</v>
          </cell>
          <cell r="J15">
            <v>22</v>
          </cell>
          <cell r="K15">
            <v>0</v>
          </cell>
          <cell r="O15">
            <v>20.599999999999991</v>
          </cell>
          <cell r="Q15">
            <v>4.4000000000000004</v>
          </cell>
        </row>
        <row r="16">
          <cell r="A16" t="str">
            <v>083  Колбаса Швейцарская 0,17 кг., ШТ., сырокопченая   ПОКОМ</v>
          </cell>
          <cell r="B16" t="str">
            <v>шт</v>
          </cell>
          <cell r="C16">
            <v>193</v>
          </cell>
          <cell r="E16">
            <v>72</v>
          </cell>
          <cell r="F16">
            <v>107</v>
          </cell>
          <cell r="G16">
            <v>0.17</v>
          </cell>
          <cell r="H16">
            <v>180</v>
          </cell>
          <cell r="J16">
            <v>72</v>
          </cell>
          <cell r="K16">
            <v>0</v>
          </cell>
          <cell r="O16">
            <v>71</v>
          </cell>
          <cell r="Q16">
            <v>14.4</v>
          </cell>
        </row>
        <row r="17">
          <cell r="A17" t="str">
            <v>115  Колбаса Салями Филейбургская зернистая, в/у 0,35 кг срез, БАВАРУШКА ПОКОМ</v>
          </cell>
          <cell r="B17" t="str">
            <v>шт</v>
          </cell>
          <cell r="C17">
            <v>19</v>
          </cell>
          <cell r="E17">
            <v>6</v>
          </cell>
          <cell r="F17">
            <v>4</v>
          </cell>
          <cell r="G17">
            <v>0.35</v>
          </cell>
          <cell r="H17">
            <v>45</v>
          </cell>
          <cell r="J17">
            <v>9</v>
          </cell>
          <cell r="K17">
            <v>-3</v>
          </cell>
          <cell r="O17">
            <v>5</v>
          </cell>
          <cell r="Q17">
            <v>1.2</v>
          </cell>
          <cell r="R17">
            <v>5</v>
          </cell>
          <cell r="S17">
            <v>8</v>
          </cell>
        </row>
        <row r="18">
          <cell r="A18" t="str">
            <v>200  Ветчина Дугушка ТМ Стародворье, вектор в/у    ПОКОМ</v>
          </cell>
          <cell r="B18" t="str">
            <v>кг</v>
          </cell>
          <cell r="C18">
            <v>1996.7750000000001</v>
          </cell>
          <cell r="D18">
            <v>912.84</v>
          </cell>
          <cell r="E18">
            <v>1348.425</v>
          </cell>
          <cell r="F18">
            <v>885.57</v>
          </cell>
          <cell r="G18">
            <v>1</v>
          </cell>
          <cell r="H18">
            <v>55</v>
          </cell>
          <cell r="J18">
            <v>1258.6579999999999</v>
          </cell>
          <cell r="K18">
            <v>89.767000000000053</v>
          </cell>
          <cell r="O18">
            <v>1200</v>
          </cell>
          <cell r="P18">
            <v>1100</v>
          </cell>
          <cell r="Q18">
            <v>269.685</v>
          </cell>
          <cell r="R18">
            <v>51</v>
          </cell>
          <cell r="S18">
            <v>0</v>
          </cell>
        </row>
        <row r="19">
          <cell r="A19" t="str">
            <v>201  Ветчина Нежная ТМ Особый рецепт, (2,5кг), ПОКОМ</v>
          </cell>
          <cell r="B19" t="str">
            <v>кг</v>
          </cell>
          <cell r="C19">
            <v>4475.8760000000002</v>
          </cell>
          <cell r="D19">
            <v>3962.8180000000002</v>
          </cell>
          <cell r="E19">
            <v>4011.9079999999999</v>
          </cell>
          <cell r="F19">
            <v>4189.4690000000001</v>
          </cell>
          <cell r="G19">
            <v>1</v>
          </cell>
          <cell r="H19">
            <v>50</v>
          </cell>
          <cell r="J19">
            <v>3992.4</v>
          </cell>
          <cell r="K19">
            <v>19.507999999999811</v>
          </cell>
          <cell r="O19">
            <v>2600</v>
          </cell>
          <cell r="P19">
            <v>2500</v>
          </cell>
          <cell r="Q19">
            <v>802.38159999999993</v>
          </cell>
          <cell r="R19">
            <v>339.11020000000008</v>
          </cell>
          <cell r="S19">
            <v>750</v>
          </cell>
        </row>
        <row r="20">
          <cell r="A20" t="str">
            <v>215  Колбаса Докторская ГОСТ Дугушка, ВЕС, ТМ Стародворье ПОКОМ</v>
          </cell>
          <cell r="B20" t="str">
            <v>кг</v>
          </cell>
          <cell r="C20">
            <v>44.23</v>
          </cell>
          <cell r="D20">
            <v>14.016</v>
          </cell>
          <cell r="E20">
            <v>22.95</v>
          </cell>
          <cell r="F20">
            <v>30.904</v>
          </cell>
          <cell r="G20">
            <v>1</v>
          </cell>
          <cell r="H20">
            <v>55</v>
          </cell>
          <cell r="J20">
            <v>21.2</v>
          </cell>
          <cell r="K20">
            <v>1.75</v>
          </cell>
          <cell r="N20">
            <v>19.398800000000001</v>
          </cell>
          <cell r="O20">
            <v>19.095600000000001</v>
          </cell>
          <cell r="Q20">
            <v>4.59</v>
          </cell>
        </row>
        <row r="21">
          <cell r="A21" t="str">
            <v>217  Колбаса Докторская Дугушка, ВЕС, НЕ ГОСТ, ТМ Стародворье ПОКОМ</v>
          </cell>
          <cell r="B21" t="str">
            <v>кг</v>
          </cell>
          <cell r="C21">
            <v>3106.4989999999998</v>
          </cell>
          <cell r="E21">
            <v>1707.749</v>
          </cell>
          <cell r="F21">
            <v>1004.5549999999999</v>
          </cell>
          <cell r="G21">
            <v>1</v>
          </cell>
          <cell r="H21">
            <v>55</v>
          </cell>
          <cell r="J21">
            <v>1608.7</v>
          </cell>
          <cell r="K21">
            <v>99.048999999999978</v>
          </cell>
          <cell r="O21">
            <v>1700</v>
          </cell>
          <cell r="P21">
            <v>1100</v>
          </cell>
          <cell r="Q21">
            <v>341.5498</v>
          </cell>
          <cell r="R21">
            <v>294.04260000000011</v>
          </cell>
          <cell r="S21">
            <v>450</v>
          </cell>
        </row>
        <row r="22">
          <cell r="A22" t="str">
            <v>219  Колбаса Докторская Особая ТМ Особый рецепт, ВЕС  ПОКОМ</v>
          </cell>
          <cell r="B22" t="str">
            <v>кг</v>
          </cell>
          <cell r="C22">
            <v>3445.2820000000002</v>
          </cell>
          <cell r="D22">
            <v>7190.5029999999997</v>
          </cell>
          <cell r="E22">
            <v>3062.9929999999999</v>
          </cell>
          <cell r="F22">
            <v>7255.134</v>
          </cell>
          <cell r="G22">
            <v>1</v>
          </cell>
          <cell r="H22">
            <v>60</v>
          </cell>
          <cell r="J22">
            <v>2961.5949999999998</v>
          </cell>
          <cell r="K22">
            <v>101.39800000000014</v>
          </cell>
          <cell r="N22">
            <v>150</v>
          </cell>
          <cell r="O22">
            <v>1050</v>
          </cell>
          <cell r="P22">
            <v>800</v>
          </cell>
          <cell r="Q22">
            <v>612.59860000000003</v>
          </cell>
        </row>
        <row r="23">
          <cell r="A23" t="str">
            <v>225  Колбаса Дугушка со шпиком, ВЕС, ТМ Стародворье   ПОКОМ</v>
          </cell>
          <cell r="B23" t="str">
            <v>кг</v>
          </cell>
          <cell r="C23">
            <v>521.47400000000005</v>
          </cell>
          <cell r="E23">
            <v>162.73099999999999</v>
          </cell>
          <cell r="F23">
            <v>317.62200000000001</v>
          </cell>
          <cell r="G23">
            <v>1</v>
          </cell>
          <cell r="H23">
            <v>50</v>
          </cell>
          <cell r="J23">
            <v>148.94999999999999</v>
          </cell>
          <cell r="K23">
            <v>13.781000000000006</v>
          </cell>
          <cell r="O23">
            <v>54.12259999999992</v>
          </cell>
          <cell r="Q23">
            <v>32.546199999999999</v>
          </cell>
          <cell r="R23">
            <v>18.809800000000052</v>
          </cell>
          <cell r="S23">
            <v>0</v>
          </cell>
        </row>
        <row r="24">
          <cell r="A24" t="str">
            <v>229  Колбаса Молочная Дугушка, в/у, ВЕС, ТМ Стародворье   ПОКОМ</v>
          </cell>
          <cell r="B24" t="str">
            <v>кг</v>
          </cell>
          <cell r="C24">
            <v>2042.538</v>
          </cell>
          <cell r="D24">
            <v>2096.587</v>
          </cell>
          <cell r="E24">
            <v>1647.97</v>
          </cell>
          <cell r="F24">
            <v>2180.2779999999998</v>
          </cell>
          <cell r="G24">
            <v>1</v>
          </cell>
          <cell r="H24">
            <v>55</v>
          </cell>
          <cell r="J24">
            <v>1548.3</v>
          </cell>
          <cell r="K24">
            <v>99.670000000000073</v>
          </cell>
          <cell r="N24">
            <v>250</v>
          </cell>
          <cell r="O24">
            <v>1250</v>
          </cell>
          <cell r="P24">
            <v>1000</v>
          </cell>
          <cell r="Q24">
            <v>329.59399999999999</v>
          </cell>
        </row>
        <row r="25">
          <cell r="A25" t="str">
            <v>230  Колбаса Молочная Особая ТМ Особый рецепт, п/а, ВЕС. ПОКОМ</v>
          </cell>
          <cell r="B25" t="str">
            <v>кг</v>
          </cell>
          <cell r="C25">
            <v>4075.18</v>
          </cell>
          <cell r="D25">
            <v>4508.6899999999996</v>
          </cell>
          <cell r="E25">
            <v>3659.0920000000001</v>
          </cell>
          <cell r="F25">
            <v>4677.3990000000003</v>
          </cell>
          <cell r="G25">
            <v>1</v>
          </cell>
          <cell r="H25">
            <v>60</v>
          </cell>
          <cell r="J25">
            <v>3592.96</v>
          </cell>
          <cell r="K25">
            <v>66.132000000000062</v>
          </cell>
          <cell r="O25">
            <v>1800</v>
          </cell>
          <cell r="P25">
            <v>1500</v>
          </cell>
          <cell r="Q25">
            <v>731.8184</v>
          </cell>
          <cell r="R25">
            <v>804.42179999999917</v>
          </cell>
          <cell r="S25">
            <v>1500</v>
          </cell>
        </row>
        <row r="26">
          <cell r="A26" t="str">
            <v>235  Колбаса Особая ТМ Особый рецепт, ВЕС, ТМ Стародворье ПОКОМ</v>
          </cell>
          <cell r="B26" t="str">
            <v>кг</v>
          </cell>
          <cell r="C26">
            <v>1718.4939999999999</v>
          </cell>
          <cell r="D26">
            <v>2208.7620000000002</v>
          </cell>
          <cell r="E26">
            <v>1852.9870000000001</v>
          </cell>
          <cell r="F26">
            <v>1964.3589999999999</v>
          </cell>
          <cell r="G26">
            <v>1</v>
          </cell>
          <cell r="H26">
            <v>60</v>
          </cell>
          <cell r="J26">
            <v>1795.1</v>
          </cell>
          <cell r="K26">
            <v>57.887000000000171</v>
          </cell>
          <cell r="N26">
            <v>300</v>
          </cell>
          <cell r="O26">
            <v>1150</v>
          </cell>
          <cell r="P26">
            <v>1000</v>
          </cell>
          <cell r="Q26">
            <v>370.59739999999999</v>
          </cell>
          <cell r="R26">
            <v>32.809799999999541</v>
          </cell>
          <cell r="S26">
            <v>0</v>
          </cell>
        </row>
        <row r="27">
          <cell r="A27" t="str">
            <v>236  Колбаса Рубленая ЗАПЕЧ. Дугушка ТМ Стародворье, вектор, в/к    ПОКОМ</v>
          </cell>
          <cell r="B27" t="str">
            <v>кг</v>
          </cell>
          <cell r="C27">
            <v>924.351</v>
          </cell>
          <cell r="D27">
            <v>156.30600000000001</v>
          </cell>
          <cell r="E27">
            <v>391.584</v>
          </cell>
          <cell r="F27">
            <v>574.34100000000001</v>
          </cell>
          <cell r="G27">
            <v>1</v>
          </cell>
          <cell r="H27">
            <v>60</v>
          </cell>
          <cell r="J27">
            <v>365</v>
          </cell>
          <cell r="K27">
            <v>26.584000000000003</v>
          </cell>
          <cell r="N27">
            <v>320</v>
          </cell>
          <cell r="O27">
            <v>239.66540000000001</v>
          </cell>
          <cell r="P27">
            <v>100</v>
          </cell>
          <cell r="Q27">
            <v>78.316800000000001</v>
          </cell>
        </row>
        <row r="28">
          <cell r="A28" t="str">
            <v>239  Колбаса Салями запеч Дугушка, оболочка вектор, ВЕС, ТМ Стародворье  ПОКОМ</v>
          </cell>
          <cell r="B28" t="str">
            <v>кг</v>
          </cell>
          <cell r="C28">
            <v>1292.1030000000001</v>
          </cell>
          <cell r="D28">
            <v>653.22799999999995</v>
          </cell>
          <cell r="E28">
            <v>680.07600000000002</v>
          </cell>
          <cell r="F28">
            <v>1103.171</v>
          </cell>
          <cell r="G28">
            <v>1</v>
          </cell>
          <cell r="H28">
            <v>60</v>
          </cell>
          <cell r="J28">
            <v>649.9</v>
          </cell>
          <cell r="K28">
            <v>30.176000000000045</v>
          </cell>
          <cell r="O28">
            <v>432.32960000000003</v>
          </cell>
          <cell r="P28">
            <v>300</v>
          </cell>
          <cell r="Q28">
            <v>136.01519999999999</v>
          </cell>
        </row>
        <row r="29">
          <cell r="A29" t="str">
            <v>240  Колбаса Салями охотничья, ВЕС. ПОКОМ</v>
          </cell>
          <cell r="B29" t="str">
            <v>кг</v>
          </cell>
          <cell r="C29">
            <v>35.368000000000002</v>
          </cell>
          <cell r="E29">
            <v>9.8439999999999994</v>
          </cell>
          <cell r="F29">
            <v>21.102</v>
          </cell>
          <cell r="G29">
            <v>1</v>
          </cell>
          <cell r="H29">
            <v>180</v>
          </cell>
          <cell r="J29">
            <v>8.94</v>
          </cell>
          <cell r="K29">
            <v>0.90399999999999991</v>
          </cell>
          <cell r="O29">
            <v>10</v>
          </cell>
          <cell r="Q29">
            <v>1.9687999999999999</v>
          </cell>
        </row>
        <row r="30">
          <cell r="A30" t="str">
            <v>242  Колбаса Сервелат ЗАПЕЧ.Дугушка ТМ Стародворье, вектор, в/к     ПОКОМ</v>
          </cell>
          <cell r="B30" t="str">
            <v>кг</v>
          </cell>
          <cell r="C30">
            <v>1478.578</v>
          </cell>
          <cell r="D30">
            <v>1572.7929999999999</v>
          </cell>
          <cell r="E30">
            <v>1210.049</v>
          </cell>
          <cell r="F30">
            <v>1288.575</v>
          </cell>
          <cell r="G30">
            <v>1</v>
          </cell>
          <cell r="H30">
            <v>60</v>
          </cell>
          <cell r="J30">
            <v>1136.8499999999999</v>
          </cell>
          <cell r="K30">
            <v>73.199000000000069</v>
          </cell>
          <cell r="N30">
            <v>1600</v>
          </cell>
          <cell r="O30">
            <v>814.5213999999994</v>
          </cell>
          <cell r="P30">
            <v>400</v>
          </cell>
          <cell r="Q30">
            <v>242.00979999999998</v>
          </cell>
        </row>
        <row r="31">
          <cell r="A31" t="str">
            <v>243  Колбаса Сервелат Зернистый, ВЕС.  ПОКОМ</v>
          </cell>
          <cell r="B31" t="str">
            <v>кг</v>
          </cell>
          <cell r="C31">
            <v>19.684000000000001</v>
          </cell>
          <cell r="D31">
            <v>43.143999999999998</v>
          </cell>
          <cell r="E31">
            <v>40.755000000000003</v>
          </cell>
          <cell r="F31">
            <v>12.223000000000001</v>
          </cell>
          <cell r="G31">
            <v>1</v>
          </cell>
          <cell r="H31">
            <v>35</v>
          </cell>
          <cell r="J31">
            <v>47.4</v>
          </cell>
          <cell r="K31">
            <v>-6.644999999999996</v>
          </cell>
          <cell r="N31">
            <v>57.255800000000008</v>
          </cell>
          <cell r="O31">
            <v>8.0127999999999986</v>
          </cell>
          <cell r="Q31">
            <v>8.1509999999999998</v>
          </cell>
          <cell r="R31">
            <v>20.320399999999992</v>
          </cell>
          <cell r="S31">
            <v>20</v>
          </cell>
        </row>
        <row r="32">
          <cell r="A32" t="str">
            <v>248  Сардельки Сочные ТМ Особый рецепт,   ПОКОМ</v>
          </cell>
          <cell r="B32" t="str">
            <v>кг</v>
          </cell>
          <cell r="C32">
            <v>121.56699999999999</v>
          </cell>
          <cell r="D32">
            <v>144.46700000000001</v>
          </cell>
          <cell r="E32">
            <v>120.331</v>
          </cell>
          <cell r="F32">
            <v>88.825000000000003</v>
          </cell>
          <cell r="G32">
            <v>1</v>
          </cell>
          <cell r="H32">
            <v>30</v>
          </cell>
          <cell r="J32">
            <v>135.1</v>
          </cell>
          <cell r="K32">
            <v>-14.768999999999991</v>
          </cell>
          <cell r="N32">
            <v>225</v>
          </cell>
          <cell r="O32">
            <v>75.724199999999968</v>
          </cell>
          <cell r="Q32">
            <v>24.066200000000002</v>
          </cell>
          <cell r="T32" t="str">
            <v>выводим из ассортимента</v>
          </cell>
        </row>
        <row r="33">
          <cell r="A33" t="str">
            <v>250  Сардельки стародворские с говядиной в обол. NDX, ВЕС. ПОКОМ</v>
          </cell>
          <cell r="B33" t="str">
            <v>кг</v>
          </cell>
          <cell r="C33">
            <v>634.20600000000002</v>
          </cell>
          <cell r="D33">
            <v>75.290000000000006</v>
          </cell>
          <cell r="E33">
            <v>340.37099999999998</v>
          </cell>
          <cell r="F33">
            <v>268.84100000000001</v>
          </cell>
          <cell r="G33">
            <v>1</v>
          </cell>
          <cell r="H33">
            <v>30</v>
          </cell>
          <cell r="J33">
            <v>340.1</v>
          </cell>
          <cell r="K33">
            <v>0.27099999999995816</v>
          </cell>
          <cell r="N33">
            <v>113.13639999999999</v>
          </cell>
          <cell r="O33">
            <v>283.76659999999998</v>
          </cell>
          <cell r="P33">
            <v>150</v>
          </cell>
          <cell r="Q33">
            <v>68.07419999999999</v>
          </cell>
        </row>
        <row r="34">
          <cell r="A34" t="str">
            <v>253  Сосиски Ганноверские   ПОКОМ</v>
          </cell>
          <cell r="B34" t="str">
            <v>кг</v>
          </cell>
          <cell r="C34">
            <v>1</v>
          </cell>
          <cell r="E34">
            <v>-1.3</v>
          </cell>
          <cell r="G34">
            <v>0</v>
          </cell>
          <cell r="H34" t="e">
            <v>#N/A</v>
          </cell>
          <cell r="J34">
            <v>5</v>
          </cell>
          <cell r="K34">
            <v>-6.3</v>
          </cell>
          <cell r="O34">
            <v>0</v>
          </cell>
          <cell r="Q34">
            <v>-0.26</v>
          </cell>
          <cell r="T34" t="str">
            <v>выводим из ассортимента</v>
          </cell>
        </row>
        <row r="35">
          <cell r="A35" t="str">
            <v>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3797.8890000000001</v>
          </cell>
          <cell r="D35">
            <v>2164.6019999999999</v>
          </cell>
          <cell r="E35">
            <v>3516.7379999999998</v>
          </cell>
          <cell r="F35">
            <v>1967.01</v>
          </cell>
          <cell r="G35">
            <v>1</v>
          </cell>
          <cell r="H35">
            <v>40</v>
          </cell>
          <cell r="J35">
            <v>3458.43</v>
          </cell>
          <cell r="K35">
            <v>58.307999999999993</v>
          </cell>
          <cell r="N35">
            <v>4155.2692000000006</v>
          </cell>
          <cell r="O35">
            <v>2021.5740000000001</v>
          </cell>
          <cell r="P35">
            <v>1000</v>
          </cell>
          <cell r="Q35">
            <v>703.34759999999994</v>
          </cell>
        </row>
        <row r="36">
          <cell r="A36" t="str">
            <v>257  Сосиски Молочные оригинальные ТМ Особый рецепт, ВЕС.   ПОКОМ</v>
          </cell>
          <cell r="B36" t="str">
            <v>кг</v>
          </cell>
          <cell r="C36">
            <v>37.524000000000001</v>
          </cell>
          <cell r="D36">
            <v>0.53200000000000003</v>
          </cell>
          <cell r="E36">
            <v>1.37</v>
          </cell>
          <cell r="F36">
            <v>35.314</v>
          </cell>
          <cell r="G36">
            <v>1</v>
          </cell>
          <cell r="H36">
            <v>35</v>
          </cell>
          <cell r="J36">
            <v>1.3</v>
          </cell>
          <cell r="K36">
            <v>7.0000000000000062E-2</v>
          </cell>
          <cell r="O36">
            <v>0</v>
          </cell>
          <cell r="Q36">
            <v>0.27400000000000002</v>
          </cell>
          <cell r="T36" t="str">
            <v>выводим из ассортимента</v>
          </cell>
        </row>
        <row r="37">
          <cell r="A37" t="str">
            <v>265  Колбаса Балыкбургская, ВЕС, ТМ Баварушка  ПОКОМ</v>
          </cell>
          <cell r="B37" t="str">
            <v>кг</v>
          </cell>
          <cell r="C37">
            <v>36.423999999999999</v>
          </cell>
          <cell r="E37">
            <v>15.744</v>
          </cell>
          <cell r="F37">
            <v>19.335999999999999</v>
          </cell>
          <cell r="G37">
            <v>1</v>
          </cell>
          <cell r="H37">
            <v>45</v>
          </cell>
          <cell r="J37">
            <v>16.399999999999999</v>
          </cell>
          <cell r="K37">
            <v>-0.65599999999999881</v>
          </cell>
          <cell r="O37">
            <v>14.224</v>
          </cell>
          <cell r="Q37">
            <v>3.1488</v>
          </cell>
          <cell r="R37">
            <v>5</v>
          </cell>
          <cell r="S37">
            <v>5</v>
          </cell>
        </row>
        <row r="38">
          <cell r="A38" t="str">
            <v>266  Колбаса Филейбургская с сочным окороком, ВЕС, ТМ Баварушка  ПОКОМ</v>
          </cell>
          <cell r="B38" t="str">
            <v>кг</v>
          </cell>
          <cell r="C38">
            <v>77.453000000000003</v>
          </cell>
          <cell r="D38">
            <v>20.36</v>
          </cell>
          <cell r="E38">
            <v>52.389000000000003</v>
          </cell>
          <cell r="F38">
            <v>38.188000000000002</v>
          </cell>
          <cell r="G38">
            <v>1</v>
          </cell>
          <cell r="H38">
            <v>45</v>
          </cell>
          <cell r="J38">
            <v>51.7</v>
          </cell>
          <cell r="K38">
            <v>0.68900000000000006</v>
          </cell>
          <cell r="N38">
            <v>15.52480000000001</v>
          </cell>
          <cell r="O38">
            <v>41.093199999999982</v>
          </cell>
          <cell r="Q38">
            <v>10.4778</v>
          </cell>
          <cell r="R38">
            <v>30.927599999999998</v>
          </cell>
          <cell r="S38">
            <v>31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  <cell r="B39" t="str">
            <v>кг</v>
          </cell>
          <cell r="C39">
            <v>84.722999999999999</v>
          </cell>
          <cell r="E39">
            <v>34.652000000000001</v>
          </cell>
          <cell r="F39">
            <v>44.354999999999997</v>
          </cell>
          <cell r="G39">
            <v>1</v>
          </cell>
          <cell r="H39">
            <v>45</v>
          </cell>
          <cell r="J39">
            <v>36.200000000000003</v>
          </cell>
          <cell r="K39">
            <v>-1.5480000000000018</v>
          </cell>
          <cell r="O39">
            <v>36.779399999999988</v>
          </cell>
          <cell r="Q39">
            <v>6.9304000000000006</v>
          </cell>
        </row>
        <row r="40">
          <cell r="A40" t="str">
            <v>272  Колбаса Сервелат Филедворский, фиброуз, в/у 0,35 кг срез,  ПОКОМ</v>
          </cell>
          <cell r="B40" t="str">
            <v>шт</v>
          </cell>
          <cell r="C40">
            <v>100</v>
          </cell>
          <cell r="E40">
            <v>85</v>
          </cell>
          <cell r="G40">
            <v>0.35</v>
          </cell>
          <cell r="H40">
            <v>40</v>
          </cell>
          <cell r="J40">
            <v>85</v>
          </cell>
          <cell r="K40">
            <v>0</v>
          </cell>
          <cell r="O40">
            <v>150.19999999999999</v>
          </cell>
          <cell r="Q40">
            <v>17</v>
          </cell>
          <cell r="R40">
            <v>53.800000000000011</v>
          </cell>
          <cell r="S40">
            <v>54</v>
          </cell>
        </row>
        <row r="41">
          <cell r="A41" t="str">
            <v>273  Сосиски Сочинки с сочной грудинкой, МГС 0.4кг,   ПОКОМ</v>
          </cell>
          <cell r="B41" t="str">
            <v>шт</v>
          </cell>
          <cell r="C41">
            <v>1390</v>
          </cell>
          <cell r="D41">
            <v>852</v>
          </cell>
          <cell r="E41">
            <v>735</v>
          </cell>
          <cell r="F41">
            <v>1289</v>
          </cell>
          <cell r="G41">
            <v>0.4</v>
          </cell>
          <cell r="H41">
            <v>45</v>
          </cell>
          <cell r="J41">
            <v>736</v>
          </cell>
          <cell r="K41">
            <v>-1</v>
          </cell>
          <cell r="O41">
            <v>334.60000000000042</v>
          </cell>
          <cell r="P41">
            <v>200</v>
          </cell>
          <cell r="Q41">
            <v>147</v>
          </cell>
        </row>
        <row r="42">
          <cell r="A42" t="str">
            <v>276  Колбаса Сливушка ТМ Вязанка в оболочке полиамид 0,45 кг  ПОКОМ</v>
          </cell>
          <cell r="B42" t="str">
            <v>шт</v>
          </cell>
          <cell r="C42">
            <v>93</v>
          </cell>
          <cell r="E42">
            <v>68</v>
          </cell>
          <cell r="F42">
            <v>6</v>
          </cell>
          <cell r="G42">
            <v>0.45</v>
          </cell>
          <cell r="H42">
            <v>50</v>
          </cell>
          <cell r="J42">
            <v>75</v>
          </cell>
          <cell r="K42">
            <v>-7</v>
          </cell>
          <cell r="N42">
            <v>78.600000000000023</v>
          </cell>
          <cell r="O42">
            <v>165.8</v>
          </cell>
          <cell r="Q42">
            <v>13.6</v>
          </cell>
        </row>
        <row r="43">
          <cell r="A43" t="str">
            <v>283  Сосиски Сочинки, ВЕС, ТМ Стародворье ПОКОМ</v>
          </cell>
          <cell r="B43" t="str">
            <v>кг</v>
          </cell>
          <cell r="C43">
            <v>645.84100000000001</v>
          </cell>
          <cell r="D43">
            <v>16.428000000000001</v>
          </cell>
          <cell r="E43">
            <v>166.18700000000001</v>
          </cell>
          <cell r="F43">
            <v>405.07900000000001</v>
          </cell>
          <cell r="G43">
            <v>1</v>
          </cell>
          <cell r="H43">
            <v>45</v>
          </cell>
          <cell r="J43">
            <v>162.6</v>
          </cell>
          <cell r="K43">
            <v>3.5870000000000175</v>
          </cell>
          <cell r="N43">
            <v>250</v>
          </cell>
          <cell r="O43">
            <v>167.03920000000011</v>
          </cell>
          <cell r="Q43">
            <v>33.237400000000001</v>
          </cell>
        </row>
        <row r="44">
          <cell r="A44" t="str">
            <v>296  Колбаса Мясорубская с рубленой грудинкой 0,35кг срез ТМ Стародворье  ПОКОМ</v>
          </cell>
          <cell r="B44" t="str">
            <v>шт</v>
          </cell>
          <cell r="C44">
            <v>179</v>
          </cell>
          <cell r="E44">
            <v>135</v>
          </cell>
          <cell r="F44">
            <v>5</v>
          </cell>
          <cell r="G44">
            <v>0.35</v>
          </cell>
          <cell r="H44">
            <v>40</v>
          </cell>
          <cell r="J44">
            <v>142</v>
          </cell>
          <cell r="K44">
            <v>-7</v>
          </cell>
          <cell r="N44">
            <v>50</v>
          </cell>
          <cell r="O44">
            <v>107</v>
          </cell>
          <cell r="P44">
            <v>100</v>
          </cell>
          <cell r="Q44">
            <v>27</v>
          </cell>
          <cell r="R44">
            <v>62</v>
          </cell>
          <cell r="S44">
            <v>62</v>
          </cell>
        </row>
        <row r="45">
          <cell r="A45" t="str">
            <v>301  Сосиски Сочинки по-баварски с сыром,  0.4кг, ТМ Стародворье  ПОКОМ</v>
          </cell>
          <cell r="B45" t="str">
            <v>шт</v>
          </cell>
          <cell r="C45">
            <v>591</v>
          </cell>
          <cell r="D45">
            <v>306</v>
          </cell>
          <cell r="E45">
            <v>412.75200000000001</v>
          </cell>
          <cell r="F45">
            <v>393</v>
          </cell>
          <cell r="G45">
            <v>0.4</v>
          </cell>
          <cell r="H45">
            <v>40</v>
          </cell>
          <cell r="J45">
            <v>412</v>
          </cell>
          <cell r="K45">
            <v>0.75200000000000955</v>
          </cell>
          <cell r="N45">
            <v>17.599999999999909</v>
          </cell>
          <cell r="O45">
            <v>300.20479999999998</v>
          </cell>
          <cell r="P45">
            <v>200</v>
          </cell>
          <cell r="Q45">
            <v>82.550399999999996</v>
          </cell>
          <cell r="R45">
            <v>79.800000000000068</v>
          </cell>
          <cell r="S45">
            <v>80</v>
          </cell>
        </row>
        <row r="46">
          <cell r="A46" t="str">
            <v>302  Сосиски Сочинки по-баварски,  0.4кг, ТМ Стародворье  ПОКОМ</v>
          </cell>
          <cell r="B46" t="str">
            <v>шт</v>
          </cell>
          <cell r="C46">
            <v>1029</v>
          </cell>
          <cell r="D46">
            <v>271</v>
          </cell>
          <cell r="E46">
            <v>595</v>
          </cell>
          <cell r="F46">
            <v>598</v>
          </cell>
          <cell r="G46">
            <v>0.4</v>
          </cell>
          <cell r="H46">
            <v>45</v>
          </cell>
          <cell r="J46">
            <v>591</v>
          </cell>
          <cell r="K46">
            <v>4</v>
          </cell>
          <cell r="N46">
            <v>80</v>
          </cell>
          <cell r="O46">
            <v>428.80000000000018</v>
          </cell>
          <cell r="P46">
            <v>250</v>
          </cell>
          <cell r="Q46">
            <v>119</v>
          </cell>
          <cell r="R46">
            <v>71.199999999999818</v>
          </cell>
          <cell r="S46">
            <v>71</v>
          </cell>
        </row>
        <row r="47">
          <cell r="A47" t="str">
            <v>309  Сосиски Сочинки с сыром 0,4 кг ТМ Стародворье  ПОКОМ</v>
          </cell>
          <cell r="B47" t="str">
            <v>шт</v>
          </cell>
          <cell r="C47">
            <v>321</v>
          </cell>
          <cell r="E47">
            <v>143</v>
          </cell>
          <cell r="F47">
            <v>157</v>
          </cell>
          <cell r="G47">
            <v>0.4</v>
          </cell>
          <cell r="H47">
            <v>40</v>
          </cell>
          <cell r="J47">
            <v>214</v>
          </cell>
          <cell r="K47">
            <v>-71</v>
          </cell>
          <cell r="O47">
            <v>148.19999999999999</v>
          </cell>
          <cell r="Q47">
            <v>28.6</v>
          </cell>
          <cell r="R47">
            <v>38.000000000000057</v>
          </cell>
          <cell r="S47">
            <v>38</v>
          </cell>
        </row>
        <row r="48">
          <cell r="A48" t="str">
            <v>312  Ветчина Филейская ТМ Вязанка ТС Столичная ВЕС  ПОКОМ</v>
          </cell>
          <cell r="B48" t="str">
            <v>кг</v>
          </cell>
          <cell r="C48">
            <v>292.18</v>
          </cell>
          <cell r="E48">
            <v>94.986000000000004</v>
          </cell>
          <cell r="F48">
            <v>175.334</v>
          </cell>
          <cell r="G48">
            <v>1</v>
          </cell>
          <cell r="H48">
            <v>50</v>
          </cell>
          <cell r="J48">
            <v>90.7</v>
          </cell>
          <cell r="K48">
            <v>4.2860000000000014</v>
          </cell>
          <cell r="O48">
            <v>0</v>
          </cell>
          <cell r="Q48">
            <v>18.997199999999999</v>
          </cell>
          <cell r="R48">
            <v>52.63239999999999</v>
          </cell>
          <cell r="S48">
            <v>53</v>
          </cell>
        </row>
        <row r="49">
          <cell r="A49" t="str">
            <v>313 Колбаса вареная Молокуша ТМ Вязанка в оболочке полиамид. ВЕС  ПОКОМ</v>
          </cell>
          <cell r="B49" t="str">
            <v>кг</v>
          </cell>
          <cell r="C49">
            <v>789.89300000000003</v>
          </cell>
          <cell r="E49">
            <v>218.93799999999999</v>
          </cell>
          <cell r="F49">
            <v>526.67999999999995</v>
          </cell>
          <cell r="G49">
            <v>1</v>
          </cell>
          <cell r="H49">
            <v>50</v>
          </cell>
          <cell r="J49">
            <v>211.5</v>
          </cell>
          <cell r="K49">
            <v>7.4379999999999882</v>
          </cell>
          <cell r="O49">
            <v>99.948600000000056</v>
          </cell>
          <cell r="P49">
            <v>100</v>
          </cell>
          <cell r="Q49">
            <v>43.787599999999998</v>
          </cell>
        </row>
        <row r="50">
          <cell r="A50" t="str">
            <v>314 Колбаса вареная Филейская ТМ Вязанка ТС Классическая в оболочке полиамид.  ПОКОМ</v>
          </cell>
          <cell r="B50" t="str">
            <v>кг</v>
          </cell>
          <cell r="C50">
            <v>519.67899999999997</v>
          </cell>
          <cell r="D50">
            <v>47.173999999999999</v>
          </cell>
          <cell r="E50">
            <v>123.863</v>
          </cell>
          <cell r="F50">
            <v>399.94</v>
          </cell>
          <cell r="G50">
            <v>1</v>
          </cell>
          <cell r="H50">
            <v>55</v>
          </cell>
          <cell r="J50">
            <v>116.8</v>
          </cell>
          <cell r="K50">
            <v>7.0630000000000024</v>
          </cell>
          <cell r="O50">
            <v>0</v>
          </cell>
          <cell r="Q50">
            <v>24.772600000000001</v>
          </cell>
        </row>
        <row r="51">
          <cell r="A51" t="str">
            <v>318 Сосиски Датские ТМ Зареченские колбасы ТС Зареченские п полиамид в модифициров  ПОКОМ</v>
          </cell>
          <cell r="B51" t="str">
            <v>кг</v>
          </cell>
          <cell r="C51">
            <v>342.57499999999999</v>
          </cell>
          <cell r="D51">
            <v>330.685</v>
          </cell>
          <cell r="E51">
            <v>104.47799999999999</v>
          </cell>
          <cell r="F51">
            <v>563.43899999999996</v>
          </cell>
          <cell r="G51">
            <v>1</v>
          </cell>
          <cell r="H51">
            <v>40</v>
          </cell>
          <cell r="J51">
            <v>105.4</v>
          </cell>
          <cell r="K51">
            <v>-0.92200000000001125</v>
          </cell>
          <cell r="O51">
            <v>0</v>
          </cell>
          <cell r="Q51">
            <v>20.895599999999998</v>
          </cell>
        </row>
        <row r="52">
          <cell r="A52" t="str">
            <v>320  Сосиски Сочинки с сочным окороком 0,4 кг ТМ Стародворье  ПОКОМ</v>
          </cell>
          <cell r="B52" t="str">
            <v>шт</v>
          </cell>
          <cell r="C52">
            <v>418</v>
          </cell>
          <cell r="D52">
            <v>281</v>
          </cell>
          <cell r="E52">
            <v>445</v>
          </cell>
          <cell r="F52">
            <v>155</v>
          </cell>
          <cell r="G52">
            <v>0.4</v>
          </cell>
          <cell r="H52">
            <v>45</v>
          </cell>
          <cell r="J52">
            <v>442</v>
          </cell>
          <cell r="K52">
            <v>3</v>
          </cell>
          <cell r="N52">
            <v>460</v>
          </cell>
          <cell r="O52">
            <v>329.80000000000018</v>
          </cell>
          <cell r="P52">
            <v>150</v>
          </cell>
          <cell r="Q52">
            <v>89</v>
          </cell>
        </row>
        <row r="53">
          <cell r="A53" t="str">
            <v>325 Колбаса Сервелат Мясорубский ТМ Стародворье с мелкорубленным окороком 0,35 кг  ПОКОМ</v>
          </cell>
          <cell r="B53" t="str">
            <v>шт</v>
          </cell>
          <cell r="C53">
            <v>132</v>
          </cell>
          <cell r="E53">
            <v>63</v>
          </cell>
          <cell r="F53">
            <v>41</v>
          </cell>
          <cell r="G53">
            <v>0.35</v>
          </cell>
          <cell r="H53">
            <v>40</v>
          </cell>
          <cell r="J53">
            <v>65</v>
          </cell>
          <cell r="K53">
            <v>-2</v>
          </cell>
          <cell r="N53">
            <v>55</v>
          </cell>
          <cell r="O53">
            <v>112.6</v>
          </cell>
          <cell r="Q53">
            <v>12.6</v>
          </cell>
        </row>
        <row r="54">
          <cell r="A54" t="str">
            <v>343 Колбаса Докторская оригинальная ТМ Особый рецепт в оболочке полиамид 0,4 кг.  ПОКОМ</v>
          </cell>
          <cell r="B54" t="str">
            <v>шт</v>
          </cell>
          <cell r="C54">
            <v>35</v>
          </cell>
          <cell r="D54">
            <v>2</v>
          </cell>
          <cell r="E54">
            <v>6</v>
          </cell>
          <cell r="F54">
            <v>31</v>
          </cell>
          <cell r="G54">
            <v>0</v>
          </cell>
          <cell r="H54">
            <v>60</v>
          </cell>
          <cell r="J54">
            <v>6</v>
          </cell>
          <cell r="K54">
            <v>0</v>
          </cell>
          <cell r="O54">
            <v>0</v>
          </cell>
          <cell r="Q54">
            <v>1.2</v>
          </cell>
          <cell r="T54" t="str">
            <v>выводим из ассортимента</v>
          </cell>
        </row>
        <row r="55">
          <cell r="A55" t="str">
            <v>352  Сардельки Сочинки с сыром 0,4 кг ТМ Стародворье   ПОКОМ</v>
          </cell>
          <cell r="B55" t="str">
            <v>шт</v>
          </cell>
          <cell r="C55">
            <v>79</v>
          </cell>
          <cell r="D55">
            <v>42</v>
          </cell>
          <cell r="E55">
            <v>59</v>
          </cell>
          <cell r="F55">
            <v>56</v>
          </cell>
          <cell r="G55">
            <v>0.4</v>
          </cell>
          <cell r="H55">
            <v>40</v>
          </cell>
          <cell r="J55">
            <v>62</v>
          </cell>
          <cell r="K55">
            <v>-3</v>
          </cell>
          <cell r="N55">
            <v>47.800000000000011</v>
          </cell>
          <cell r="O55">
            <v>37.399999999999977</v>
          </cell>
          <cell r="Q55">
            <v>11.8</v>
          </cell>
        </row>
        <row r="56">
          <cell r="A56" t="str">
            <v>358 Колбаса Сервелат Мясорубский ТМ Стародворье с мелкорубленным окороком в вак упак  ПОКОМ</v>
          </cell>
          <cell r="B56" t="str">
            <v>кг</v>
          </cell>
          <cell r="C56">
            <v>42.293999999999997</v>
          </cell>
          <cell r="E56">
            <v>29.396999999999998</v>
          </cell>
          <cell r="F56">
            <v>11.443</v>
          </cell>
          <cell r="G56">
            <v>1</v>
          </cell>
          <cell r="H56">
            <v>40</v>
          </cell>
          <cell r="J56">
            <v>36.200000000000003</v>
          </cell>
          <cell r="K56">
            <v>-6.8030000000000044</v>
          </cell>
          <cell r="O56">
            <v>0</v>
          </cell>
          <cell r="Q56">
            <v>5.8793999999999995</v>
          </cell>
          <cell r="R56">
            <v>41.471599999999995</v>
          </cell>
          <cell r="S56">
            <v>41</v>
          </cell>
        </row>
        <row r="57">
          <cell r="A57" t="str">
            <v>360 Колбаса варено-копченая  Сервелат Левантский ТМ Особый Рецепт  0,35 кг  ПОКОМ</v>
          </cell>
          <cell r="B57" t="str">
            <v>шт</v>
          </cell>
          <cell r="C57">
            <v>27</v>
          </cell>
          <cell r="E57">
            <v>13</v>
          </cell>
          <cell r="F57">
            <v>9</v>
          </cell>
          <cell r="G57">
            <v>0.35</v>
          </cell>
          <cell r="H57">
            <v>35</v>
          </cell>
          <cell r="J57">
            <v>15</v>
          </cell>
          <cell r="K57">
            <v>-2</v>
          </cell>
          <cell r="O57">
            <v>11.8</v>
          </cell>
          <cell r="Q57">
            <v>2.6</v>
          </cell>
          <cell r="R57">
            <v>10.400000000000002</v>
          </cell>
          <cell r="S57">
            <v>10</v>
          </cell>
        </row>
        <row r="58">
          <cell r="A58" t="str">
            <v>361 Колбаса Салями Филейбургская зернистая ТМ Баварушка в оболочке  в вак 0.28кг ПОКОМ</v>
          </cell>
          <cell r="B58" t="str">
            <v>шт</v>
          </cell>
          <cell r="C58">
            <v>76</v>
          </cell>
          <cell r="D58">
            <v>35</v>
          </cell>
          <cell r="E58">
            <v>67</v>
          </cell>
          <cell r="F58">
            <v>29</v>
          </cell>
          <cell r="G58">
            <v>0.28000000000000003</v>
          </cell>
          <cell r="H58">
            <v>45</v>
          </cell>
          <cell r="J58">
            <v>69</v>
          </cell>
          <cell r="K58">
            <v>-2</v>
          </cell>
          <cell r="N58">
            <v>47.399999999999991</v>
          </cell>
          <cell r="O58">
            <v>47.999999999999993</v>
          </cell>
          <cell r="Q58">
            <v>13.4</v>
          </cell>
          <cell r="R58">
            <v>36.40000000000002</v>
          </cell>
          <cell r="S58">
            <v>36</v>
          </cell>
        </row>
        <row r="59">
          <cell r="A59" t="str">
            <v>364 Колбаса Сервелат Филейбургский с копченой грудинкой ТМ Баварушка  в/у 0,28 кг  ПОКОМ</v>
          </cell>
          <cell r="B59" t="str">
            <v>шт</v>
          </cell>
          <cell r="C59">
            <v>18</v>
          </cell>
          <cell r="D59">
            <v>36</v>
          </cell>
          <cell r="E59">
            <v>27</v>
          </cell>
          <cell r="F59">
            <v>18</v>
          </cell>
          <cell r="G59">
            <v>0.28000000000000003</v>
          </cell>
          <cell r="H59">
            <v>45</v>
          </cell>
          <cell r="J59">
            <v>42</v>
          </cell>
          <cell r="K59">
            <v>-15</v>
          </cell>
          <cell r="N59">
            <v>22.8</v>
          </cell>
          <cell r="O59">
            <v>10</v>
          </cell>
          <cell r="Q59">
            <v>5.4</v>
          </cell>
          <cell r="R59">
            <v>14.000000000000014</v>
          </cell>
          <cell r="S59">
            <v>14</v>
          </cell>
        </row>
        <row r="60">
          <cell r="A60" t="str">
            <v>369 Колбаса Сливушка ТМ Вязанка в оболочке полиамид вес.  ПОКОМ</v>
          </cell>
          <cell r="B60" t="str">
            <v>кг</v>
          </cell>
          <cell r="C60">
            <v>187.71299999999999</v>
          </cell>
          <cell r="D60">
            <v>1.2749999999999999</v>
          </cell>
          <cell r="E60">
            <v>156.893</v>
          </cell>
          <cell r="F60">
            <v>0.33400000000000002</v>
          </cell>
          <cell r="G60">
            <v>1</v>
          </cell>
          <cell r="H60">
            <v>50</v>
          </cell>
          <cell r="J60">
            <v>166.7</v>
          </cell>
          <cell r="K60">
            <v>-9.8069999999999879</v>
          </cell>
          <cell r="O60">
            <v>112.29519999999999</v>
          </cell>
          <cell r="P60">
            <v>100</v>
          </cell>
          <cell r="Q60">
            <v>31.378599999999999</v>
          </cell>
          <cell r="R60">
            <v>163.91399999999996</v>
          </cell>
          <cell r="S60">
            <v>164</v>
          </cell>
        </row>
        <row r="61">
          <cell r="A61" t="str">
            <v>370 Ветчина Сливушка с индейкой ТМ Вязанка в оболочке полиамид.</v>
          </cell>
          <cell r="B61" t="str">
            <v>кг</v>
          </cell>
          <cell r="C61">
            <v>94.73</v>
          </cell>
          <cell r="E61">
            <v>35.353999999999999</v>
          </cell>
          <cell r="F61">
            <v>52.091999999999999</v>
          </cell>
          <cell r="G61">
            <v>1</v>
          </cell>
          <cell r="H61">
            <v>50</v>
          </cell>
          <cell r="J61">
            <v>35.4</v>
          </cell>
          <cell r="K61">
            <v>-4.5999999999999375E-2</v>
          </cell>
          <cell r="O61">
            <v>0</v>
          </cell>
          <cell r="Q61">
            <v>7.0708000000000002</v>
          </cell>
          <cell r="R61">
            <v>32.757600000000011</v>
          </cell>
          <cell r="S61">
            <v>33</v>
          </cell>
        </row>
        <row r="62">
          <cell r="A62" t="str">
            <v>371  Сосиски Сочинки Молочные 0,4 кг ТМ Стародворье  ПОКОМ</v>
          </cell>
          <cell r="B62" t="str">
            <v>шт</v>
          </cell>
          <cell r="C62">
            <v>793</v>
          </cell>
          <cell r="D62">
            <v>330</v>
          </cell>
          <cell r="E62">
            <v>472</v>
          </cell>
          <cell r="F62">
            <v>569</v>
          </cell>
          <cell r="G62">
            <v>0.4</v>
          </cell>
          <cell r="H62">
            <v>40</v>
          </cell>
          <cell r="J62">
            <v>466</v>
          </cell>
          <cell r="K62">
            <v>6</v>
          </cell>
          <cell r="O62">
            <v>301.19999999999982</v>
          </cell>
          <cell r="P62">
            <v>200</v>
          </cell>
          <cell r="Q62">
            <v>94.4</v>
          </cell>
          <cell r="R62">
            <v>62.600000000000364</v>
          </cell>
          <cell r="S62">
            <v>63</v>
          </cell>
        </row>
        <row r="63">
          <cell r="A63" t="str">
            <v>372  Сосиски Сочинки Сливочные 0,4 кг ТМ Стародворье  ПОКОМ</v>
          </cell>
          <cell r="B63" t="str">
            <v>шт</v>
          </cell>
          <cell r="C63">
            <v>728</v>
          </cell>
          <cell r="E63">
            <v>319</v>
          </cell>
          <cell r="F63">
            <v>357</v>
          </cell>
          <cell r="G63">
            <v>0.4</v>
          </cell>
          <cell r="H63">
            <v>40</v>
          </cell>
          <cell r="J63">
            <v>316</v>
          </cell>
          <cell r="K63">
            <v>3</v>
          </cell>
          <cell r="O63">
            <v>182.8</v>
          </cell>
          <cell r="Q63">
            <v>63.8</v>
          </cell>
          <cell r="R63">
            <v>225.79999999999995</v>
          </cell>
          <cell r="S63">
            <v>226</v>
          </cell>
        </row>
        <row r="64">
          <cell r="A64" t="str">
            <v>381  Сардельки Сочинки 0,4кг ТМ Стародворье  ПОКОМ</v>
          </cell>
          <cell r="B64" t="str">
            <v>шт</v>
          </cell>
          <cell r="C64">
            <v>24</v>
          </cell>
          <cell r="D64">
            <v>12</v>
          </cell>
          <cell r="E64">
            <v>24</v>
          </cell>
          <cell r="F64">
            <v>1</v>
          </cell>
          <cell r="G64">
            <v>0.4</v>
          </cell>
          <cell r="H64">
            <v>40</v>
          </cell>
          <cell r="J64">
            <v>24</v>
          </cell>
          <cell r="K64">
            <v>0</v>
          </cell>
          <cell r="N64">
            <v>39.799999999999997</v>
          </cell>
          <cell r="O64">
            <v>28.000000000000011</v>
          </cell>
          <cell r="Q64">
            <v>4.8</v>
          </cell>
        </row>
        <row r="65">
          <cell r="A65" t="str">
            <v>383 Колбаса Сочинка по-европейски с сочной грудиной ТМ Стародворье в оболочке фиброуз в ва  Поком</v>
          </cell>
          <cell r="B65" t="str">
            <v>кг</v>
          </cell>
          <cell r="C65">
            <v>96.843000000000004</v>
          </cell>
          <cell r="D65">
            <v>122.065</v>
          </cell>
          <cell r="E65">
            <v>66.468999999999994</v>
          </cell>
          <cell r="F65">
            <v>133.774</v>
          </cell>
          <cell r="G65">
            <v>1</v>
          </cell>
          <cell r="H65">
            <v>40</v>
          </cell>
          <cell r="J65">
            <v>70.400000000000006</v>
          </cell>
          <cell r="K65">
            <v>-3.9310000000000116</v>
          </cell>
          <cell r="N65">
            <v>65.882258139534827</v>
          </cell>
          <cell r="O65">
            <v>39.983141860465217</v>
          </cell>
          <cell r="Q65">
            <v>13.293799999999999</v>
          </cell>
        </row>
        <row r="66">
          <cell r="A66" t="str">
            <v>384  Колбаса Сочинка по-фински с сочным окороком ТМ Стародворье в оболочке фиброуз в ва  Поком</v>
          </cell>
          <cell r="B66" t="str">
            <v>кг</v>
          </cell>
          <cell r="C66">
            <v>42.968000000000004</v>
          </cell>
          <cell r="D66">
            <v>82.009</v>
          </cell>
          <cell r="E66">
            <v>48.726999999999997</v>
          </cell>
          <cell r="F66">
            <v>64.926000000000002</v>
          </cell>
          <cell r="G66">
            <v>1</v>
          </cell>
          <cell r="H66">
            <v>40</v>
          </cell>
          <cell r="J66">
            <v>51.7</v>
          </cell>
          <cell r="K66">
            <v>-2.9730000000000061</v>
          </cell>
          <cell r="N66">
            <v>62.843600000000023</v>
          </cell>
          <cell r="O66">
            <v>24.011800000000012</v>
          </cell>
          <cell r="Q66">
            <v>9.7454000000000001</v>
          </cell>
        </row>
        <row r="67">
          <cell r="A67" t="str">
            <v>446 Сосиски Баварские с сыром 0,35 кг. ТМ Стародворье в оболочке айпил в модифи газовой среде  Поком</v>
          </cell>
          <cell r="B67" t="str">
            <v>шт</v>
          </cell>
          <cell r="C67">
            <v>20</v>
          </cell>
          <cell r="D67">
            <v>6</v>
          </cell>
          <cell r="E67">
            <v>5</v>
          </cell>
          <cell r="F67">
            <v>19</v>
          </cell>
          <cell r="G67">
            <v>0.35</v>
          </cell>
          <cell r="H67">
            <v>40</v>
          </cell>
          <cell r="J67">
            <v>5</v>
          </cell>
          <cell r="K67">
            <v>0</v>
          </cell>
          <cell r="O67">
            <v>0</v>
          </cell>
          <cell r="Q67">
            <v>1</v>
          </cell>
        </row>
        <row r="68">
          <cell r="A68" t="str">
            <v>451 Сосиски «Баварские» Фикс.вес 0,35 П/а ТМ «Стародворье»  Поком</v>
          </cell>
          <cell r="B68" t="str">
            <v>шт</v>
          </cell>
          <cell r="E68">
            <v>2</v>
          </cell>
          <cell r="G68">
            <v>0.35</v>
          </cell>
          <cell r="H68">
            <v>45</v>
          </cell>
          <cell r="K68">
            <v>2</v>
          </cell>
          <cell r="N68">
            <v>16</v>
          </cell>
          <cell r="O68">
            <v>12.8</v>
          </cell>
          <cell r="Q68">
            <v>0.4</v>
          </cell>
          <cell r="T68" t="str">
            <v>выводим из ассортимента</v>
          </cell>
        </row>
        <row r="69">
          <cell r="A69" t="str">
            <v>460  Сосиски Баварские ТМ Стародворье 0,35 кг ПОКОМ</v>
          </cell>
          <cell r="B69" t="str">
            <v>шт</v>
          </cell>
          <cell r="C69">
            <v>4</v>
          </cell>
          <cell r="E69">
            <v>2</v>
          </cell>
          <cell r="G69">
            <v>0</v>
          </cell>
          <cell r="H69">
            <v>45</v>
          </cell>
          <cell r="J69">
            <v>3</v>
          </cell>
          <cell r="K69">
            <v>-1</v>
          </cell>
          <cell r="O69">
            <v>0</v>
          </cell>
          <cell r="Q69">
            <v>0.4</v>
          </cell>
          <cell r="T69" t="str">
            <v>выводим из ассортимента</v>
          </cell>
        </row>
        <row r="70">
          <cell r="A70" t="str">
            <v>470 Колбаса Любительская ТМ Вязанка в оболочке полиамид.Мясной продукт категории А.  Поком</v>
          </cell>
          <cell r="B70" t="str">
            <v>кг</v>
          </cell>
          <cell r="C70">
            <v>61.261000000000003</v>
          </cell>
          <cell r="E70">
            <v>43.180999999999997</v>
          </cell>
          <cell r="F70">
            <v>6.9640000000000004</v>
          </cell>
          <cell r="G70">
            <v>1</v>
          </cell>
          <cell r="H70">
            <v>50</v>
          </cell>
          <cell r="J70">
            <v>40.6</v>
          </cell>
          <cell r="K70">
            <v>2.580999999999996</v>
          </cell>
          <cell r="O70">
            <v>54.182000000000002</v>
          </cell>
          <cell r="Q70">
            <v>8.6361999999999988</v>
          </cell>
          <cell r="R70">
            <v>42.488399999999984</v>
          </cell>
          <cell r="S70">
            <v>42</v>
          </cell>
        </row>
        <row r="71">
          <cell r="A71" t="str">
            <v>471 Колбаса Балыкбургская ТМ Баварушка с мраморным балыком и нотками кориандра 0,06кг нарезка  Поком</v>
          </cell>
          <cell r="B71" t="str">
            <v>шт</v>
          </cell>
          <cell r="C71">
            <v>289</v>
          </cell>
          <cell r="E71">
            <v>128</v>
          </cell>
          <cell r="F71">
            <v>154</v>
          </cell>
          <cell r="G71">
            <v>0.06</v>
          </cell>
          <cell r="H71">
            <v>60</v>
          </cell>
          <cell r="J71">
            <v>125</v>
          </cell>
          <cell r="K71">
            <v>3</v>
          </cell>
          <cell r="O71">
            <v>101.2</v>
          </cell>
          <cell r="Q71">
            <v>25.6</v>
          </cell>
          <cell r="R71">
            <v>52.000000000000057</v>
          </cell>
          <cell r="S71">
            <v>52</v>
          </cell>
        </row>
        <row r="72">
          <cell r="A72" t="str">
            <v>472 Колбаса Филейбургская ТМ Баварушка с ароматными пряностями в в/у 0,06 кг нарезка.  Поком</v>
          </cell>
          <cell r="B72" t="str">
            <v>шт</v>
          </cell>
          <cell r="C72">
            <v>290</v>
          </cell>
          <cell r="E72">
            <v>119</v>
          </cell>
          <cell r="F72">
            <v>163</v>
          </cell>
          <cell r="G72">
            <v>0.06</v>
          </cell>
          <cell r="H72">
            <v>60</v>
          </cell>
          <cell r="J72">
            <v>116</v>
          </cell>
          <cell r="K72">
            <v>3</v>
          </cell>
          <cell r="O72">
            <v>70.600000000000023</v>
          </cell>
          <cell r="Q72">
            <v>23.8</v>
          </cell>
          <cell r="R72">
            <v>52</v>
          </cell>
          <cell r="S72">
            <v>52</v>
          </cell>
        </row>
        <row r="73">
          <cell r="A73" t="str">
            <v>473 Колбаса Филейбургская ТМ Баварушка зернистая в вакуумной упаковке 0,06 кг нарезка.  Поком</v>
          </cell>
          <cell r="B73" t="str">
            <v>шт</v>
          </cell>
          <cell r="C73">
            <v>289</v>
          </cell>
          <cell r="D73">
            <v>1</v>
          </cell>
          <cell r="E73">
            <v>117</v>
          </cell>
          <cell r="F73">
            <v>165</v>
          </cell>
          <cell r="G73">
            <v>0.06</v>
          </cell>
          <cell r="H73">
            <v>60</v>
          </cell>
          <cell r="J73">
            <v>114</v>
          </cell>
          <cell r="K73">
            <v>3</v>
          </cell>
          <cell r="O73">
            <v>66.200000000000045</v>
          </cell>
          <cell r="Q73">
            <v>23.4</v>
          </cell>
          <cell r="R73">
            <v>49.599999999999909</v>
          </cell>
          <cell r="S73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3"/>
  <sheetViews>
    <sheetView tabSelected="1" zoomScale="85" workbookViewId="0">
      <pane ySplit="5" topLeftCell="A6" activePane="bottomLeft" state="frozen"/>
      <selection pane="bottomLeft" activeCell="R5" sqref="R5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42578125" style="8" customWidth="1"/>
    <col min="8" max="8" width="5.42578125" customWidth="1"/>
    <col min="9" max="9" width="1" customWidth="1"/>
    <col min="10" max="11" width="7" customWidth="1"/>
    <col min="12" max="13" width="1" customWidth="1"/>
    <col min="14" max="19" width="6.5703125" customWidth="1"/>
    <col min="20" max="20" width="23" customWidth="1"/>
    <col min="21" max="22" width="5.42578125" customWidth="1"/>
    <col min="23" max="28" width="6.85546875" customWidth="1"/>
    <col min="29" max="29" width="25.71093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111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112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SUM(E6:E473)</f>
        <v>30887.761999999999</v>
      </c>
      <c r="F5" s="4">
        <f>SUM(F6:F473)</f>
        <v>37937.547999999995</v>
      </c>
      <c r="G5" s="6"/>
      <c r="H5" s="1"/>
      <c r="I5" s="1"/>
      <c r="J5" s="4">
        <f t="shared" ref="J5:S5" si="0">SUM(J6:J473)</f>
        <v>30226.183000000001</v>
      </c>
      <c r="K5" s="4">
        <f t="shared" si="0"/>
        <v>661.57900000000063</v>
      </c>
      <c r="L5" s="4">
        <f t="shared" si="0"/>
        <v>0</v>
      </c>
      <c r="M5" s="4">
        <f t="shared" si="0"/>
        <v>0</v>
      </c>
      <c r="N5" s="4">
        <f t="shared" si="0"/>
        <v>8516.3108581395318</v>
      </c>
      <c r="O5" s="4">
        <f t="shared" si="0"/>
        <v>19569.824541860464</v>
      </c>
      <c r="P5" s="4">
        <f t="shared" si="0"/>
        <v>13000</v>
      </c>
      <c r="Q5" s="4">
        <f t="shared" si="0"/>
        <v>6177.5524000000005</v>
      </c>
      <c r="R5" s="4">
        <f t="shared" si="0"/>
        <v>4659.5535999999993</v>
      </c>
      <c r="S5" s="4">
        <f t="shared" si="0"/>
        <v>0</v>
      </c>
      <c r="T5" s="1"/>
      <c r="U5" s="1"/>
      <c r="V5" s="1"/>
      <c r="W5" s="4">
        <f t="shared" ref="W5:AB5" si="1">SUM(W6:W473)</f>
        <v>7542.6835999999985</v>
      </c>
      <c r="X5" s="4">
        <f t="shared" si="1"/>
        <v>6062.1392000000023</v>
      </c>
      <c r="Y5" s="4">
        <f t="shared" si="1"/>
        <v>6072.3398000000016</v>
      </c>
      <c r="Z5" s="4">
        <f t="shared" si="1"/>
        <v>5311.2954</v>
      </c>
      <c r="AA5" s="4">
        <f t="shared" si="1"/>
        <v>5109.1036000000013</v>
      </c>
      <c r="AB5" s="4">
        <f t="shared" si="1"/>
        <v>5493.3740000000025</v>
      </c>
      <c r="AC5" s="1"/>
      <c r="AD5" s="4">
        <f>SUM(AD6:AD473)</f>
        <v>4096.5375999999978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586.404</v>
      </c>
      <c r="D6" s="1">
        <v>95.188000000000002</v>
      </c>
      <c r="E6" s="1">
        <v>199.50200000000001</v>
      </c>
      <c r="F6" s="1">
        <v>431.221</v>
      </c>
      <c r="G6" s="6">
        <v>1</v>
      </c>
      <c r="H6" s="1">
        <v>50</v>
      </c>
      <c r="I6" s="1"/>
      <c r="J6" s="1">
        <v>185.9</v>
      </c>
      <c r="K6" s="1">
        <f t="shared" ref="K6:K24" si="2">E6-J6</f>
        <v>13.602000000000004</v>
      </c>
      <c r="L6" s="1"/>
      <c r="M6" s="1"/>
      <c r="N6" s="1"/>
      <c r="O6" s="1">
        <v>98.135200000000054</v>
      </c>
      <c r="P6" s="1"/>
      <c r="Q6" s="1">
        <f>E6/5</f>
        <v>39.900400000000005</v>
      </c>
      <c r="R6" s="5"/>
      <c r="S6" s="5"/>
      <c r="T6" s="1"/>
      <c r="U6" s="1">
        <f>(F6+N6+O6+P6+R6)/Q6</f>
        <v>13.266939679802709</v>
      </c>
      <c r="V6" s="1">
        <f>(F6+N6+O6+P6)/Q6</f>
        <v>13.266939679802709</v>
      </c>
      <c r="W6" s="1">
        <v>50.1006</v>
      </c>
      <c r="X6" s="1">
        <v>45.072800000000001</v>
      </c>
      <c r="Y6" s="1">
        <v>57.971600000000002</v>
      </c>
      <c r="Z6" s="1">
        <v>41.651799999999987</v>
      </c>
      <c r="AA6" s="1">
        <v>16.9788</v>
      </c>
      <c r="AB6" s="1">
        <v>58.901200000000003</v>
      </c>
      <c r="AC6" s="1"/>
      <c r="AD6" s="1">
        <f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33</v>
      </c>
      <c r="C7" s="1">
        <v>16.262</v>
      </c>
      <c r="D7" s="1"/>
      <c r="E7" s="1"/>
      <c r="F7" s="1"/>
      <c r="G7" s="6">
        <v>0</v>
      </c>
      <c r="H7" s="1">
        <v>30</v>
      </c>
      <c r="I7" s="1"/>
      <c r="J7" s="1">
        <v>5</v>
      </c>
      <c r="K7" s="1">
        <f t="shared" si="2"/>
        <v>-5</v>
      </c>
      <c r="L7" s="1"/>
      <c r="M7" s="1"/>
      <c r="N7" s="1"/>
      <c r="O7" s="1">
        <v>0</v>
      </c>
      <c r="P7" s="1"/>
      <c r="Q7" s="1">
        <f t="shared" ref="Q7:Q70" si="3">E7/5</f>
        <v>0</v>
      </c>
      <c r="R7" s="5"/>
      <c r="S7" s="5"/>
      <c r="T7" s="1"/>
      <c r="U7" s="1" t="e">
        <f t="shared" ref="U7:U70" si="4">(F7+N7+O7+P7+R7)/Q7</f>
        <v>#DIV/0!</v>
      </c>
      <c r="V7" s="1" t="e">
        <f t="shared" ref="V7:V70" si="5">(F7+N7+O7+P7)/Q7</f>
        <v>#DIV/0!</v>
      </c>
      <c r="W7" s="1">
        <v>11.0266</v>
      </c>
      <c r="X7" s="1">
        <v>11.0266</v>
      </c>
      <c r="Y7" s="1">
        <v>0</v>
      </c>
      <c r="Z7" s="1">
        <v>0</v>
      </c>
      <c r="AA7" s="1">
        <v>0</v>
      </c>
      <c r="AB7" s="1">
        <v>0.26800000000000002</v>
      </c>
      <c r="AC7" s="1" t="s">
        <v>35</v>
      </c>
      <c r="AD7" s="1">
        <f t="shared" ref="AD7:AD70" si="6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626.18399999999997</v>
      </c>
      <c r="D8" s="1">
        <v>3.3319999999999999</v>
      </c>
      <c r="E8" s="1">
        <v>120.79300000000001</v>
      </c>
      <c r="F8" s="1">
        <v>464.25799999999998</v>
      </c>
      <c r="G8" s="6">
        <v>1</v>
      </c>
      <c r="H8" s="1">
        <v>45</v>
      </c>
      <c r="I8" s="1"/>
      <c r="J8" s="1">
        <v>113.5</v>
      </c>
      <c r="K8" s="1">
        <f t="shared" si="2"/>
        <v>7.2930000000000064</v>
      </c>
      <c r="L8" s="1"/>
      <c r="M8" s="1"/>
      <c r="N8" s="1"/>
      <c r="O8" s="1">
        <v>0</v>
      </c>
      <c r="P8" s="1"/>
      <c r="Q8" s="1">
        <f t="shared" si="3"/>
        <v>24.1586</v>
      </c>
      <c r="R8" s="5"/>
      <c r="S8" s="5"/>
      <c r="T8" s="1"/>
      <c r="U8" s="1">
        <f t="shared" si="4"/>
        <v>19.217090394310929</v>
      </c>
      <c r="V8" s="1">
        <f t="shared" si="5"/>
        <v>19.217090394310929</v>
      </c>
      <c r="W8" s="1">
        <v>25.995999999999999</v>
      </c>
      <c r="X8" s="1">
        <v>16.7178</v>
      </c>
      <c r="Y8" s="1">
        <v>27.687200000000001</v>
      </c>
      <c r="Z8" s="1">
        <v>54.738199999999992</v>
      </c>
      <c r="AA8" s="1">
        <v>43.059600000000003</v>
      </c>
      <c r="AB8" s="1">
        <v>19.882999999999999</v>
      </c>
      <c r="AC8" s="10" t="s">
        <v>37</v>
      </c>
      <c r="AD8" s="1">
        <f t="shared" si="6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468.84199999999998</v>
      </c>
      <c r="D9" s="1">
        <v>505.05099999999999</v>
      </c>
      <c r="E9" s="1">
        <v>280.834</v>
      </c>
      <c r="F9" s="1">
        <v>612.49300000000005</v>
      </c>
      <c r="G9" s="6">
        <v>1</v>
      </c>
      <c r="H9" s="1">
        <v>45</v>
      </c>
      <c r="I9" s="1"/>
      <c r="J9" s="1">
        <v>260.60000000000002</v>
      </c>
      <c r="K9" s="1">
        <f t="shared" si="2"/>
        <v>20.23399999999998</v>
      </c>
      <c r="L9" s="1"/>
      <c r="M9" s="1"/>
      <c r="N9" s="1"/>
      <c r="O9" s="1">
        <v>148.31580000000011</v>
      </c>
      <c r="P9" s="1"/>
      <c r="Q9" s="1">
        <f t="shared" si="3"/>
        <v>56.166800000000002</v>
      </c>
      <c r="R9" s="5"/>
      <c r="S9" s="5"/>
      <c r="T9" s="1"/>
      <c r="U9" s="1">
        <f t="shared" si="4"/>
        <v>13.545525114480442</v>
      </c>
      <c r="V9" s="1">
        <f t="shared" si="5"/>
        <v>13.545525114480442</v>
      </c>
      <c r="W9" s="1">
        <v>74.612400000000008</v>
      </c>
      <c r="X9" s="1">
        <v>72.400800000000004</v>
      </c>
      <c r="Y9" s="1">
        <v>82.256799999999998</v>
      </c>
      <c r="Z9" s="1">
        <v>62.293599999999998</v>
      </c>
      <c r="AA9" s="1">
        <v>51.148400000000002</v>
      </c>
      <c r="AB9" s="1">
        <v>49.139800000000001</v>
      </c>
      <c r="AC9" s="1"/>
      <c r="AD9" s="1">
        <f t="shared" si="6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40</v>
      </c>
      <c r="C10" s="1">
        <v>74</v>
      </c>
      <c r="D10" s="1">
        <v>150</v>
      </c>
      <c r="E10" s="1">
        <v>80</v>
      </c>
      <c r="F10" s="1">
        <v>132</v>
      </c>
      <c r="G10" s="6">
        <v>0.4</v>
      </c>
      <c r="H10" s="1">
        <v>50</v>
      </c>
      <c r="I10" s="1"/>
      <c r="J10" s="1">
        <v>80</v>
      </c>
      <c r="K10" s="1">
        <f t="shared" si="2"/>
        <v>0</v>
      </c>
      <c r="L10" s="1"/>
      <c r="M10" s="1"/>
      <c r="N10" s="1">
        <v>17</v>
      </c>
      <c r="O10" s="1">
        <v>56.799999999999983</v>
      </c>
      <c r="P10" s="1"/>
      <c r="Q10" s="1">
        <f t="shared" si="3"/>
        <v>16</v>
      </c>
      <c r="R10" s="5"/>
      <c r="S10" s="5"/>
      <c r="T10" s="1"/>
      <c r="U10" s="1">
        <f t="shared" si="4"/>
        <v>12.862499999999999</v>
      </c>
      <c r="V10" s="1">
        <f t="shared" si="5"/>
        <v>12.862499999999999</v>
      </c>
      <c r="W10" s="1">
        <v>19.399999999999999</v>
      </c>
      <c r="X10" s="1">
        <v>19</v>
      </c>
      <c r="Y10" s="1">
        <v>20</v>
      </c>
      <c r="Z10" s="1">
        <v>12.4</v>
      </c>
      <c r="AA10" s="1">
        <v>15</v>
      </c>
      <c r="AB10" s="1">
        <v>12</v>
      </c>
      <c r="AC10" s="1"/>
      <c r="AD10" s="1">
        <f t="shared" si="6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40</v>
      </c>
      <c r="C11" s="1">
        <v>873</v>
      </c>
      <c r="D11" s="1">
        <v>71</v>
      </c>
      <c r="E11" s="1">
        <v>450</v>
      </c>
      <c r="F11" s="1">
        <v>412</v>
      </c>
      <c r="G11" s="6">
        <v>0.45</v>
      </c>
      <c r="H11" s="1">
        <v>45</v>
      </c>
      <c r="I11" s="1"/>
      <c r="J11" s="1">
        <v>449</v>
      </c>
      <c r="K11" s="1">
        <f t="shared" si="2"/>
        <v>1</v>
      </c>
      <c r="L11" s="1"/>
      <c r="M11" s="1"/>
      <c r="N11" s="1"/>
      <c r="O11" s="1">
        <v>417.2</v>
      </c>
      <c r="P11" s="1">
        <v>350</v>
      </c>
      <c r="Q11" s="1">
        <f t="shared" si="3"/>
        <v>90</v>
      </c>
      <c r="R11" s="5"/>
      <c r="S11" s="5"/>
      <c r="T11" s="1"/>
      <c r="U11" s="1">
        <f t="shared" si="4"/>
        <v>13.102222222222222</v>
      </c>
      <c r="V11" s="1">
        <f t="shared" si="5"/>
        <v>13.102222222222222</v>
      </c>
      <c r="W11" s="1">
        <v>117.2</v>
      </c>
      <c r="X11" s="1">
        <v>60.8</v>
      </c>
      <c r="Y11" s="1">
        <v>84</v>
      </c>
      <c r="Z11" s="1">
        <v>95.2</v>
      </c>
      <c r="AA11" s="1">
        <v>61.4</v>
      </c>
      <c r="AB11" s="1">
        <v>36.6</v>
      </c>
      <c r="AC11" s="1" t="s">
        <v>42</v>
      </c>
      <c r="AD11" s="1">
        <f t="shared" si="6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40</v>
      </c>
      <c r="C12" s="1">
        <v>807</v>
      </c>
      <c r="D12" s="1">
        <v>938</v>
      </c>
      <c r="E12" s="1">
        <v>588</v>
      </c>
      <c r="F12" s="1">
        <v>1081</v>
      </c>
      <c r="G12" s="6">
        <v>0.45</v>
      </c>
      <c r="H12" s="1">
        <v>45</v>
      </c>
      <c r="I12" s="1"/>
      <c r="J12" s="1">
        <v>587</v>
      </c>
      <c r="K12" s="1">
        <f t="shared" si="2"/>
        <v>1</v>
      </c>
      <c r="L12" s="1"/>
      <c r="M12" s="1"/>
      <c r="N12" s="1"/>
      <c r="O12" s="1">
        <v>507.19999999999982</v>
      </c>
      <c r="P12" s="1">
        <v>400</v>
      </c>
      <c r="Q12" s="1">
        <f t="shared" si="3"/>
        <v>117.6</v>
      </c>
      <c r="R12" s="5"/>
      <c r="S12" s="5"/>
      <c r="T12" s="1"/>
      <c r="U12" s="1">
        <f t="shared" si="4"/>
        <v>16.906462585034014</v>
      </c>
      <c r="V12" s="1">
        <f t="shared" si="5"/>
        <v>16.906462585034014</v>
      </c>
      <c r="W12" s="1">
        <v>175.6</v>
      </c>
      <c r="X12" s="1">
        <v>125.2</v>
      </c>
      <c r="Y12" s="1">
        <v>151.80000000000001</v>
      </c>
      <c r="Z12" s="1">
        <v>116.6</v>
      </c>
      <c r="AA12" s="1">
        <v>105.6</v>
      </c>
      <c r="AB12" s="1">
        <v>104.4</v>
      </c>
      <c r="AC12" s="1"/>
      <c r="AD12" s="1">
        <f t="shared" si="6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40</v>
      </c>
      <c r="C13" s="1">
        <v>103</v>
      </c>
      <c r="D13" s="1"/>
      <c r="E13" s="1">
        <v>32</v>
      </c>
      <c r="F13" s="1">
        <v>64</v>
      </c>
      <c r="G13" s="6">
        <v>0.17</v>
      </c>
      <c r="H13" s="1">
        <v>180</v>
      </c>
      <c r="I13" s="1"/>
      <c r="J13" s="1">
        <v>31</v>
      </c>
      <c r="K13" s="1">
        <f t="shared" si="2"/>
        <v>1</v>
      </c>
      <c r="L13" s="1"/>
      <c r="M13" s="1"/>
      <c r="N13" s="1"/>
      <c r="O13" s="1">
        <v>0</v>
      </c>
      <c r="P13" s="1"/>
      <c r="Q13" s="1">
        <f t="shared" si="3"/>
        <v>6.4</v>
      </c>
      <c r="R13" s="5">
        <f t="shared" ref="R13:R31" si="7">12*Q13-P13-O13-N13-F13</f>
        <v>12.800000000000011</v>
      </c>
      <c r="S13" s="5"/>
      <c r="T13" s="1"/>
      <c r="U13" s="1">
        <f t="shared" si="4"/>
        <v>12.000000000000002</v>
      </c>
      <c r="V13" s="1">
        <f t="shared" si="5"/>
        <v>10</v>
      </c>
      <c r="W13" s="1">
        <v>6</v>
      </c>
      <c r="X13" s="1">
        <v>3.6</v>
      </c>
      <c r="Y13" s="1">
        <v>6.4</v>
      </c>
      <c r="Z13" s="1">
        <v>8.4</v>
      </c>
      <c r="AA13" s="1">
        <v>6</v>
      </c>
      <c r="AB13" s="1">
        <v>7.8</v>
      </c>
      <c r="AC13" s="1"/>
      <c r="AD13" s="1">
        <f t="shared" si="6"/>
        <v>2.1760000000000019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40</v>
      </c>
      <c r="C14" s="1">
        <v>57</v>
      </c>
      <c r="D14" s="1">
        <v>30</v>
      </c>
      <c r="E14" s="1">
        <v>17</v>
      </c>
      <c r="F14" s="1">
        <v>68</v>
      </c>
      <c r="G14" s="6">
        <v>0.5</v>
      </c>
      <c r="H14" s="1">
        <v>60</v>
      </c>
      <c r="I14" s="1"/>
      <c r="J14" s="1">
        <v>18</v>
      </c>
      <c r="K14" s="1">
        <f t="shared" si="2"/>
        <v>-1</v>
      </c>
      <c r="L14" s="1"/>
      <c r="M14" s="1"/>
      <c r="N14" s="1"/>
      <c r="O14" s="1">
        <v>0</v>
      </c>
      <c r="P14" s="1"/>
      <c r="Q14" s="1">
        <f t="shared" si="3"/>
        <v>3.4</v>
      </c>
      <c r="R14" s="5"/>
      <c r="S14" s="5"/>
      <c r="T14" s="1" t="str">
        <f>VLOOKUP(A14,[1]Sheet!$A$1:$T$65536,20,0)</f>
        <v>выводим из ассортимента</v>
      </c>
      <c r="U14" s="1">
        <f t="shared" si="4"/>
        <v>20</v>
      </c>
      <c r="V14" s="1">
        <f t="shared" si="5"/>
        <v>20</v>
      </c>
      <c r="W14" s="1">
        <v>2.8</v>
      </c>
      <c r="X14" s="1">
        <v>2</v>
      </c>
      <c r="Y14" s="1">
        <v>7.2</v>
      </c>
      <c r="Z14" s="1">
        <v>6</v>
      </c>
      <c r="AA14" s="1">
        <v>2.6</v>
      </c>
      <c r="AB14" s="1">
        <v>4</v>
      </c>
      <c r="AC14" s="1" t="s">
        <v>107</v>
      </c>
      <c r="AD14" s="1">
        <f t="shared" si="6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40</v>
      </c>
      <c r="C15" s="1">
        <v>68</v>
      </c>
      <c r="D15" s="1"/>
      <c r="E15" s="1">
        <v>22</v>
      </c>
      <c r="F15" s="1">
        <v>40</v>
      </c>
      <c r="G15" s="6">
        <v>0.3</v>
      </c>
      <c r="H15" s="1">
        <v>40</v>
      </c>
      <c r="I15" s="1"/>
      <c r="J15" s="1">
        <v>22</v>
      </c>
      <c r="K15" s="1">
        <f t="shared" si="2"/>
        <v>0</v>
      </c>
      <c r="L15" s="1"/>
      <c r="M15" s="1"/>
      <c r="N15" s="1"/>
      <c r="O15" s="1">
        <v>20.599999999999991</v>
      </c>
      <c r="P15" s="1"/>
      <c r="Q15" s="1">
        <f t="shared" si="3"/>
        <v>4.4000000000000004</v>
      </c>
      <c r="R15" s="5"/>
      <c r="S15" s="5"/>
      <c r="T15" s="1"/>
      <c r="U15" s="1">
        <f t="shared" si="4"/>
        <v>13.77272727272727</v>
      </c>
      <c r="V15" s="1">
        <f t="shared" si="5"/>
        <v>13.77272727272727</v>
      </c>
      <c r="W15" s="1">
        <v>5.8</v>
      </c>
      <c r="X15" s="1">
        <v>4.4000000000000004</v>
      </c>
      <c r="Y15" s="1">
        <v>6.4</v>
      </c>
      <c r="Z15" s="1">
        <v>6.8</v>
      </c>
      <c r="AA15" s="1">
        <v>3.8</v>
      </c>
      <c r="AB15" s="1">
        <v>1.6</v>
      </c>
      <c r="AC15" s="1"/>
      <c r="AD15" s="1">
        <f t="shared" si="6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40</v>
      </c>
      <c r="C16" s="1">
        <v>193</v>
      </c>
      <c r="D16" s="1"/>
      <c r="E16" s="1">
        <v>72</v>
      </c>
      <c r="F16" s="1">
        <v>107</v>
      </c>
      <c r="G16" s="6">
        <v>0.17</v>
      </c>
      <c r="H16" s="1">
        <v>180</v>
      </c>
      <c r="I16" s="1"/>
      <c r="J16" s="1">
        <v>72</v>
      </c>
      <c r="K16" s="1">
        <f t="shared" si="2"/>
        <v>0</v>
      </c>
      <c r="L16" s="1"/>
      <c r="M16" s="1"/>
      <c r="N16" s="1"/>
      <c r="O16" s="1">
        <v>71</v>
      </c>
      <c r="P16" s="1"/>
      <c r="Q16" s="1">
        <f t="shared" si="3"/>
        <v>14.4</v>
      </c>
      <c r="R16" s="5"/>
      <c r="S16" s="5"/>
      <c r="T16" s="1"/>
      <c r="U16" s="1">
        <f t="shared" si="4"/>
        <v>12.361111111111111</v>
      </c>
      <c r="V16" s="1">
        <f t="shared" si="5"/>
        <v>12.361111111111111</v>
      </c>
      <c r="W16" s="1">
        <v>17</v>
      </c>
      <c r="X16" s="1">
        <v>11.8</v>
      </c>
      <c r="Y16" s="1">
        <v>13.2</v>
      </c>
      <c r="Z16" s="1">
        <v>18.8</v>
      </c>
      <c r="AA16" s="1">
        <v>17.600000000000001</v>
      </c>
      <c r="AB16" s="1">
        <v>21.2</v>
      </c>
      <c r="AC16" s="1"/>
      <c r="AD16" s="1">
        <f t="shared" si="6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40</v>
      </c>
      <c r="C17" s="1">
        <v>19</v>
      </c>
      <c r="D17" s="1"/>
      <c r="E17" s="1">
        <v>6</v>
      </c>
      <c r="F17" s="1">
        <v>4</v>
      </c>
      <c r="G17" s="6">
        <v>0.35</v>
      </c>
      <c r="H17" s="1">
        <v>45</v>
      </c>
      <c r="I17" s="1"/>
      <c r="J17" s="1">
        <v>9</v>
      </c>
      <c r="K17" s="1">
        <f t="shared" si="2"/>
        <v>-3</v>
      </c>
      <c r="L17" s="1"/>
      <c r="M17" s="1"/>
      <c r="N17" s="1"/>
      <c r="O17" s="1">
        <v>5</v>
      </c>
      <c r="P17" s="1"/>
      <c r="Q17" s="1">
        <f t="shared" si="3"/>
        <v>1.2</v>
      </c>
      <c r="R17" s="5">
        <v>5</v>
      </c>
      <c r="S17" s="5"/>
      <c r="T17" s="1"/>
      <c r="U17" s="1">
        <f t="shared" si="4"/>
        <v>11.666666666666668</v>
      </c>
      <c r="V17" s="1">
        <f t="shared" si="5"/>
        <v>7.5</v>
      </c>
      <c r="W17" s="1">
        <v>1</v>
      </c>
      <c r="X17" s="1">
        <v>0.6</v>
      </c>
      <c r="Y17" s="1">
        <v>0.8</v>
      </c>
      <c r="Z17" s="1">
        <v>2</v>
      </c>
      <c r="AA17" s="1">
        <v>2.4</v>
      </c>
      <c r="AB17" s="1">
        <v>1</v>
      </c>
      <c r="AC17" s="1"/>
      <c r="AD17" s="1">
        <f t="shared" si="6"/>
        <v>1.75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33</v>
      </c>
      <c r="C18" s="1">
        <v>1996.7750000000001</v>
      </c>
      <c r="D18" s="1">
        <v>912.84</v>
      </c>
      <c r="E18" s="1">
        <v>1348.425</v>
      </c>
      <c r="F18" s="1">
        <v>885.57</v>
      </c>
      <c r="G18" s="6">
        <v>1</v>
      </c>
      <c r="H18" s="1">
        <v>55</v>
      </c>
      <c r="I18" s="1"/>
      <c r="J18" s="1">
        <v>1258.6579999999999</v>
      </c>
      <c r="K18" s="1">
        <f t="shared" si="2"/>
        <v>89.767000000000053</v>
      </c>
      <c r="L18" s="1"/>
      <c r="M18" s="1"/>
      <c r="N18" s="1"/>
      <c r="O18" s="1">
        <v>1200</v>
      </c>
      <c r="P18" s="1">
        <v>1100</v>
      </c>
      <c r="Q18" s="1">
        <f t="shared" si="3"/>
        <v>269.685</v>
      </c>
      <c r="R18" s="5">
        <f t="shared" si="7"/>
        <v>50.650000000000205</v>
      </c>
      <c r="S18" s="5"/>
      <c r="T18" s="1"/>
      <c r="U18" s="1">
        <f t="shared" si="4"/>
        <v>12</v>
      </c>
      <c r="V18" s="1">
        <f t="shared" si="5"/>
        <v>11.812188293750117</v>
      </c>
      <c r="W18" s="1">
        <v>329.09620000000001</v>
      </c>
      <c r="X18" s="1">
        <v>224.12459999999999</v>
      </c>
      <c r="Y18" s="1">
        <v>259.2552</v>
      </c>
      <c r="Z18" s="1">
        <v>240.85079999999999</v>
      </c>
      <c r="AA18" s="1">
        <v>208.5026</v>
      </c>
      <c r="AB18" s="1">
        <v>202.505</v>
      </c>
      <c r="AC18" s="1"/>
      <c r="AD18" s="1">
        <f t="shared" si="6"/>
        <v>50.650000000000205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33</v>
      </c>
      <c r="C19" s="1">
        <v>4475.8760000000002</v>
      </c>
      <c r="D19" s="1">
        <v>3962.8180000000002</v>
      </c>
      <c r="E19" s="1">
        <v>4011.9079999999999</v>
      </c>
      <c r="F19" s="1">
        <v>4189.4690000000001</v>
      </c>
      <c r="G19" s="6">
        <v>1</v>
      </c>
      <c r="H19" s="1">
        <v>50</v>
      </c>
      <c r="I19" s="1"/>
      <c r="J19" s="1">
        <v>3992.4</v>
      </c>
      <c r="K19" s="1">
        <f t="shared" si="2"/>
        <v>19.507999999999811</v>
      </c>
      <c r="L19" s="1"/>
      <c r="M19" s="1"/>
      <c r="N19" s="1"/>
      <c r="O19" s="1">
        <v>2600</v>
      </c>
      <c r="P19" s="1">
        <v>2500</v>
      </c>
      <c r="Q19" s="1">
        <f t="shared" si="3"/>
        <v>802.38159999999993</v>
      </c>
      <c r="R19" s="5">
        <f>13*Q19-P19-O19-N19-F19</f>
        <v>1141.4917999999989</v>
      </c>
      <c r="S19" s="5"/>
      <c r="T19" s="1"/>
      <c r="U19" s="1">
        <f t="shared" si="4"/>
        <v>13.000000000000002</v>
      </c>
      <c r="V19" s="1">
        <f t="shared" si="5"/>
        <v>11.577370418264827</v>
      </c>
      <c r="W19" s="1">
        <v>886.62459999999987</v>
      </c>
      <c r="X19" s="1">
        <v>627.93039999999996</v>
      </c>
      <c r="Y19" s="1">
        <v>666.96479999999997</v>
      </c>
      <c r="Z19" s="1">
        <v>645.43920000000003</v>
      </c>
      <c r="AA19" s="1">
        <v>651.81000000000006</v>
      </c>
      <c r="AB19" s="1">
        <v>648.98299999999995</v>
      </c>
      <c r="AC19" s="1"/>
      <c r="AD19" s="1">
        <f t="shared" si="6"/>
        <v>1141.4917999999989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33</v>
      </c>
      <c r="C20" s="1">
        <v>44.23</v>
      </c>
      <c r="D20" s="1">
        <v>14.016</v>
      </c>
      <c r="E20" s="1">
        <v>22.95</v>
      </c>
      <c r="F20" s="1">
        <v>30.904</v>
      </c>
      <c r="G20" s="6">
        <v>1</v>
      </c>
      <c r="H20" s="1">
        <v>55</v>
      </c>
      <c r="I20" s="1"/>
      <c r="J20" s="1">
        <v>21.2</v>
      </c>
      <c r="K20" s="1">
        <f t="shared" si="2"/>
        <v>1.75</v>
      </c>
      <c r="L20" s="1"/>
      <c r="M20" s="1"/>
      <c r="N20" s="1">
        <v>19.398800000000001</v>
      </c>
      <c r="O20" s="1">
        <v>19.095600000000001</v>
      </c>
      <c r="P20" s="1"/>
      <c r="Q20" s="1">
        <f t="shared" si="3"/>
        <v>4.59</v>
      </c>
      <c r="R20" s="5"/>
      <c r="S20" s="5"/>
      <c r="T20" s="1"/>
      <c r="U20" s="1">
        <f t="shared" si="4"/>
        <v>15.119477124183009</v>
      </c>
      <c r="V20" s="1">
        <f t="shared" si="5"/>
        <v>15.119477124183009</v>
      </c>
      <c r="W20" s="1">
        <v>6.5212000000000003</v>
      </c>
      <c r="X20" s="1">
        <v>4.9363999999999999</v>
      </c>
      <c r="Y20" s="1">
        <v>3.5198</v>
      </c>
      <c r="Z20" s="1">
        <v>3.6379999999999999</v>
      </c>
      <c r="AA20" s="1">
        <v>4.8878000000000004</v>
      </c>
      <c r="AB20" s="1">
        <v>4.2244000000000002</v>
      </c>
      <c r="AC20" s="1"/>
      <c r="AD20" s="1">
        <f t="shared" si="6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33</v>
      </c>
      <c r="C21" s="1">
        <v>3106.4989999999998</v>
      </c>
      <c r="D21" s="1"/>
      <c r="E21" s="1">
        <v>1707.749</v>
      </c>
      <c r="F21" s="1">
        <v>1004.5549999999999</v>
      </c>
      <c r="G21" s="6">
        <v>1</v>
      </c>
      <c r="H21" s="1">
        <v>55</v>
      </c>
      <c r="I21" s="1"/>
      <c r="J21" s="1">
        <v>1608.7</v>
      </c>
      <c r="K21" s="1">
        <f t="shared" si="2"/>
        <v>99.048999999999978</v>
      </c>
      <c r="L21" s="1"/>
      <c r="M21" s="1"/>
      <c r="N21" s="1"/>
      <c r="O21" s="1">
        <v>1700</v>
      </c>
      <c r="P21" s="1">
        <v>1100</v>
      </c>
      <c r="Q21" s="1">
        <f t="shared" si="3"/>
        <v>341.5498</v>
      </c>
      <c r="R21" s="5">
        <f t="shared" si="7"/>
        <v>294.04260000000011</v>
      </c>
      <c r="S21" s="5"/>
      <c r="T21" s="1"/>
      <c r="U21" s="1">
        <f t="shared" si="4"/>
        <v>12</v>
      </c>
      <c r="V21" s="1">
        <f t="shared" si="5"/>
        <v>11.139093040019347</v>
      </c>
      <c r="W21" s="1">
        <v>398.51819999999998</v>
      </c>
      <c r="X21" s="1">
        <v>177.19479999999999</v>
      </c>
      <c r="Y21" s="1">
        <v>149.47640000000001</v>
      </c>
      <c r="Z21" s="1">
        <v>306.5224</v>
      </c>
      <c r="AA21" s="1">
        <v>290.2722</v>
      </c>
      <c r="AB21" s="1">
        <v>105.5818</v>
      </c>
      <c r="AC21" s="1"/>
      <c r="AD21" s="1">
        <f t="shared" si="6"/>
        <v>294.04260000000011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33</v>
      </c>
      <c r="C22" s="1">
        <v>3445.2820000000002</v>
      </c>
      <c r="D22" s="1">
        <v>7190.5029999999997</v>
      </c>
      <c r="E22" s="1">
        <v>3062.9929999999999</v>
      </c>
      <c r="F22" s="1">
        <v>7255.134</v>
      </c>
      <c r="G22" s="6">
        <v>1</v>
      </c>
      <c r="H22" s="1">
        <v>60</v>
      </c>
      <c r="I22" s="1"/>
      <c r="J22" s="1">
        <v>2961.5949999999998</v>
      </c>
      <c r="K22" s="1">
        <f t="shared" si="2"/>
        <v>101.39800000000014</v>
      </c>
      <c r="L22" s="1"/>
      <c r="M22" s="1"/>
      <c r="N22" s="1">
        <v>150</v>
      </c>
      <c r="O22" s="1">
        <v>1050</v>
      </c>
      <c r="P22" s="1">
        <v>800</v>
      </c>
      <c r="Q22" s="1">
        <f t="shared" si="3"/>
        <v>612.59860000000003</v>
      </c>
      <c r="R22" s="5"/>
      <c r="S22" s="5"/>
      <c r="T22" s="1"/>
      <c r="U22" s="1">
        <f t="shared" si="4"/>
        <v>15.107990778953788</v>
      </c>
      <c r="V22" s="1">
        <f t="shared" si="5"/>
        <v>15.107990778953788</v>
      </c>
      <c r="W22" s="1">
        <v>856.01900000000001</v>
      </c>
      <c r="X22" s="1">
        <v>894.97039999999993</v>
      </c>
      <c r="Y22" s="1">
        <v>979.02600000000007</v>
      </c>
      <c r="Z22" s="1">
        <v>934.74959999999987</v>
      </c>
      <c r="AA22" s="1">
        <v>746.37599999999998</v>
      </c>
      <c r="AB22" s="1">
        <v>1033.3044</v>
      </c>
      <c r="AC22" s="1"/>
      <c r="AD22" s="1">
        <f t="shared" si="6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33</v>
      </c>
      <c r="C23" s="1">
        <v>521.47400000000005</v>
      </c>
      <c r="D23" s="1"/>
      <c r="E23" s="1">
        <v>162.73099999999999</v>
      </c>
      <c r="F23" s="1">
        <v>317.62200000000001</v>
      </c>
      <c r="G23" s="6">
        <v>1</v>
      </c>
      <c r="H23" s="1">
        <v>50</v>
      </c>
      <c r="I23" s="1"/>
      <c r="J23" s="1">
        <v>148.94999999999999</v>
      </c>
      <c r="K23" s="1">
        <f t="shared" si="2"/>
        <v>13.781000000000006</v>
      </c>
      <c r="L23" s="1"/>
      <c r="M23" s="1"/>
      <c r="N23" s="1"/>
      <c r="O23" s="1">
        <v>54.12259999999992</v>
      </c>
      <c r="P23" s="1"/>
      <c r="Q23" s="1">
        <f t="shared" si="3"/>
        <v>32.546199999999999</v>
      </c>
      <c r="R23" s="5">
        <f t="shared" si="7"/>
        <v>18.809800000000052</v>
      </c>
      <c r="S23" s="5"/>
      <c r="T23" s="1"/>
      <c r="U23" s="1">
        <f t="shared" si="4"/>
        <v>12</v>
      </c>
      <c r="V23" s="1">
        <f t="shared" si="5"/>
        <v>11.422058489163096</v>
      </c>
      <c r="W23" s="1">
        <v>36.799799999999998</v>
      </c>
      <c r="X23" s="1">
        <v>29.1646</v>
      </c>
      <c r="Y23" s="1">
        <v>39.025399999999998</v>
      </c>
      <c r="Z23" s="1">
        <v>51.111800000000002</v>
      </c>
      <c r="AA23" s="1">
        <v>41.037599999999998</v>
      </c>
      <c r="AB23" s="1">
        <v>30.660399999999999</v>
      </c>
      <c r="AC23" s="1"/>
      <c r="AD23" s="1">
        <f t="shared" si="6"/>
        <v>18.809800000000052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33</v>
      </c>
      <c r="C24" s="1">
        <v>2042.538</v>
      </c>
      <c r="D24" s="1">
        <v>2096.587</v>
      </c>
      <c r="E24" s="1">
        <v>1647.97</v>
      </c>
      <c r="F24" s="1">
        <v>2180.2779999999998</v>
      </c>
      <c r="G24" s="6">
        <v>1</v>
      </c>
      <c r="H24" s="1">
        <v>55</v>
      </c>
      <c r="I24" s="1"/>
      <c r="J24" s="1">
        <v>1548.3</v>
      </c>
      <c r="K24" s="1">
        <f t="shared" si="2"/>
        <v>99.670000000000073</v>
      </c>
      <c r="L24" s="1"/>
      <c r="M24" s="1"/>
      <c r="N24" s="1">
        <v>250</v>
      </c>
      <c r="O24" s="1">
        <v>1250</v>
      </c>
      <c r="P24" s="1">
        <v>1000</v>
      </c>
      <c r="Q24" s="1">
        <f t="shared" si="3"/>
        <v>329.59399999999999</v>
      </c>
      <c r="R24" s="5"/>
      <c r="S24" s="5"/>
      <c r="T24" s="1"/>
      <c r="U24" s="1">
        <f t="shared" si="4"/>
        <v>14.200131070347155</v>
      </c>
      <c r="V24" s="1">
        <f t="shared" si="5"/>
        <v>14.200131070347155</v>
      </c>
      <c r="W24" s="1">
        <v>434.70260000000002</v>
      </c>
      <c r="X24" s="1">
        <v>349.72719999999998</v>
      </c>
      <c r="Y24" s="1">
        <v>368.94479999999999</v>
      </c>
      <c r="Z24" s="1">
        <v>299.48160000000001</v>
      </c>
      <c r="AA24" s="1">
        <v>287.59640000000002</v>
      </c>
      <c r="AB24" s="1">
        <v>295.28359999999998</v>
      </c>
      <c r="AC24" s="1"/>
      <c r="AD24" s="1">
        <f t="shared" si="6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33</v>
      </c>
      <c r="C25" s="1">
        <v>4075.18</v>
      </c>
      <c r="D25" s="1">
        <v>4508.6899999999996</v>
      </c>
      <c r="E25" s="1">
        <v>3659.0920000000001</v>
      </c>
      <c r="F25" s="1">
        <v>4677.3990000000003</v>
      </c>
      <c r="G25" s="6">
        <v>1</v>
      </c>
      <c r="H25" s="1">
        <v>60</v>
      </c>
      <c r="I25" s="1"/>
      <c r="J25" s="1">
        <v>3592.96</v>
      </c>
      <c r="K25" s="1">
        <f t="shared" ref="K25:K54" si="8">E25-J25</f>
        <v>66.132000000000062</v>
      </c>
      <c r="L25" s="1"/>
      <c r="M25" s="1"/>
      <c r="N25" s="1"/>
      <c r="O25" s="1">
        <v>1800</v>
      </c>
      <c r="P25" s="1">
        <v>1500</v>
      </c>
      <c r="Q25" s="1">
        <f t="shared" si="3"/>
        <v>731.8184</v>
      </c>
      <c r="R25" s="5">
        <f t="shared" ref="R25:R26" si="9">13*Q25-P25-O25-N25-F25</f>
        <v>1536.2401999999993</v>
      </c>
      <c r="S25" s="5"/>
      <c r="T25" s="1"/>
      <c r="U25" s="1">
        <f t="shared" si="4"/>
        <v>13</v>
      </c>
      <c r="V25" s="1">
        <f t="shared" si="5"/>
        <v>10.900790414671182</v>
      </c>
      <c r="W25" s="1">
        <v>780.80240000000003</v>
      </c>
      <c r="X25" s="1">
        <v>631.99939999999992</v>
      </c>
      <c r="Y25" s="1">
        <v>686.78359999999998</v>
      </c>
      <c r="Z25" s="1">
        <v>548.52440000000001</v>
      </c>
      <c r="AA25" s="1">
        <v>655.10599999999999</v>
      </c>
      <c r="AB25" s="1">
        <v>616.72180000000003</v>
      </c>
      <c r="AC25" s="1"/>
      <c r="AD25" s="1">
        <f t="shared" si="6"/>
        <v>1536.2401999999993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33</v>
      </c>
      <c r="C26" s="1">
        <v>1718.4939999999999</v>
      </c>
      <c r="D26" s="1">
        <v>2208.7620000000002</v>
      </c>
      <c r="E26" s="1">
        <v>1852.9870000000001</v>
      </c>
      <c r="F26" s="1">
        <v>1964.3589999999999</v>
      </c>
      <c r="G26" s="6">
        <v>1</v>
      </c>
      <c r="H26" s="1">
        <v>60</v>
      </c>
      <c r="I26" s="1"/>
      <c r="J26" s="1">
        <v>1795.1</v>
      </c>
      <c r="K26" s="1">
        <f t="shared" si="8"/>
        <v>57.887000000000171</v>
      </c>
      <c r="L26" s="1"/>
      <c r="M26" s="1"/>
      <c r="N26" s="1">
        <v>300</v>
      </c>
      <c r="O26" s="1">
        <v>1150</v>
      </c>
      <c r="P26" s="1">
        <v>1000</v>
      </c>
      <c r="Q26" s="1">
        <f t="shared" si="3"/>
        <v>370.59739999999999</v>
      </c>
      <c r="R26" s="5">
        <f t="shared" si="9"/>
        <v>403.4072000000001</v>
      </c>
      <c r="S26" s="5"/>
      <c r="T26" s="1"/>
      <c r="U26" s="1">
        <f t="shared" si="4"/>
        <v>13</v>
      </c>
      <c r="V26" s="1">
        <f t="shared" si="5"/>
        <v>11.911467808462771</v>
      </c>
      <c r="W26" s="1">
        <v>421.37259999999998</v>
      </c>
      <c r="X26" s="1">
        <v>325.77440000000001</v>
      </c>
      <c r="Y26" s="1">
        <v>330.24700000000001</v>
      </c>
      <c r="Z26" s="1">
        <v>244.49420000000001</v>
      </c>
      <c r="AA26" s="1">
        <v>287.4932</v>
      </c>
      <c r="AB26" s="1">
        <v>398.49939999999998</v>
      </c>
      <c r="AC26" s="1"/>
      <c r="AD26" s="1">
        <f t="shared" si="6"/>
        <v>403.4072000000001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33</v>
      </c>
      <c r="C27" s="1">
        <v>924.351</v>
      </c>
      <c r="D27" s="1">
        <v>156.30600000000001</v>
      </c>
      <c r="E27" s="1">
        <v>391.584</v>
      </c>
      <c r="F27" s="1">
        <v>574.34100000000001</v>
      </c>
      <c r="G27" s="6">
        <v>1</v>
      </c>
      <c r="H27" s="1">
        <v>60</v>
      </c>
      <c r="I27" s="1"/>
      <c r="J27" s="1">
        <v>365</v>
      </c>
      <c r="K27" s="1">
        <f t="shared" si="8"/>
        <v>26.584000000000003</v>
      </c>
      <c r="L27" s="1"/>
      <c r="M27" s="1"/>
      <c r="N27" s="1">
        <v>320</v>
      </c>
      <c r="O27" s="1">
        <v>239.66540000000001</v>
      </c>
      <c r="P27" s="1">
        <v>100</v>
      </c>
      <c r="Q27" s="1">
        <f t="shared" si="3"/>
        <v>78.316800000000001</v>
      </c>
      <c r="R27" s="5"/>
      <c r="S27" s="5"/>
      <c r="T27" s="1"/>
      <c r="U27" s="1">
        <f t="shared" si="4"/>
        <v>15.756598839584866</v>
      </c>
      <c r="V27" s="1">
        <f t="shared" si="5"/>
        <v>15.756598839584866</v>
      </c>
      <c r="W27" s="1">
        <v>116.8442</v>
      </c>
      <c r="X27" s="1">
        <v>108.926</v>
      </c>
      <c r="Y27" s="1">
        <v>100.78319999999999</v>
      </c>
      <c r="Z27" s="1">
        <v>111.57</v>
      </c>
      <c r="AA27" s="1">
        <v>100.4966</v>
      </c>
      <c r="AB27" s="1">
        <v>67.662999999999997</v>
      </c>
      <c r="AC27" s="1"/>
      <c r="AD27" s="1">
        <f t="shared" si="6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59</v>
      </c>
      <c r="B28" s="1" t="s">
        <v>33</v>
      </c>
      <c r="C28" s="1">
        <v>1292.1030000000001</v>
      </c>
      <c r="D28" s="1">
        <v>653.22799999999995</v>
      </c>
      <c r="E28" s="1">
        <v>680.07600000000002</v>
      </c>
      <c r="F28" s="1">
        <v>1103.171</v>
      </c>
      <c r="G28" s="6">
        <v>1</v>
      </c>
      <c r="H28" s="1">
        <v>60</v>
      </c>
      <c r="I28" s="1"/>
      <c r="J28" s="1">
        <v>649.9</v>
      </c>
      <c r="K28" s="1">
        <f t="shared" si="8"/>
        <v>30.176000000000045</v>
      </c>
      <c r="L28" s="1"/>
      <c r="M28" s="1"/>
      <c r="N28" s="1"/>
      <c r="O28" s="1">
        <v>432.32960000000003</v>
      </c>
      <c r="P28" s="1">
        <v>300</v>
      </c>
      <c r="Q28" s="1">
        <f t="shared" si="3"/>
        <v>136.01519999999999</v>
      </c>
      <c r="R28" s="5"/>
      <c r="S28" s="5"/>
      <c r="T28" s="1"/>
      <c r="U28" s="1">
        <f t="shared" si="4"/>
        <v>13.494819696622143</v>
      </c>
      <c r="V28" s="1">
        <f t="shared" si="5"/>
        <v>13.494819696622143</v>
      </c>
      <c r="W28" s="1">
        <v>176.5608</v>
      </c>
      <c r="X28" s="1">
        <v>154.5916</v>
      </c>
      <c r="Y28" s="1">
        <v>173.59</v>
      </c>
      <c r="Z28" s="1">
        <v>159.4008</v>
      </c>
      <c r="AA28" s="1">
        <v>130.10380000000001</v>
      </c>
      <c r="AB28" s="1">
        <v>125.3428</v>
      </c>
      <c r="AC28" s="1"/>
      <c r="AD28" s="1">
        <f t="shared" si="6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60</v>
      </c>
      <c r="B29" s="1" t="s">
        <v>33</v>
      </c>
      <c r="C29" s="1">
        <v>35.368000000000002</v>
      </c>
      <c r="D29" s="1"/>
      <c r="E29" s="1">
        <v>9.8439999999999994</v>
      </c>
      <c r="F29" s="1">
        <v>21.102</v>
      </c>
      <c r="G29" s="6">
        <v>1</v>
      </c>
      <c r="H29" s="1">
        <v>180</v>
      </c>
      <c r="I29" s="1"/>
      <c r="J29" s="1">
        <v>8.94</v>
      </c>
      <c r="K29" s="1">
        <f t="shared" si="8"/>
        <v>0.90399999999999991</v>
      </c>
      <c r="L29" s="1"/>
      <c r="M29" s="1"/>
      <c r="N29" s="1"/>
      <c r="O29" s="1">
        <v>10</v>
      </c>
      <c r="P29" s="1"/>
      <c r="Q29" s="1">
        <f t="shared" si="3"/>
        <v>1.9687999999999999</v>
      </c>
      <c r="R29" s="5"/>
      <c r="S29" s="5"/>
      <c r="T29" s="1"/>
      <c r="U29" s="1">
        <f t="shared" si="4"/>
        <v>15.797440065014223</v>
      </c>
      <c r="V29" s="1">
        <f t="shared" si="5"/>
        <v>15.797440065014223</v>
      </c>
      <c r="W29" s="1">
        <v>2.6337999999999999</v>
      </c>
      <c r="X29" s="1">
        <v>2.0638000000000001</v>
      </c>
      <c r="Y29" s="1">
        <v>1.9196</v>
      </c>
      <c r="Z29" s="1">
        <v>2.4403999999999999</v>
      </c>
      <c r="AA29" s="1">
        <v>2.3353999999999999</v>
      </c>
      <c r="AB29" s="1">
        <v>0.40699999999999997</v>
      </c>
      <c r="AC29" s="1"/>
      <c r="AD29" s="1">
        <f t="shared" si="6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33</v>
      </c>
      <c r="C30" s="1">
        <v>1478.578</v>
      </c>
      <c r="D30" s="1">
        <v>1572.7929999999999</v>
      </c>
      <c r="E30" s="1">
        <v>1210.049</v>
      </c>
      <c r="F30" s="1">
        <v>1288.575</v>
      </c>
      <c r="G30" s="6">
        <v>1</v>
      </c>
      <c r="H30" s="1">
        <v>60</v>
      </c>
      <c r="I30" s="1"/>
      <c r="J30" s="1">
        <v>1136.8499999999999</v>
      </c>
      <c r="K30" s="1">
        <f t="shared" si="8"/>
        <v>73.199000000000069</v>
      </c>
      <c r="L30" s="1"/>
      <c r="M30" s="1"/>
      <c r="N30" s="1">
        <v>1600</v>
      </c>
      <c r="O30" s="1">
        <v>814.5213999999994</v>
      </c>
      <c r="P30" s="1">
        <v>400</v>
      </c>
      <c r="Q30" s="1">
        <f t="shared" si="3"/>
        <v>242.00979999999998</v>
      </c>
      <c r="R30" s="5"/>
      <c r="S30" s="5"/>
      <c r="T30" s="1"/>
      <c r="U30" s="1">
        <f t="shared" si="4"/>
        <v>16.954257224294221</v>
      </c>
      <c r="V30" s="1">
        <f t="shared" si="5"/>
        <v>16.954257224294221</v>
      </c>
      <c r="W30" s="1">
        <v>378.34019999999998</v>
      </c>
      <c r="X30" s="1">
        <v>355.36779999999999</v>
      </c>
      <c r="Y30" s="1">
        <v>274.7636</v>
      </c>
      <c r="Z30" s="1">
        <v>216.79259999999999</v>
      </c>
      <c r="AA30" s="1">
        <v>209.85079999999999</v>
      </c>
      <c r="AB30" s="1">
        <v>212.7362</v>
      </c>
      <c r="AC30" s="1"/>
      <c r="AD30" s="1">
        <f t="shared" si="6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62</v>
      </c>
      <c r="B31" s="1" t="s">
        <v>33</v>
      </c>
      <c r="C31" s="1">
        <v>19.684000000000001</v>
      </c>
      <c r="D31" s="1">
        <v>43.143999999999998</v>
      </c>
      <c r="E31" s="1">
        <v>40.755000000000003</v>
      </c>
      <c r="F31" s="1">
        <v>12.223000000000001</v>
      </c>
      <c r="G31" s="6">
        <v>1</v>
      </c>
      <c r="H31" s="1">
        <v>35</v>
      </c>
      <c r="I31" s="1"/>
      <c r="J31" s="1">
        <v>47.4</v>
      </c>
      <c r="K31" s="1">
        <f t="shared" si="8"/>
        <v>-6.644999999999996</v>
      </c>
      <c r="L31" s="1"/>
      <c r="M31" s="1"/>
      <c r="N31" s="1">
        <v>57.255800000000008</v>
      </c>
      <c r="O31" s="1">
        <v>8.0127999999999986</v>
      </c>
      <c r="P31" s="1"/>
      <c r="Q31" s="1">
        <f t="shared" si="3"/>
        <v>8.1509999999999998</v>
      </c>
      <c r="R31" s="5">
        <f t="shared" si="7"/>
        <v>20.320399999999992</v>
      </c>
      <c r="S31" s="5"/>
      <c r="T31" s="1"/>
      <c r="U31" s="1">
        <f t="shared" si="4"/>
        <v>12</v>
      </c>
      <c r="V31" s="1">
        <f t="shared" si="5"/>
        <v>9.5070052754263283</v>
      </c>
      <c r="W31" s="1">
        <v>9.3426000000000009</v>
      </c>
      <c r="X31" s="1">
        <v>9.5912000000000006</v>
      </c>
      <c r="Y31" s="1">
        <v>5.8082000000000003</v>
      </c>
      <c r="Z31" s="1">
        <v>1.9681999999999999</v>
      </c>
      <c r="AA31" s="1">
        <v>3.5202</v>
      </c>
      <c r="AB31" s="1">
        <v>5.0045999999999999</v>
      </c>
      <c r="AC31" s="1"/>
      <c r="AD31" s="1">
        <f t="shared" si="6"/>
        <v>20.320399999999992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63</v>
      </c>
      <c r="B32" s="1" t="s">
        <v>33</v>
      </c>
      <c r="C32" s="1">
        <v>121.56699999999999</v>
      </c>
      <c r="D32" s="1">
        <v>144.46700000000001</v>
      </c>
      <c r="E32" s="1">
        <v>120.331</v>
      </c>
      <c r="F32" s="1">
        <v>88.825000000000003</v>
      </c>
      <c r="G32" s="6">
        <v>1</v>
      </c>
      <c r="H32" s="1">
        <v>30</v>
      </c>
      <c r="I32" s="1"/>
      <c r="J32" s="1">
        <v>135.1</v>
      </c>
      <c r="K32" s="1">
        <f t="shared" si="8"/>
        <v>-14.768999999999991</v>
      </c>
      <c r="L32" s="1"/>
      <c r="M32" s="1"/>
      <c r="N32" s="1">
        <v>225</v>
      </c>
      <c r="O32" s="1">
        <v>75.724199999999968</v>
      </c>
      <c r="P32" s="1"/>
      <c r="Q32" s="1">
        <f t="shared" si="3"/>
        <v>24.066200000000002</v>
      </c>
      <c r="R32" s="5"/>
      <c r="S32" s="5"/>
      <c r="T32" s="1" t="str">
        <f>VLOOKUP(A32,[1]Sheet!$A$1:$T$65536,20,0)</f>
        <v>выводим из ассортимента</v>
      </c>
      <c r="U32" s="1">
        <f t="shared" si="4"/>
        <v>16.186568714628812</v>
      </c>
      <c r="V32" s="1">
        <f t="shared" si="5"/>
        <v>16.186568714628812</v>
      </c>
      <c r="W32" s="1">
        <v>39.894199999999998</v>
      </c>
      <c r="X32" s="1">
        <v>40.418199999999999</v>
      </c>
      <c r="Y32" s="1">
        <v>26.017800000000001</v>
      </c>
      <c r="Z32" s="1">
        <v>14.3188</v>
      </c>
      <c r="AA32" s="1">
        <v>21.552199999999999</v>
      </c>
      <c r="AB32" s="1">
        <v>21.630400000000002</v>
      </c>
      <c r="AC32" s="1" t="s">
        <v>107</v>
      </c>
      <c r="AD32" s="1">
        <f t="shared" si="6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64</v>
      </c>
      <c r="B33" s="1" t="s">
        <v>33</v>
      </c>
      <c r="C33" s="1">
        <v>634.20600000000002</v>
      </c>
      <c r="D33" s="1">
        <v>75.290000000000006</v>
      </c>
      <c r="E33" s="1">
        <v>340.37099999999998</v>
      </c>
      <c r="F33" s="1">
        <v>268.84100000000001</v>
      </c>
      <c r="G33" s="6">
        <v>1</v>
      </c>
      <c r="H33" s="1">
        <v>30</v>
      </c>
      <c r="I33" s="1"/>
      <c r="J33" s="1">
        <v>340.1</v>
      </c>
      <c r="K33" s="1">
        <f t="shared" si="8"/>
        <v>0.27099999999995816</v>
      </c>
      <c r="L33" s="1"/>
      <c r="M33" s="1"/>
      <c r="N33" s="1">
        <v>113.13639999999999</v>
      </c>
      <c r="O33" s="1">
        <v>283.76659999999998</v>
      </c>
      <c r="P33" s="1">
        <v>150</v>
      </c>
      <c r="Q33" s="1">
        <f t="shared" si="3"/>
        <v>68.07419999999999</v>
      </c>
      <c r="R33" s="5"/>
      <c r="S33" s="5"/>
      <c r="T33" s="1"/>
      <c r="U33" s="1">
        <f t="shared" si="4"/>
        <v>11.983159552370795</v>
      </c>
      <c r="V33" s="1">
        <f t="shared" si="5"/>
        <v>11.983159552370795</v>
      </c>
      <c r="W33" s="1">
        <v>86.037999999999997</v>
      </c>
      <c r="X33" s="1">
        <v>65.725999999999999</v>
      </c>
      <c r="Y33" s="1">
        <v>68.5732</v>
      </c>
      <c r="Z33" s="1">
        <v>86.824399999999997</v>
      </c>
      <c r="AA33" s="1">
        <v>72.759199999999993</v>
      </c>
      <c r="AB33" s="1">
        <v>18.869800000000001</v>
      </c>
      <c r="AC33" s="1"/>
      <c r="AD33" s="1">
        <f t="shared" si="6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33</v>
      </c>
      <c r="C34" s="1">
        <v>1</v>
      </c>
      <c r="D34" s="1"/>
      <c r="E34" s="1">
        <v>-1.3</v>
      </c>
      <c r="F34" s="1"/>
      <c r="G34" s="6">
        <v>0</v>
      </c>
      <c r="H34" s="1" t="e">
        <v>#N/A</v>
      </c>
      <c r="I34" s="1"/>
      <c r="J34" s="1">
        <v>5</v>
      </c>
      <c r="K34" s="1">
        <f t="shared" si="8"/>
        <v>-6.3</v>
      </c>
      <c r="L34" s="1"/>
      <c r="M34" s="1"/>
      <c r="N34" s="1"/>
      <c r="O34" s="1">
        <v>0</v>
      </c>
      <c r="P34" s="1"/>
      <c r="Q34" s="1">
        <f t="shared" si="3"/>
        <v>-0.26</v>
      </c>
      <c r="R34" s="5"/>
      <c r="S34" s="5"/>
      <c r="T34" s="1" t="str">
        <f>VLOOKUP(A34,[1]Sheet!$A$1:$T$65536,20,0)</f>
        <v>выводим из ассортимента</v>
      </c>
      <c r="U34" s="1">
        <f t="shared" si="4"/>
        <v>0</v>
      </c>
      <c r="V34" s="1">
        <f t="shared" si="5"/>
        <v>0</v>
      </c>
      <c r="W34" s="1">
        <v>-0.38500000000000001</v>
      </c>
      <c r="X34" s="1">
        <v>0.13500000000000001</v>
      </c>
      <c r="Y34" s="1">
        <v>0.26</v>
      </c>
      <c r="Z34" s="1">
        <v>0</v>
      </c>
      <c r="AA34" s="1">
        <v>-1.59</v>
      </c>
      <c r="AB34" s="1">
        <v>2.1118000000000001</v>
      </c>
      <c r="AC34" s="1" t="s">
        <v>107</v>
      </c>
      <c r="AD34" s="1">
        <f t="shared" si="6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33</v>
      </c>
      <c r="C35" s="1">
        <v>3797.8890000000001</v>
      </c>
      <c r="D35" s="1">
        <v>2164.6019999999999</v>
      </c>
      <c r="E35" s="1">
        <v>3516.7379999999998</v>
      </c>
      <c r="F35" s="1">
        <v>1967.01</v>
      </c>
      <c r="G35" s="6">
        <v>1</v>
      </c>
      <c r="H35" s="1">
        <v>40</v>
      </c>
      <c r="I35" s="1"/>
      <c r="J35" s="1">
        <v>3458.43</v>
      </c>
      <c r="K35" s="1">
        <f t="shared" si="8"/>
        <v>58.307999999999993</v>
      </c>
      <c r="L35" s="1"/>
      <c r="M35" s="1"/>
      <c r="N35" s="1">
        <v>4155.2692000000006</v>
      </c>
      <c r="O35" s="1">
        <v>2021.5740000000001</v>
      </c>
      <c r="P35" s="1">
        <v>1000</v>
      </c>
      <c r="Q35" s="1">
        <f t="shared" si="3"/>
        <v>703.34759999999994</v>
      </c>
      <c r="R35" s="5"/>
      <c r="S35" s="5"/>
      <c r="T35" s="1"/>
      <c r="U35" s="1">
        <f t="shared" si="4"/>
        <v>13.000475440592961</v>
      </c>
      <c r="V35" s="1">
        <f t="shared" si="5"/>
        <v>13.000475440592961</v>
      </c>
      <c r="W35" s="1">
        <v>857.7106</v>
      </c>
      <c r="X35" s="1">
        <v>789.93959999999993</v>
      </c>
      <c r="Y35" s="1">
        <v>545.51199999999994</v>
      </c>
      <c r="Z35" s="1">
        <v>135.59819999999999</v>
      </c>
      <c r="AA35" s="1">
        <v>278.78160000000003</v>
      </c>
      <c r="AB35" s="1">
        <v>633.77760000000001</v>
      </c>
      <c r="AC35" s="1"/>
      <c r="AD35" s="1">
        <f t="shared" si="6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67</v>
      </c>
      <c r="B36" s="1" t="s">
        <v>33</v>
      </c>
      <c r="C36" s="1">
        <v>37.524000000000001</v>
      </c>
      <c r="D36" s="1">
        <v>0.53200000000000003</v>
      </c>
      <c r="E36" s="1">
        <v>1.37</v>
      </c>
      <c r="F36" s="1">
        <v>35.314</v>
      </c>
      <c r="G36" s="6">
        <v>1</v>
      </c>
      <c r="H36" s="1">
        <v>35</v>
      </c>
      <c r="I36" s="1"/>
      <c r="J36" s="1">
        <v>1.3</v>
      </c>
      <c r="K36" s="1">
        <f t="shared" si="8"/>
        <v>7.0000000000000062E-2</v>
      </c>
      <c r="L36" s="1"/>
      <c r="M36" s="1"/>
      <c r="N36" s="1"/>
      <c r="O36" s="1">
        <v>0</v>
      </c>
      <c r="P36" s="1"/>
      <c r="Q36" s="1">
        <f t="shared" si="3"/>
        <v>0.27400000000000002</v>
      </c>
      <c r="R36" s="5"/>
      <c r="S36" s="5"/>
      <c r="T36" s="1" t="str">
        <f>VLOOKUP(A36,[1]Sheet!$A$1:$T$65536,20,0)</f>
        <v>выводим из ассортимента</v>
      </c>
      <c r="U36" s="1">
        <f t="shared" si="4"/>
        <v>128.88321167883211</v>
      </c>
      <c r="V36" s="1">
        <f t="shared" si="5"/>
        <v>128.88321167883211</v>
      </c>
      <c r="W36" s="1">
        <v>0.81319999999999992</v>
      </c>
      <c r="X36" s="1">
        <v>0.53920000000000001</v>
      </c>
      <c r="Y36" s="1">
        <v>1.331</v>
      </c>
      <c r="Z36" s="1">
        <v>2.4201999999999999</v>
      </c>
      <c r="AA36" s="1">
        <v>1.6188</v>
      </c>
      <c r="AB36" s="1">
        <v>0.82040000000000002</v>
      </c>
      <c r="AC36" s="10" t="s">
        <v>108</v>
      </c>
      <c r="AD36" s="1">
        <f t="shared" si="6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68</v>
      </c>
      <c r="B37" s="1" t="s">
        <v>33</v>
      </c>
      <c r="C37" s="1">
        <v>36.423999999999999</v>
      </c>
      <c r="D37" s="1"/>
      <c r="E37" s="1">
        <v>15.744</v>
      </c>
      <c r="F37" s="1">
        <v>19.335999999999999</v>
      </c>
      <c r="G37" s="6">
        <v>1</v>
      </c>
      <c r="H37" s="1">
        <v>45</v>
      </c>
      <c r="I37" s="1"/>
      <c r="J37" s="1">
        <v>16.399999999999999</v>
      </c>
      <c r="K37" s="1">
        <f t="shared" si="8"/>
        <v>-0.65599999999999881</v>
      </c>
      <c r="L37" s="1"/>
      <c r="M37" s="1"/>
      <c r="N37" s="1"/>
      <c r="O37" s="1">
        <v>14.224</v>
      </c>
      <c r="P37" s="1"/>
      <c r="Q37" s="1">
        <f t="shared" si="3"/>
        <v>3.1488</v>
      </c>
      <c r="R37" s="5">
        <v>5</v>
      </c>
      <c r="S37" s="5"/>
      <c r="T37" s="1"/>
      <c r="U37" s="1">
        <f t="shared" si="4"/>
        <v>12.245934959349594</v>
      </c>
      <c r="V37" s="1">
        <f t="shared" si="5"/>
        <v>10.658028455284553</v>
      </c>
      <c r="W37" s="1">
        <v>3.5710000000000002</v>
      </c>
      <c r="X37" s="1">
        <v>2.2824</v>
      </c>
      <c r="Y37" s="1">
        <v>1.0002</v>
      </c>
      <c r="Z37" s="1">
        <v>1.2764</v>
      </c>
      <c r="AA37" s="1">
        <v>1.8475999999999999</v>
      </c>
      <c r="AB37" s="1">
        <v>3.277600000000001</v>
      </c>
      <c r="AC37" s="1"/>
      <c r="AD37" s="1">
        <f t="shared" si="6"/>
        <v>5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69</v>
      </c>
      <c r="B38" s="1" t="s">
        <v>33</v>
      </c>
      <c r="C38" s="1">
        <v>77.453000000000003</v>
      </c>
      <c r="D38" s="1">
        <v>20.36</v>
      </c>
      <c r="E38" s="1">
        <v>52.389000000000003</v>
      </c>
      <c r="F38" s="1">
        <v>38.188000000000002</v>
      </c>
      <c r="G38" s="6">
        <v>1</v>
      </c>
      <c r="H38" s="1">
        <v>45</v>
      </c>
      <c r="I38" s="1"/>
      <c r="J38" s="1">
        <v>51.7</v>
      </c>
      <c r="K38" s="1">
        <f t="shared" si="8"/>
        <v>0.68900000000000006</v>
      </c>
      <c r="L38" s="1"/>
      <c r="M38" s="1"/>
      <c r="N38" s="1">
        <v>15.52480000000001</v>
      </c>
      <c r="O38" s="1">
        <v>41.093199999999982</v>
      </c>
      <c r="P38" s="1"/>
      <c r="Q38" s="1">
        <f t="shared" si="3"/>
        <v>10.4778</v>
      </c>
      <c r="R38" s="5">
        <f t="shared" ref="R38:R48" si="10">12*Q38-P38-O38-N38-F38</f>
        <v>30.927599999999998</v>
      </c>
      <c r="S38" s="5"/>
      <c r="T38" s="1"/>
      <c r="U38" s="1">
        <f t="shared" si="4"/>
        <v>12</v>
      </c>
      <c r="V38" s="1">
        <f t="shared" si="5"/>
        <v>9.0482734925270574</v>
      </c>
      <c r="W38" s="1">
        <v>10.308</v>
      </c>
      <c r="X38" s="1">
        <v>8.2123999999999988</v>
      </c>
      <c r="Y38" s="1">
        <v>8.4599999999999991</v>
      </c>
      <c r="Z38" s="1">
        <v>8.9060000000000006</v>
      </c>
      <c r="AA38" s="1">
        <v>5.64</v>
      </c>
      <c r="AB38" s="1">
        <v>9.4817999999999998</v>
      </c>
      <c r="AC38" s="1"/>
      <c r="AD38" s="1">
        <f t="shared" si="6"/>
        <v>30.927599999999998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70</v>
      </c>
      <c r="B39" s="1" t="s">
        <v>33</v>
      </c>
      <c r="C39" s="1">
        <v>84.722999999999999</v>
      </c>
      <c r="D39" s="1"/>
      <c r="E39" s="1">
        <v>34.652000000000001</v>
      </c>
      <c r="F39" s="1">
        <v>44.354999999999997</v>
      </c>
      <c r="G39" s="6">
        <v>1</v>
      </c>
      <c r="H39" s="1">
        <v>45</v>
      </c>
      <c r="I39" s="1"/>
      <c r="J39" s="1">
        <v>36.200000000000003</v>
      </c>
      <c r="K39" s="1">
        <f t="shared" si="8"/>
        <v>-1.5480000000000018</v>
      </c>
      <c r="L39" s="1"/>
      <c r="M39" s="1"/>
      <c r="N39" s="1"/>
      <c r="O39" s="1">
        <v>36.779399999999988</v>
      </c>
      <c r="P39" s="1"/>
      <c r="Q39" s="1">
        <f t="shared" si="3"/>
        <v>6.9304000000000006</v>
      </c>
      <c r="R39" s="5"/>
      <c r="S39" s="5"/>
      <c r="T39" s="1"/>
      <c r="U39" s="1">
        <f t="shared" si="4"/>
        <v>11.707029897264224</v>
      </c>
      <c r="V39" s="1">
        <f t="shared" si="5"/>
        <v>11.707029897264224</v>
      </c>
      <c r="W39" s="1">
        <v>8.2061999999999991</v>
      </c>
      <c r="X39" s="1">
        <v>6.1745999999999999</v>
      </c>
      <c r="Y39" s="1">
        <v>6.7444000000000006</v>
      </c>
      <c r="Z39" s="1">
        <v>8.7542000000000009</v>
      </c>
      <c r="AA39" s="1">
        <v>6.1726000000000001</v>
      </c>
      <c r="AB39" s="1">
        <v>5.6494</v>
      </c>
      <c r="AC39" s="1"/>
      <c r="AD39" s="1">
        <f t="shared" si="6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71</v>
      </c>
      <c r="B40" s="1" t="s">
        <v>40</v>
      </c>
      <c r="C40" s="1">
        <v>100</v>
      </c>
      <c r="D40" s="1"/>
      <c r="E40" s="1">
        <v>85</v>
      </c>
      <c r="F40" s="1"/>
      <c r="G40" s="6">
        <v>0.35</v>
      </c>
      <c r="H40" s="1">
        <v>40</v>
      </c>
      <c r="I40" s="1"/>
      <c r="J40" s="1">
        <v>85</v>
      </c>
      <c r="K40" s="1">
        <f t="shared" si="8"/>
        <v>0</v>
      </c>
      <c r="L40" s="1"/>
      <c r="M40" s="1"/>
      <c r="N40" s="1"/>
      <c r="O40" s="1">
        <v>150.19999999999999</v>
      </c>
      <c r="P40" s="1"/>
      <c r="Q40" s="1">
        <f t="shared" si="3"/>
        <v>17</v>
      </c>
      <c r="R40" s="5">
        <f t="shared" si="10"/>
        <v>53.800000000000011</v>
      </c>
      <c r="S40" s="5"/>
      <c r="T40" s="1"/>
      <c r="U40" s="1">
        <f t="shared" si="4"/>
        <v>12</v>
      </c>
      <c r="V40" s="1">
        <f t="shared" si="5"/>
        <v>8.8352941176470576</v>
      </c>
      <c r="W40" s="1">
        <v>21.6</v>
      </c>
      <c r="X40" s="1">
        <v>6.4</v>
      </c>
      <c r="Y40" s="1">
        <v>6.2</v>
      </c>
      <c r="Z40" s="1">
        <v>10</v>
      </c>
      <c r="AA40" s="1">
        <v>11</v>
      </c>
      <c r="AB40" s="1">
        <v>11.6</v>
      </c>
      <c r="AC40" s="1"/>
      <c r="AD40" s="1">
        <f t="shared" si="6"/>
        <v>18.830000000000002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72</v>
      </c>
      <c r="B41" s="1" t="s">
        <v>40</v>
      </c>
      <c r="C41" s="1">
        <v>1390</v>
      </c>
      <c r="D41" s="1">
        <v>852</v>
      </c>
      <c r="E41" s="1">
        <v>735</v>
      </c>
      <c r="F41" s="1">
        <v>1289</v>
      </c>
      <c r="G41" s="6">
        <v>0.4</v>
      </c>
      <c r="H41" s="1">
        <v>45</v>
      </c>
      <c r="I41" s="1"/>
      <c r="J41" s="1">
        <v>736</v>
      </c>
      <c r="K41" s="1">
        <f t="shared" si="8"/>
        <v>-1</v>
      </c>
      <c r="L41" s="1"/>
      <c r="M41" s="1"/>
      <c r="N41" s="1"/>
      <c r="O41" s="1">
        <v>334.60000000000042</v>
      </c>
      <c r="P41" s="1">
        <v>200</v>
      </c>
      <c r="Q41" s="1">
        <f t="shared" si="3"/>
        <v>147</v>
      </c>
      <c r="R41" s="5"/>
      <c r="S41" s="5"/>
      <c r="T41" s="1"/>
      <c r="U41" s="1">
        <f t="shared" si="4"/>
        <v>12.40544217687075</v>
      </c>
      <c r="V41" s="1">
        <f t="shared" si="5"/>
        <v>12.40544217687075</v>
      </c>
      <c r="W41" s="1">
        <v>172.8</v>
      </c>
      <c r="X41" s="1">
        <v>139.4</v>
      </c>
      <c r="Y41" s="1">
        <v>192.8</v>
      </c>
      <c r="Z41" s="1">
        <v>157.4</v>
      </c>
      <c r="AA41" s="1">
        <v>108.8</v>
      </c>
      <c r="AB41" s="1">
        <v>114.6</v>
      </c>
      <c r="AC41" s="1"/>
      <c r="AD41" s="1">
        <f t="shared" si="6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73</v>
      </c>
      <c r="B42" s="1" t="s">
        <v>40</v>
      </c>
      <c r="C42" s="1">
        <v>93</v>
      </c>
      <c r="D42" s="1"/>
      <c r="E42" s="1">
        <v>68</v>
      </c>
      <c r="F42" s="1">
        <v>6</v>
      </c>
      <c r="G42" s="6">
        <v>0.45</v>
      </c>
      <c r="H42" s="1">
        <v>50</v>
      </c>
      <c r="I42" s="1"/>
      <c r="J42" s="1">
        <v>75</v>
      </c>
      <c r="K42" s="1">
        <f t="shared" si="8"/>
        <v>-7</v>
      </c>
      <c r="L42" s="1"/>
      <c r="M42" s="1"/>
      <c r="N42" s="1">
        <v>78.600000000000023</v>
      </c>
      <c r="O42" s="1">
        <v>165.8</v>
      </c>
      <c r="P42" s="1"/>
      <c r="Q42" s="1">
        <f t="shared" si="3"/>
        <v>13.6</v>
      </c>
      <c r="R42" s="5"/>
      <c r="S42" s="5"/>
      <c r="T42" s="1"/>
      <c r="U42" s="1">
        <f t="shared" si="4"/>
        <v>18.411764705882355</v>
      </c>
      <c r="V42" s="1">
        <f t="shared" si="5"/>
        <v>18.411764705882355</v>
      </c>
      <c r="W42" s="1">
        <v>22.2</v>
      </c>
      <c r="X42" s="1">
        <v>12.8</v>
      </c>
      <c r="Y42" s="1">
        <v>6.8</v>
      </c>
      <c r="Z42" s="1">
        <v>5.4</v>
      </c>
      <c r="AA42" s="1">
        <v>11.6</v>
      </c>
      <c r="AB42" s="1">
        <v>8.1999999999999993</v>
      </c>
      <c r="AC42" s="1"/>
      <c r="AD42" s="1">
        <f t="shared" si="6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74</v>
      </c>
      <c r="B43" s="1" t="s">
        <v>33</v>
      </c>
      <c r="C43" s="1">
        <v>645.84100000000001</v>
      </c>
      <c r="D43" s="1">
        <v>16.428000000000001</v>
      </c>
      <c r="E43" s="1">
        <v>166.18700000000001</v>
      </c>
      <c r="F43" s="1">
        <v>405.07900000000001</v>
      </c>
      <c r="G43" s="6">
        <v>1</v>
      </c>
      <c r="H43" s="1">
        <v>45</v>
      </c>
      <c r="I43" s="1"/>
      <c r="J43" s="1">
        <v>162.6</v>
      </c>
      <c r="K43" s="1">
        <f t="shared" si="8"/>
        <v>3.5870000000000175</v>
      </c>
      <c r="L43" s="1"/>
      <c r="M43" s="1"/>
      <c r="N43" s="1">
        <v>250</v>
      </c>
      <c r="O43" s="1">
        <v>167.03920000000011</v>
      </c>
      <c r="P43" s="1"/>
      <c r="Q43" s="1">
        <f t="shared" si="3"/>
        <v>33.237400000000001</v>
      </c>
      <c r="R43" s="5"/>
      <c r="S43" s="5"/>
      <c r="T43" s="1"/>
      <c r="U43" s="1">
        <f t="shared" si="4"/>
        <v>24.734732560308572</v>
      </c>
      <c r="V43" s="1">
        <f t="shared" si="5"/>
        <v>24.734732560308572</v>
      </c>
      <c r="W43" s="1">
        <v>71.11760000000001</v>
      </c>
      <c r="X43" s="1">
        <v>68.188999999999993</v>
      </c>
      <c r="Y43" s="1">
        <v>59.618399999999987</v>
      </c>
      <c r="Z43" s="1">
        <v>76.845799999999997</v>
      </c>
      <c r="AA43" s="1">
        <v>63.458799999999997</v>
      </c>
      <c r="AB43" s="1">
        <v>6.9816000000000003</v>
      </c>
      <c r="AC43" s="13" t="s">
        <v>37</v>
      </c>
      <c r="AD43" s="1">
        <f t="shared" si="6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75</v>
      </c>
      <c r="B44" s="1" t="s">
        <v>40</v>
      </c>
      <c r="C44" s="1">
        <v>179</v>
      </c>
      <c r="D44" s="1"/>
      <c r="E44" s="1">
        <v>135</v>
      </c>
      <c r="F44" s="1">
        <v>5</v>
      </c>
      <c r="G44" s="6">
        <v>0.35</v>
      </c>
      <c r="H44" s="1">
        <v>40</v>
      </c>
      <c r="I44" s="1"/>
      <c r="J44" s="1">
        <v>142</v>
      </c>
      <c r="K44" s="1">
        <f t="shared" si="8"/>
        <v>-7</v>
      </c>
      <c r="L44" s="1"/>
      <c r="M44" s="1"/>
      <c r="N44" s="1">
        <v>50</v>
      </c>
      <c r="O44" s="1">
        <v>107</v>
      </c>
      <c r="P44" s="1">
        <v>100</v>
      </c>
      <c r="Q44" s="1">
        <f t="shared" si="3"/>
        <v>27</v>
      </c>
      <c r="R44" s="5">
        <f t="shared" si="10"/>
        <v>62</v>
      </c>
      <c r="S44" s="5"/>
      <c r="T44" s="1"/>
      <c r="U44" s="1">
        <f t="shared" si="4"/>
        <v>12</v>
      </c>
      <c r="V44" s="1">
        <f t="shared" si="5"/>
        <v>9.7037037037037042</v>
      </c>
      <c r="W44" s="1">
        <v>31.2</v>
      </c>
      <c r="X44" s="1">
        <v>16.600000000000001</v>
      </c>
      <c r="Y44" s="1">
        <v>14.2</v>
      </c>
      <c r="Z44" s="1">
        <v>15.4</v>
      </c>
      <c r="AA44" s="1">
        <v>16</v>
      </c>
      <c r="AB44" s="1">
        <v>26.6</v>
      </c>
      <c r="AC44" s="1"/>
      <c r="AD44" s="1">
        <f t="shared" si="6"/>
        <v>21.7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76</v>
      </c>
      <c r="B45" s="1" t="s">
        <v>40</v>
      </c>
      <c r="C45" s="1">
        <v>591</v>
      </c>
      <c r="D45" s="1">
        <v>306</v>
      </c>
      <c r="E45" s="1">
        <v>412.75200000000001</v>
      </c>
      <c r="F45" s="1">
        <v>393</v>
      </c>
      <c r="G45" s="6">
        <v>0.4</v>
      </c>
      <c r="H45" s="1">
        <v>40</v>
      </c>
      <c r="I45" s="1"/>
      <c r="J45" s="1">
        <v>412</v>
      </c>
      <c r="K45" s="1">
        <f t="shared" si="8"/>
        <v>0.75200000000000955</v>
      </c>
      <c r="L45" s="1"/>
      <c r="M45" s="1"/>
      <c r="N45" s="1">
        <v>17.599999999999909</v>
      </c>
      <c r="O45" s="1">
        <v>300.20479999999998</v>
      </c>
      <c r="P45" s="1">
        <v>200</v>
      </c>
      <c r="Q45" s="1">
        <f t="shared" si="3"/>
        <v>82.550399999999996</v>
      </c>
      <c r="R45" s="5">
        <f t="shared" si="10"/>
        <v>79.800000000000068</v>
      </c>
      <c r="S45" s="5"/>
      <c r="T45" s="1"/>
      <c r="U45" s="1">
        <f t="shared" si="4"/>
        <v>12</v>
      </c>
      <c r="V45" s="1">
        <f t="shared" si="5"/>
        <v>11.033317827654377</v>
      </c>
      <c r="W45" s="1">
        <v>90.150399999999991</v>
      </c>
      <c r="X45" s="1">
        <v>69.8</v>
      </c>
      <c r="Y45" s="1">
        <v>79</v>
      </c>
      <c r="Z45" s="1">
        <v>71.8</v>
      </c>
      <c r="AA45" s="1">
        <v>68.8</v>
      </c>
      <c r="AB45" s="1">
        <v>71.8</v>
      </c>
      <c r="AC45" s="1"/>
      <c r="AD45" s="1">
        <f t="shared" si="6"/>
        <v>31.92000000000003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77</v>
      </c>
      <c r="B46" s="1" t="s">
        <v>40</v>
      </c>
      <c r="C46" s="1">
        <v>1029</v>
      </c>
      <c r="D46" s="1">
        <v>271</v>
      </c>
      <c r="E46" s="1">
        <v>595</v>
      </c>
      <c r="F46" s="1">
        <v>598</v>
      </c>
      <c r="G46" s="6">
        <v>0.4</v>
      </c>
      <c r="H46" s="1">
        <v>45</v>
      </c>
      <c r="I46" s="1"/>
      <c r="J46" s="1">
        <v>591</v>
      </c>
      <c r="K46" s="1">
        <f t="shared" si="8"/>
        <v>4</v>
      </c>
      <c r="L46" s="1"/>
      <c r="M46" s="1"/>
      <c r="N46" s="1">
        <v>80</v>
      </c>
      <c r="O46" s="1">
        <v>428.80000000000018</v>
      </c>
      <c r="P46" s="1">
        <v>250</v>
      </c>
      <c r="Q46" s="1">
        <f t="shared" si="3"/>
        <v>119</v>
      </c>
      <c r="R46" s="5">
        <f t="shared" si="10"/>
        <v>71.199999999999818</v>
      </c>
      <c r="S46" s="5"/>
      <c r="T46" s="1"/>
      <c r="U46" s="1">
        <f t="shared" si="4"/>
        <v>12</v>
      </c>
      <c r="V46" s="1">
        <f t="shared" si="5"/>
        <v>11.40168067226891</v>
      </c>
      <c r="W46" s="1">
        <v>134.4</v>
      </c>
      <c r="X46" s="1">
        <v>110.6</v>
      </c>
      <c r="Y46" s="1">
        <v>118.8</v>
      </c>
      <c r="Z46" s="1">
        <v>123</v>
      </c>
      <c r="AA46" s="1">
        <v>117.4</v>
      </c>
      <c r="AB46" s="1">
        <v>40.6</v>
      </c>
      <c r="AC46" s="1"/>
      <c r="AD46" s="1">
        <f t="shared" si="6"/>
        <v>28.479999999999929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78</v>
      </c>
      <c r="B47" s="1" t="s">
        <v>40</v>
      </c>
      <c r="C47" s="1">
        <v>321</v>
      </c>
      <c r="D47" s="1"/>
      <c r="E47" s="1">
        <v>143</v>
      </c>
      <c r="F47" s="1">
        <v>157</v>
      </c>
      <c r="G47" s="6">
        <v>0.4</v>
      </c>
      <c r="H47" s="1">
        <v>40</v>
      </c>
      <c r="I47" s="1"/>
      <c r="J47" s="1">
        <v>214</v>
      </c>
      <c r="K47" s="1">
        <f t="shared" si="8"/>
        <v>-71</v>
      </c>
      <c r="L47" s="1"/>
      <c r="M47" s="1"/>
      <c r="N47" s="1"/>
      <c r="O47" s="1">
        <v>148.19999999999999</v>
      </c>
      <c r="P47" s="1"/>
      <c r="Q47" s="1">
        <f t="shared" si="3"/>
        <v>28.6</v>
      </c>
      <c r="R47" s="5">
        <f t="shared" si="10"/>
        <v>38.000000000000057</v>
      </c>
      <c r="S47" s="5"/>
      <c r="T47" s="1"/>
      <c r="U47" s="1">
        <f t="shared" si="4"/>
        <v>12.000000000000002</v>
      </c>
      <c r="V47" s="1">
        <f t="shared" si="5"/>
        <v>10.67132867132867</v>
      </c>
      <c r="W47" s="1">
        <v>29.6</v>
      </c>
      <c r="X47" s="1">
        <v>11</v>
      </c>
      <c r="Y47" s="1">
        <v>13.6</v>
      </c>
      <c r="Z47" s="1">
        <v>28.8</v>
      </c>
      <c r="AA47" s="1">
        <v>20.8</v>
      </c>
      <c r="AB47" s="1">
        <v>4.2</v>
      </c>
      <c r="AC47" s="1"/>
      <c r="AD47" s="1">
        <f t="shared" si="6"/>
        <v>15.200000000000024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79</v>
      </c>
      <c r="B48" s="1" t="s">
        <v>33</v>
      </c>
      <c r="C48" s="1">
        <v>292.18</v>
      </c>
      <c r="D48" s="1"/>
      <c r="E48" s="1">
        <v>94.986000000000004</v>
      </c>
      <c r="F48" s="1">
        <v>175.334</v>
      </c>
      <c r="G48" s="6">
        <v>1</v>
      </c>
      <c r="H48" s="1">
        <v>50</v>
      </c>
      <c r="I48" s="1"/>
      <c r="J48" s="1">
        <v>90.7</v>
      </c>
      <c r="K48" s="1">
        <f t="shared" si="8"/>
        <v>4.2860000000000014</v>
      </c>
      <c r="L48" s="1"/>
      <c r="M48" s="1"/>
      <c r="N48" s="1"/>
      <c r="O48" s="1">
        <v>0</v>
      </c>
      <c r="P48" s="1"/>
      <c r="Q48" s="1">
        <f t="shared" si="3"/>
        <v>18.997199999999999</v>
      </c>
      <c r="R48" s="5">
        <f t="shared" si="10"/>
        <v>52.63239999999999</v>
      </c>
      <c r="S48" s="5"/>
      <c r="T48" s="1"/>
      <c r="U48" s="1">
        <f t="shared" si="4"/>
        <v>12</v>
      </c>
      <c r="V48" s="1">
        <f t="shared" si="5"/>
        <v>9.229465394900302</v>
      </c>
      <c r="W48" s="1">
        <v>17.145800000000001</v>
      </c>
      <c r="X48" s="1">
        <v>15.9772</v>
      </c>
      <c r="Y48" s="1">
        <v>16.230399999999999</v>
      </c>
      <c r="Z48" s="1">
        <v>24.691400000000002</v>
      </c>
      <c r="AA48" s="1">
        <v>29.6038</v>
      </c>
      <c r="AB48" s="1">
        <v>21.1936</v>
      </c>
      <c r="AC48" s="1"/>
      <c r="AD48" s="1">
        <f t="shared" si="6"/>
        <v>52.63239999999999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80</v>
      </c>
      <c r="B49" s="1" t="s">
        <v>33</v>
      </c>
      <c r="C49" s="1">
        <v>789.89300000000003</v>
      </c>
      <c r="D49" s="1"/>
      <c r="E49" s="1">
        <v>218.93799999999999</v>
      </c>
      <c r="F49" s="1">
        <v>526.67999999999995</v>
      </c>
      <c r="G49" s="6">
        <v>1</v>
      </c>
      <c r="H49" s="1">
        <v>50</v>
      </c>
      <c r="I49" s="1"/>
      <c r="J49" s="1">
        <v>211.5</v>
      </c>
      <c r="K49" s="1">
        <f t="shared" si="8"/>
        <v>7.4379999999999882</v>
      </c>
      <c r="L49" s="1"/>
      <c r="M49" s="1"/>
      <c r="N49" s="1"/>
      <c r="O49" s="1">
        <v>99.948600000000056</v>
      </c>
      <c r="P49" s="1">
        <v>100</v>
      </c>
      <c r="Q49" s="1">
        <f t="shared" si="3"/>
        <v>43.787599999999998</v>
      </c>
      <c r="R49" s="5"/>
      <c r="S49" s="5"/>
      <c r="T49" s="1"/>
      <c r="U49" s="1">
        <f t="shared" si="4"/>
        <v>16.594392019658535</v>
      </c>
      <c r="V49" s="1">
        <f t="shared" si="5"/>
        <v>16.594392019658535</v>
      </c>
      <c r="W49" s="1">
        <v>66.651800000000009</v>
      </c>
      <c r="X49" s="1">
        <v>60.943399999999997</v>
      </c>
      <c r="Y49" s="1">
        <v>38.25</v>
      </c>
      <c r="Z49" s="1">
        <v>0</v>
      </c>
      <c r="AA49" s="1">
        <v>10.442</v>
      </c>
      <c r="AB49" s="1">
        <v>79.729399999999998</v>
      </c>
      <c r="AC49" s="1"/>
      <c r="AD49" s="1">
        <f t="shared" si="6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81</v>
      </c>
      <c r="B50" s="1" t="s">
        <v>33</v>
      </c>
      <c r="C50" s="1">
        <v>519.67899999999997</v>
      </c>
      <c r="D50" s="1">
        <v>47.173999999999999</v>
      </c>
      <c r="E50" s="1">
        <v>123.863</v>
      </c>
      <c r="F50" s="1">
        <v>399.94</v>
      </c>
      <c r="G50" s="6">
        <v>1</v>
      </c>
      <c r="H50" s="1">
        <v>55</v>
      </c>
      <c r="I50" s="1"/>
      <c r="J50" s="1">
        <v>116.8</v>
      </c>
      <c r="K50" s="1">
        <f t="shared" si="8"/>
        <v>7.0630000000000024</v>
      </c>
      <c r="L50" s="1"/>
      <c r="M50" s="1"/>
      <c r="N50" s="1"/>
      <c r="O50" s="1">
        <v>0</v>
      </c>
      <c r="P50" s="1"/>
      <c r="Q50" s="1">
        <f t="shared" si="3"/>
        <v>24.772600000000001</v>
      </c>
      <c r="R50" s="5"/>
      <c r="S50" s="5"/>
      <c r="T50" s="1"/>
      <c r="U50" s="1">
        <f t="shared" si="4"/>
        <v>16.144449916439939</v>
      </c>
      <c r="V50" s="1">
        <f t="shared" si="5"/>
        <v>16.144449916439939</v>
      </c>
      <c r="W50" s="1">
        <v>30.044799999999999</v>
      </c>
      <c r="X50" s="1">
        <v>28.849</v>
      </c>
      <c r="Y50" s="1">
        <v>45.415599999999998</v>
      </c>
      <c r="Z50" s="1">
        <v>49.318600000000004</v>
      </c>
      <c r="AA50" s="1">
        <v>45.953800000000001</v>
      </c>
      <c r="AB50" s="1">
        <v>45.889200000000002</v>
      </c>
      <c r="AC50" s="1"/>
      <c r="AD50" s="1">
        <f t="shared" si="6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82</v>
      </c>
      <c r="B51" s="1" t="s">
        <v>33</v>
      </c>
      <c r="C51" s="1">
        <v>342.57499999999999</v>
      </c>
      <c r="D51" s="1">
        <v>330.685</v>
      </c>
      <c r="E51" s="1">
        <v>104.47799999999999</v>
      </c>
      <c r="F51" s="1">
        <v>563.43899999999996</v>
      </c>
      <c r="G51" s="6">
        <v>1</v>
      </c>
      <c r="H51" s="1">
        <v>40</v>
      </c>
      <c r="I51" s="1"/>
      <c r="J51" s="1">
        <v>105.4</v>
      </c>
      <c r="K51" s="1">
        <f t="shared" si="8"/>
        <v>-0.92200000000001125</v>
      </c>
      <c r="L51" s="1"/>
      <c r="M51" s="1"/>
      <c r="N51" s="1"/>
      <c r="O51" s="1">
        <v>0</v>
      </c>
      <c r="P51" s="1"/>
      <c r="Q51" s="1">
        <f t="shared" si="3"/>
        <v>20.895599999999998</v>
      </c>
      <c r="R51" s="5"/>
      <c r="S51" s="5"/>
      <c r="T51" s="1"/>
      <c r="U51" s="1">
        <f t="shared" si="4"/>
        <v>26.964480560500775</v>
      </c>
      <c r="V51" s="1">
        <f t="shared" si="5"/>
        <v>26.964480560500775</v>
      </c>
      <c r="W51" s="1">
        <v>22.731999999999999</v>
      </c>
      <c r="X51" s="1">
        <v>29.179200000000002</v>
      </c>
      <c r="Y51" s="1">
        <v>54.569800000000001</v>
      </c>
      <c r="Z51" s="1">
        <v>59.069800000000001</v>
      </c>
      <c r="AA51" s="1">
        <v>36.800199999999997</v>
      </c>
      <c r="AB51" s="1">
        <v>16.893000000000001</v>
      </c>
      <c r="AC51" s="13" t="s">
        <v>106</v>
      </c>
      <c r="AD51" s="1">
        <f t="shared" si="6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83</v>
      </c>
      <c r="B52" s="1" t="s">
        <v>40</v>
      </c>
      <c r="C52" s="1">
        <v>418</v>
      </c>
      <c r="D52" s="1">
        <v>281</v>
      </c>
      <c r="E52" s="1">
        <v>445</v>
      </c>
      <c r="F52" s="1">
        <v>155</v>
      </c>
      <c r="G52" s="6">
        <v>0.4</v>
      </c>
      <c r="H52" s="1">
        <v>45</v>
      </c>
      <c r="I52" s="1"/>
      <c r="J52" s="1">
        <v>442</v>
      </c>
      <c r="K52" s="1">
        <f t="shared" si="8"/>
        <v>3</v>
      </c>
      <c r="L52" s="1"/>
      <c r="M52" s="1"/>
      <c r="N52" s="1">
        <v>460</v>
      </c>
      <c r="O52" s="1">
        <v>329.80000000000018</v>
      </c>
      <c r="P52" s="1">
        <v>150</v>
      </c>
      <c r="Q52" s="1">
        <f t="shared" si="3"/>
        <v>89</v>
      </c>
      <c r="R52" s="5"/>
      <c r="S52" s="5"/>
      <c r="T52" s="1"/>
      <c r="U52" s="1">
        <f t="shared" si="4"/>
        <v>12.30112359550562</v>
      </c>
      <c r="V52" s="1">
        <f t="shared" si="5"/>
        <v>12.30112359550562</v>
      </c>
      <c r="W52" s="1">
        <v>106.4</v>
      </c>
      <c r="X52" s="1">
        <v>82.6</v>
      </c>
      <c r="Y52" s="1">
        <v>54.4</v>
      </c>
      <c r="Z52" s="1">
        <v>6.8</v>
      </c>
      <c r="AA52" s="1">
        <v>20.399999999999999</v>
      </c>
      <c r="AB52" s="1">
        <v>61.4</v>
      </c>
      <c r="AC52" s="1"/>
      <c r="AD52" s="1">
        <f t="shared" si="6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84</v>
      </c>
      <c r="B53" s="1" t="s">
        <v>40</v>
      </c>
      <c r="C53" s="1">
        <v>132</v>
      </c>
      <c r="D53" s="1"/>
      <c r="E53" s="1">
        <v>63</v>
      </c>
      <c r="F53" s="1">
        <v>41</v>
      </c>
      <c r="G53" s="6">
        <v>0.35</v>
      </c>
      <c r="H53" s="1">
        <v>40</v>
      </c>
      <c r="I53" s="1"/>
      <c r="J53" s="1">
        <v>65</v>
      </c>
      <c r="K53" s="1">
        <f t="shared" si="8"/>
        <v>-2</v>
      </c>
      <c r="L53" s="1"/>
      <c r="M53" s="1"/>
      <c r="N53" s="1">
        <v>55</v>
      </c>
      <c r="O53" s="1">
        <v>112.6</v>
      </c>
      <c r="P53" s="1"/>
      <c r="Q53" s="1">
        <f t="shared" si="3"/>
        <v>12.6</v>
      </c>
      <c r="R53" s="5"/>
      <c r="S53" s="5"/>
      <c r="T53" s="1"/>
      <c r="U53" s="1">
        <f t="shared" si="4"/>
        <v>16.555555555555557</v>
      </c>
      <c r="V53" s="1">
        <f t="shared" si="5"/>
        <v>16.555555555555557</v>
      </c>
      <c r="W53" s="1">
        <v>19.8</v>
      </c>
      <c r="X53" s="1">
        <v>13.6</v>
      </c>
      <c r="Y53" s="1">
        <v>6.2</v>
      </c>
      <c r="Z53" s="1">
        <v>8.4</v>
      </c>
      <c r="AA53" s="1">
        <v>15.2</v>
      </c>
      <c r="AB53" s="1">
        <v>14.4</v>
      </c>
      <c r="AC53" s="1"/>
      <c r="AD53" s="1">
        <f t="shared" si="6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85</v>
      </c>
      <c r="B54" s="1" t="s">
        <v>40</v>
      </c>
      <c r="C54" s="1">
        <v>35</v>
      </c>
      <c r="D54" s="1">
        <v>2</v>
      </c>
      <c r="E54" s="1">
        <v>6</v>
      </c>
      <c r="F54" s="1">
        <v>31</v>
      </c>
      <c r="G54" s="6">
        <v>0</v>
      </c>
      <c r="H54" s="1">
        <v>60</v>
      </c>
      <c r="I54" s="1"/>
      <c r="J54" s="1">
        <v>6</v>
      </c>
      <c r="K54" s="1">
        <f t="shared" si="8"/>
        <v>0</v>
      </c>
      <c r="L54" s="1"/>
      <c r="M54" s="1"/>
      <c r="N54" s="1"/>
      <c r="O54" s="1">
        <v>0</v>
      </c>
      <c r="P54" s="1"/>
      <c r="Q54" s="1">
        <f t="shared" si="3"/>
        <v>1.2</v>
      </c>
      <c r="R54" s="5"/>
      <c r="S54" s="5"/>
      <c r="T54" s="1" t="str">
        <f>VLOOKUP(A54,[1]Sheet!$A$1:$T$65536,20,0)</f>
        <v>выводим из ассортимента</v>
      </c>
      <c r="U54" s="1">
        <f t="shared" si="4"/>
        <v>25.833333333333336</v>
      </c>
      <c r="V54" s="1">
        <f t="shared" si="5"/>
        <v>25.833333333333336</v>
      </c>
      <c r="W54" s="1">
        <v>2.4</v>
      </c>
      <c r="X54" s="1">
        <v>2.6</v>
      </c>
      <c r="Y54" s="1">
        <v>3.2</v>
      </c>
      <c r="Z54" s="1">
        <v>1.2</v>
      </c>
      <c r="AA54" s="1">
        <v>0.4</v>
      </c>
      <c r="AB54" s="1">
        <v>0.2</v>
      </c>
      <c r="AC54" s="13" t="s">
        <v>108</v>
      </c>
      <c r="AD54" s="1">
        <f t="shared" si="6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86</v>
      </c>
      <c r="B55" s="1" t="s">
        <v>40</v>
      </c>
      <c r="C55" s="1">
        <v>79</v>
      </c>
      <c r="D55" s="1">
        <v>42</v>
      </c>
      <c r="E55" s="1">
        <v>59</v>
      </c>
      <c r="F55" s="1">
        <v>56</v>
      </c>
      <c r="G55" s="6">
        <v>0.4</v>
      </c>
      <c r="H55" s="1">
        <v>40</v>
      </c>
      <c r="I55" s="1"/>
      <c r="J55" s="1">
        <v>62</v>
      </c>
      <c r="K55" s="1">
        <f t="shared" ref="K55:K73" si="11">E55-J55</f>
        <v>-3</v>
      </c>
      <c r="L55" s="1"/>
      <c r="M55" s="1"/>
      <c r="N55" s="1">
        <v>47.800000000000011</v>
      </c>
      <c r="O55" s="1">
        <v>37.399999999999977</v>
      </c>
      <c r="P55" s="1"/>
      <c r="Q55" s="1">
        <f t="shared" si="3"/>
        <v>11.8</v>
      </c>
      <c r="R55" s="5"/>
      <c r="S55" s="5"/>
      <c r="T55" s="1"/>
      <c r="U55" s="1">
        <f t="shared" si="4"/>
        <v>11.966101694915253</v>
      </c>
      <c r="V55" s="1">
        <f t="shared" si="5"/>
        <v>11.966101694915253</v>
      </c>
      <c r="W55" s="1">
        <v>13.6</v>
      </c>
      <c r="X55" s="1">
        <v>13.4</v>
      </c>
      <c r="Y55" s="1">
        <v>12</v>
      </c>
      <c r="Z55" s="1">
        <v>10</v>
      </c>
      <c r="AA55" s="1">
        <v>14</v>
      </c>
      <c r="AB55" s="1">
        <v>7.8</v>
      </c>
      <c r="AC55" s="1"/>
      <c r="AD55" s="1">
        <f t="shared" si="6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87</v>
      </c>
      <c r="B56" s="1" t="s">
        <v>33</v>
      </c>
      <c r="C56" s="1">
        <v>42.293999999999997</v>
      </c>
      <c r="D56" s="1"/>
      <c r="E56" s="1">
        <v>29.396999999999998</v>
      </c>
      <c r="F56" s="1">
        <v>11.443</v>
      </c>
      <c r="G56" s="6">
        <v>1</v>
      </c>
      <c r="H56" s="1">
        <v>40</v>
      </c>
      <c r="I56" s="1"/>
      <c r="J56" s="1">
        <v>36.200000000000003</v>
      </c>
      <c r="K56" s="1">
        <f t="shared" si="11"/>
        <v>-6.8030000000000044</v>
      </c>
      <c r="L56" s="1"/>
      <c r="M56" s="1"/>
      <c r="N56" s="1"/>
      <c r="O56" s="1">
        <v>0</v>
      </c>
      <c r="P56" s="1"/>
      <c r="Q56" s="1">
        <f t="shared" si="3"/>
        <v>5.8793999999999995</v>
      </c>
      <c r="R56" s="5">
        <f>9*Q56-P56-O56-N56-F56</f>
        <v>41.471599999999995</v>
      </c>
      <c r="S56" s="5"/>
      <c r="T56" s="1"/>
      <c r="U56" s="1">
        <f t="shared" si="4"/>
        <v>9</v>
      </c>
      <c r="V56" s="1">
        <f t="shared" si="5"/>
        <v>1.9462870360921183</v>
      </c>
      <c r="W56" s="1">
        <v>2.5748000000000002</v>
      </c>
      <c r="X56" s="1">
        <v>1.2866</v>
      </c>
      <c r="Y56" s="1">
        <v>2.4205999999999999</v>
      </c>
      <c r="Z56" s="1">
        <v>3.8450000000000002</v>
      </c>
      <c r="AA56" s="1">
        <v>2.2770000000000001</v>
      </c>
      <c r="AB56" s="1">
        <v>1.8728</v>
      </c>
      <c r="AC56" s="1"/>
      <c r="AD56" s="1">
        <f t="shared" si="6"/>
        <v>41.471599999999995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88</v>
      </c>
      <c r="B57" s="1" t="s">
        <v>40</v>
      </c>
      <c r="C57" s="1">
        <v>27</v>
      </c>
      <c r="D57" s="1"/>
      <c r="E57" s="1">
        <v>13</v>
      </c>
      <c r="F57" s="1">
        <v>9</v>
      </c>
      <c r="G57" s="6">
        <v>0.35</v>
      </c>
      <c r="H57" s="1">
        <v>35</v>
      </c>
      <c r="I57" s="1"/>
      <c r="J57" s="1">
        <v>15</v>
      </c>
      <c r="K57" s="1">
        <f t="shared" si="11"/>
        <v>-2</v>
      </c>
      <c r="L57" s="1"/>
      <c r="M57" s="1"/>
      <c r="N57" s="1"/>
      <c r="O57" s="1">
        <v>11.8</v>
      </c>
      <c r="P57" s="1"/>
      <c r="Q57" s="1">
        <f t="shared" si="3"/>
        <v>2.6</v>
      </c>
      <c r="R57" s="5">
        <f t="shared" ref="R57:R63" si="12">12*Q57-P57-O57-N57-F57</f>
        <v>10.400000000000002</v>
      </c>
      <c r="S57" s="5"/>
      <c r="T57" s="1"/>
      <c r="U57" s="1">
        <f t="shared" si="4"/>
        <v>12</v>
      </c>
      <c r="V57" s="1">
        <f t="shared" si="5"/>
        <v>8</v>
      </c>
      <c r="W57" s="1">
        <v>2.8</v>
      </c>
      <c r="X57" s="1">
        <v>2.4</v>
      </c>
      <c r="Y57" s="1">
        <v>2.4</v>
      </c>
      <c r="Z57" s="1">
        <v>3</v>
      </c>
      <c r="AA57" s="1">
        <v>2.2000000000000002</v>
      </c>
      <c r="AB57" s="1">
        <v>2.4</v>
      </c>
      <c r="AC57" s="1"/>
      <c r="AD57" s="1">
        <f t="shared" si="6"/>
        <v>3.6400000000000006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89</v>
      </c>
      <c r="B58" s="1" t="s">
        <v>40</v>
      </c>
      <c r="C58" s="1">
        <v>76</v>
      </c>
      <c r="D58" s="1">
        <v>35</v>
      </c>
      <c r="E58" s="1">
        <v>67</v>
      </c>
      <c r="F58" s="1">
        <v>29</v>
      </c>
      <c r="G58" s="6">
        <v>0.28000000000000003</v>
      </c>
      <c r="H58" s="1">
        <v>45</v>
      </c>
      <c r="I58" s="1"/>
      <c r="J58" s="1">
        <v>69</v>
      </c>
      <c r="K58" s="1">
        <f t="shared" si="11"/>
        <v>-2</v>
      </c>
      <c r="L58" s="1"/>
      <c r="M58" s="1"/>
      <c r="N58" s="1">
        <v>47.399999999999991</v>
      </c>
      <c r="O58" s="1">
        <v>47.999999999999993</v>
      </c>
      <c r="P58" s="1"/>
      <c r="Q58" s="1">
        <f t="shared" si="3"/>
        <v>13.4</v>
      </c>
      <c r="R58" s="5">
        <f t="shared" si="12"/>
        <v>36.40000000000002</v>
      </c>
      <c r="S58" s="5"/>
      <c r="T58" s="1"/>
      <c r="U58" s="1">
        <f t="shared" si="4"/>
        <v>12</v>
      </c>
      <c r="V58" s="1">
        <f t="shared" si="5"/>
        <v>9.2835820895522367</v>
      </c>
      <c r="W58" s="1">
        <v>13.2</v>
      </c>
      <c r="X58" s="1">
        <v>9.1999999999999993</v>
      </c>
      <c r="Y58" s="1">
        <v>4.2</v>
      </c>
      <c r="Z58" s="1">
        <v>0.6</v>
      </c>
      <c r="AA58" s="1">
        <v>1.4</v>
      </c>
      <c r="AB58" s="1">
        <v>8.8000000000000007</v>
      </c>
      <c r="AC58" s="1"/>
      <c r="AD58" s="1">
        <f t="shared" si="6"/>
        <v>10.192000000000007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90</v>
      </c>
      <c r="B59" s="1" t="s">
        <v>40</v>
      </c>
      <c r="C59" s="1">
        <v>18</v>
      </c>
      <c r="D59" s="1">
        <v>36</v>
      </c>
      <c r="E59" s="1">
        <v>27</v>
      </c>
      <c r="F59" s="1">
        <v>18</v>
      </c>
      <c r="G59" s="6">
        <v>0.28000000000000003</v>
      </c>
      <c r="H59" s="1">
        <v>45</v>
      </c>
      <c r="I59" s="1"/>
      <c r="J59" s="1">
        <v>42</v>
      </c>
      <c r="K59" s="1">
        <f t="shared" si="11"/>
        <v>-15</v>
      </c>
      <c r="L59" s="1"/>
      <c r="M59" s="1"/>
      <c r="N59" s="1">
        <v>22.8</v>
      </c>
      <c r="O59" s="1">
        <v>10</v>
      </c>
      <c r="P59" s="1"/>
      <c r="Q59" s="1">
        <f t="shared" si="3"/>
        <v>5.4</v>
      </c>
      <c r="R59" s="5">
        <f t="shared" si="12"/>
        <v>14.000000000000014</v>
      </c>
      <c r="S59" s="5"/>
      <c r="T59" s="1"/>
      <c r="U59" s="1">
        <f t="shared" si="4"/>
        <v>12.000000000000002</v>
      </c>
      <c r="V59" s="1">
        <f t="shared" si="5"/>
        <v>9.4074074074074066</v>
      </c>
      <c r="W59" s="1">
        <v>5.6</v>
      </c>
      <c r="X59" s="1">
        <v>5.8</v>
      </c>
      <c r="Y59" s="1">
        <v>4.8</v>
      </c>
      <c r="Z59" s="1">
        <v>-0.2</v>
      </c>
      <c r="AA59" s="1">
        <v>-0.4</v>
      </c>
      <c r="AB59" s="1">
        <v>3.6</v>
      </c>
      <c r="AC59" s="1"/>
      <c r="AD59" s="1">
        <f t="shared" si="6"/>
        <v>3.9200000000000044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91</v>
      </c>
      <c r="B60" s="1" t="s">
        <v>33</v>
      </c>
      <c r="C60" s="1">
        <v>187.71299999999999</v>
      </c>
      <c r="D60" s="1">
        <v>1.2749999999999999</v>
      </c>
      <c r="E60" s="1">
        <v>156.893</v>
      </c>
      <c r="F60" s="1">
        <v>0.33400000000000002</v>
      </c>
      <c r="G60" s="6">
        <v>1</v>
      </c>
      <c r="H60" s="1">
        <v>50</v>
      </c>
      <c r="I60" s="1"/>
      <c r="J60" s="1">
        <v>166.7</v>
      </c>
      <c r="K60" s="1">
        <f t="shared" si="11"/>
        <v>-9.8069999999999879</v>
      </c>
      <c r="L60" s="1"/>
      <c r="M60" s="1"/>
      <c r="N60" s="1"/>
      <c r="O60" s="1">
        <v>112.29519999999999</v>
      </c>
      <c r="P60" s="1">
        <v>100</v>
      </c>
      <c r="Q60" s="1">
        <f t="shared" si="3"/>
        <v>31.378599999999999</v>
      </c>
      <c r="R60" s="5">
        <f t="shared" si="12"/>
        <v>163.91399999999996</v>
      </c>
      <c r="S60" s="5"/>
      <c r="T60" s="1"/>
      <c r="U60" s="1">
        <f t="shared" si="4"/>
        <v>11.999999999999998</v>
      </c>
      <c r="V60" s="1">
        <f t="shared" si="5"/>
        <v>6.7762487810163616</v>
      </c>
      <c r="W60" s="1">
        <v>30.081800000000001</v>
      </c>
      <c r="X60" s="1">
        <v>10.614599999999999</v>
      </c>
      <c r="Y60" s="1">
        <v>1.9890000000000001</v>
      </c>
      <c r="Z60" s="1">
        <v>15.83</v>
      </c>
      <c r="AA60" s="1">
        <v>25.879000000000001</v>
      </c>
      <c r="AB60" s="1">
        <v>3.7502</v>
      </c>
      <c r="AC60" s="1"/>
      <c r="AD60" s="1">
        <f t="shared" si="6"/>
        <v>163.91399999999996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92</v>
      </c>
      <c r="B61" s="1" t="s">
        <v>33</v>
      </c>
      <c r="C61" s="1">
        <v>94.73</v>
      </c>
      <c r="D61" s="1"/>
      <c r="E61" s="1">
        <v>35.353999999999999</v>
      </c>
      <c r="F61" s="1">
        <v>52.091999999999999</v>
      </c>
      <c r="G61" s="6">
        <v>1</v>
      </c>
      <c r="H61" s="1">
        <v>50</v>
      </c>
      <c r="I61" s="1"/>
      <c r="J61" s="1">
        <v>35.4</v>
      </c>
      <c r="K61" s="1">
        <f t="shared" si="11"/>
        <v>-4.5999999999999375E-2</v>
      </c>
      <c r="L61" s="1"/>
      <c r="M61" s="1"/>
      <c r="N61" s="1"/>
      <c r="O61" s="1">
        <v>0</v>
      </c>
      <c r="P61" s="1"/>
      <c r="Q61" s="1">
        <f t="shared" si="3"/>
        <v>7.0708000000000002</v>
      </c>
      <c r="R61" s="5">
        <f t="shared" si="12"/>
        <v>32.757600000000011</v>
      </c>
      <c r="S61" s="5"/>
      <c r="T61" s="1"/>
      <c r="U61" s="1">
        <f t="shared" si="4"/>
        <v>12.000000000000002</v>
      </c>
      <c r="V61" s="1">
        <f t="shared" si="5"/>
        <v>7.3672003167958362</v>
      </c>
      <c r="W61" s="1">
        <v>5.3263999999999996</v>
      </c>
      <c r="X61" s="1">
        <v>6.0316000000000001</v>
      </c>
      <c r="Y61" s="1">
        <v>7.3867999999999991</v>
      </c>
      <c r="Z61" s="1">
        <v>5.3966000000000003</v>
      </c>
      <c r="AA61" s="1">
        <v>10.5802</v>
      </c>
      <c r="AB61" s="1">
        <v>5.8849999999999998</v>
      </c>
      <c r="AC61" s="1"/>
      <c r="AD61" s="1">
        <f t="shared" si="6"/>
        <v>32.757600000000011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93</v>
      </c>
      <c r="B62" s="1" t="s">
        <v>40</v>
      </c>
      <c r="C62" s="1">
        <v>793</v>
      </c>
      <c r="D62" s="1">
        <v>330</v>
      </c>
      <c r="E62" s="1">
        <v>472</v>
      </c>
      <c r="F62" s="1">
        <v>569</v>
      </c>
      <c r="G62" s="6">
        <v>0.4</v>
      </c>
      <c r="H62" s="1">
        <v>40</v>
      </c>
      <c r="I62" s="1"/>
      <c r="J62" s="1">
        <v>466</v>
      </c>
      <c r="K62" s="1">
        <f t="shared" si="11"/>
        <v>6</v>
      </c>
      <c r="L62" s="1"/>
      <c r="M62" s="1"/>
      <c r="N62" s="1"/>
      <c r="O62" s="1">
        <v>301.19999999999982</v>
      </c>
      <c r="P62" s="1">
        <v>200</v>
      </c>
      <c r="Q62" s="1">
        <f t="shared" si="3"/>
        <v>94.4</v>
      </c>
      <c r="R62" s="5">
        <f t="shared" si="12"/>
        <v>62.600000000000364</v>
      </c>
      <c r="S62" s="5"/>
      <c r="T62" s="1"/>
      <c r="U62" s="1">
        <f t="shared" si="4"/>
        <v>12.000000000000002</v>
      </c>
      <c r="V62" s="1">
        <f t="shared" si="5"/>
        <v>11.336864406779659</v>
      </c>
      <c r="W62" s="1">
        <v>105.6</v>
      </c>
      <c r="X62" s="1">
        <v>83.2</v>
      </c>
      <c r="Y62" s="1">
        <v>100.6</v>
      </c>
      <c r="Z62" s="1">
        <v>93.4</v>
      </c>
      <c r="AA62" s="1">
        <v>68.8</v>
      </c>
      <c r="AB62" s="1">
        <v>14.8</v>
      </c>
      <c r="AC62" s="1"/>
      <c r="AD62" s="1">
        <f t="shared" si="6"/>
        <v>25.040000000000148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94</v>
      </c>
      <c r="B63" s="1" t="s">
        <v>40</v>
      </c>
      <c r="C63" s="1">
        <v>728</v>
      </c>
      <c r="D63" s="1"/>
      <c r="E63" s="1">
        <v>319</v>
      </c>
      <c r="F63" s="1">
        <v>357</v>
      </c>
      <c r="G63" s="6">
        <v>0.4</v>
      </c>
      <c r="H63" s="1">
        <v>40</v>
      </c>
      <c r="I63" s="1"/>
      <c r="J63" s="1">
        <v>316</v>
      </c>
      <c r="K63" s="1">
        <f t="shared" si="11"/>
        <v>3</v>
      </c>
      <c r="L63" s="1"/>
      <c r="M63" s="1"/>
      <c r="N63" s="1"/>
      <c r="O63" s="1">
        <v>182.8</v>
      </c>
      <c r="P63" s="1"/>
      <c r="Q63" s="1">
        <f t="shared" si="3"/>
        <v>63.8</v>
      </c>
      <c r="R63" s="5">
        <f t="shared" si="12"/>
        <v>225.79999999999995</v>
      </c>
      <c r="S63" s="5"/>
      <c r="T63" s="1"/>
      <c r="U63" s="1">
        <f t="shared" si="4"/>
        <v>11.999999999999998</v>
      </c>
      <c r="V63" s="1">
        <f t="shared" si="5"/>
        <v>8.4608150470219439</v>
      </c>
      <c r="W63" s="1">
        <v>55.4</v>
      </c>
      <c r="X63" s="1">
        <v>16.8</v>
      </c>
      <c r="Y63" s="1">
        <v>32.799999999999997</v>
      </c>
      <c r="Z63" s="1">
        <v>63</v>
      </c>
      <c r="AA63" s="1">
        <v>47</v>
      </c>
      <c r="AB63" s="1">
        <v>19.600000000000001</v>
      </c>
      <c r="AC63" s="1"/>
      <c r="AD63" s="1">
        <f t="shared" si="6"/>
        <v>90.32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95</v>
      </c>
      <c r="B64" s="1" t="s">
        <v>40</v>
      </c>
      <c r="C64" s="1">
        <v>24</v>
      </c>
      <c r="D64" s="1">
        <v>12</v>
      </c>
      <c r="E64" s="1">
        <v>24</v>
      </c>
      <c r="F64" s="1">
        <v>1</v>
      </c>
      <c r="G64" s="6">
        <v>0.4</v>
      </c>
      <c r="H64" s="1">
        <v>40</v>
      </c>
      <c r="I64" s="1"/>
      <c r="J64" s="1">
        <v>24</v>
      </c>
      <c r="K64" s="1">
        <f t="shared" si="11"/>
        <v>0</v>
      </c>
      <c r="L64" s="1"/>
      <c r="M64" s="1"/>
      <c r="N64" s="1">
        <v>39.799999999999997</v>
      </c>
      <c r="O64" s="1">
        <v>28.000000000000011</v>
      </c>
      <c r="P64" s="1"/>
      <c r="Q64" s="1">
        <f t="shared" si="3"/>
        <v>4.8</v>
      </c>
      <c r="R64" s="5"/>
      <c r="S64" s="5"/>
      <c r="T64" s="1"/>
      <c r="U64" s="1">
        <f t="shared" si="4"/>
        <v>14.333333333333336</v>
      </c>
      <c r="V64" s="1">
        <f t="shared" si="5"/>
        <v>14.333333333333336</v>
      </c>
      <c r="W64" s="1">
        <v>6.4</v>
      </c>
      <c r="X64" s="1">
        <v>6</v>
      </c>
      <c r="Y64" s="1">
        <v>3.6</v>
      </c>
      <c r="Z64" s="1">
        <v>0.8</v>
      </c>
      <c r="AA64" s="1">
        <v>1.6</v>
      </c>
      <c r="AB64" s="1">
        <v>3.6</v>
      </c>
      <c r="AC64" s="1"/>
      <c r="AD64" s="1">
        <f t="shared" si="6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96</v>
      </c>
      <c r="B65" s="1" t="s">
        <v>33</v>
      </c>
      <c r="C65" s="1">
        <v>96.843000000000004</v>
      </c>
      <c r="D65" s="1">
        <v>122.065</v>
      </c>
      <c r="E65" s="1">
        <v>66.468999999999994</v>
      </c>
      <c r="F65" s="1">
        <v>133.774</v>
      </c>
      <c r="G65" s="6">
        <v>1</v>
      </c>
      <c r="H65" s="1">
        <v>40</v>
      </c>
      <c r="I65" s="1"/>
      <c r="J65" s="1">
        <v>70.400000000000006</v>
      </c>
      <c r="K65" s="1">
        <f t="shared" si="11"/>
        <v>-3.9310000000000116</v>
      </c>
      <c r="L65" s="1"/>
      <c r="M65" s="1"/>
      <c r="N65" s="1">
        <v>65.882258139534827</v>
      </c>
      <c r="O65" s="1">
        <v>39.983141860465217</v>
      </c>
      <c r="P65" s="1"/>
      <c r="Q65" s="1">
        <f t="shared" si="3"/>
        <v>13.293799999999999</v>
      </c>
      <c r="R65" s="5"/>
      <c r="S65" s="5"/>
      <c r="T65" s="1"/>
      <c r="U65" s="1">
        <f t="shared" si="4"/>
        <v>18.02640328574223</v>
      </c>
      <c r="V65" s="1">
        <f t="shared" si="5"/>
        <v>18.02640328574223</v>
      </c>
      <c r="W65" s="1">
        <v>22.051200000000001</v>
      </c>
      <c r="X65" s="1">
        <v>22.082999999999998</v>
      </c>
      <c r="Y65" s="1">
        <v>19.523599999999998</v>
      </c>
      <c r="Z65" s="1">
        <v>14.6516</v>
      </c>
      <c r="AA65" s="1">
        <v>14.938800000000001</v>
      </c>
      <c r="AB65" s="1">
        <v>16.844000000000001</v>
      </c>
      <c r="AC65" s="1"/>
      <c r="AD65" s="1">
        <f t="shared" si="6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97</v>
      </c>
      <c r="B66" s="1" t="s">
        <v>33</v>
      </c>
      <c r="C66" s="1">
        <v>42.968000000000004</v>
      </c>
      <c r="D66" s="1">
        <v>82.009</v>
      </c>
      <c r="E66" s="1">
        <v>48.726999999999997</v>
      </c>
      <c r="F66" s="1">
        <v>64.926000000000002</v>
      </c>
      <c r="G66" s="6">
        <v>1</v>
      </c>
      <c r="H66" s="1">
        <v>40</v>
      </c>
      <c r="I66" s="1"/>
      <c r="J66" s="1">
        <v>51.7</v>
      </c>
      <c r="K66" s="1">
        <f t="shared" si="11"/>
        <v>-2.9730000000000061</v>
      </c>
      <c r="L66" s="1"/>
      <c r="M66" s="1"/>
      <c r="N66" s="1">
        <v>62.843600000000023</v>
      </c>
      <c r="O66" s="1">
        <v>24.011800000000012</v>
      </c>
      <c r="P66" s="1"/>
      <c r="Q66" s="1">
        <f t="shared" si="3"/>
        <v>9.7454000000000001</v>
      </c>
      <c r="R66" s="5"/>
      <c r="S66" s="5"/>
      <c r="T66" s="1"/>
      <c r="U66" s="1">
        <f t="shared" si="4"/>
        <v>15.574671126890641</v>
      </c>
      <c r="V66" s="1">
        <f t="shared" si="5"/>
        <v>15.574671126890641</v>
      </c>
      <c r="W66" s="1">
        <v>14.2722</v>
      </c>
      <c r="X66" s="1">
        <v>14.771599999999999</v>
      </c>
      <c r="Y66" s="1">
        <v>12.064</v>
      </c>
      <c r="Z66" s="1">
        <v>8.4336000000000002</v>
      </c>
      <c r="AA66" s="1">
        <v>7.4483999999999986</v>
      </c>
      <c r="AB66" s="1">
        <v>7.4891999999999994</v>
      </c>
      <c r="AC66" s="1"/>
      <c r="AD66" s="1">
        <f t="shared" si="6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98</v>
      </c>
      <c r="B67" s="1" t="s">
        <v>40</v>
      </c>
      <c r="C67" s="1">
        <v>20</v>
      </c>
      <c r="D67" s="1">
        <v>6</v>
      </c>
      <c r="E67" s="1">
        <v>5</v>
      </c>
      <c r="F67" s="1">
        <v>19</v>
      </c>
      <c r="G67" s="6">
        <v>0.35</v>
      </c>
      <c r="H67" s="1">
        <v>40</v>
      </c>
      <c r="I67" s="1"/>
      <c r="J67" s="1">
        <v>5</v>
      </c>
      <c r="K67" s="1">
        <f t="shared" si="11"/>
        <v>0</v>
      </c>
      <c r="L67" s="1"/>
      <c r="M67" s="1"/>
      <c r="N67" s="1"/>
      <c r="O67" s="1">
        <v>0</v>
      </c>
      <c r="P67" s="1"/>
      <c r="Q67" s="1">
        <f t="shared" si="3"/>
        <v>1</v>
      </c>
      <c r="R67" s="5"/>
      <c r="S67" s="5"/>
      <c r="T67" s="1"/>
      <c r="U67" s="1">
        <f t="shared" si="4"/>
        <v>19</v>
      </c>
      <c r="V67" s="1">
        <f t="shared" si="5"/>
        <v>19</v>
      </c>
      <c r="W67" s="1">
        <v>0.8</v>
      </c>
      <c r="X67" s="1">
        <v>1</v>
      </c>
      <c r="Y67" s="1">
        <v>2.2000000000000002</v>
      </c>
      <c r="Z67" s="1">
        <v>2.2000000000000002</v>
      </c>
      <c r="AA67" s="1">
        <v>0</v>
      </c>
      <c r="AB67" s="1">
        <v>0</v>
      </c>
      <c r="AC67" s="1"/>
      <c r="AD67" s="1">
        <f t="shared" si="6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2" t="s">
        <v>99</v>
      </c>
      <c r="B68" s="1" t="s">
        <v>40</v>
      </c>
      <c r="C68" s="1"/>
      <c r="D68" s="1"/>
      <c r="E68" s="11">
        <f>E69</f>
        <v>2</v>
      </c>
      <c r="F68" s="1"/>
      <c r="G68" s="6">
        <v>0.35</v>
      </c>
      <c r="H68" s="1">
        <v>45</v>
      </c>
      <c r="I68" s="1"/>
      <c r="J68" s="1"/>
      <c r="K68" s="1">
        <f t="shared" si="11"/>
        <v>2</v>
      </c>
      <c r="L68" s="1"/>
      <c r="M68" s="1"/>
      <c r="N68" s="1">
        <v>16</v>
      </c>
      <c r="O68" s="1">
        <v>12.8</v>
      </c>
      <c r="P68" s="1"/>
      <c r="Q68" s="1">
        <f t="shared" si="3"/>
        <v>0.4</v>
      </c>
      <c r="R68" s="5"/>
      <c r="S68" s="5"/>
      <c r="T68" s="1" t="str">
        <f>VLOOKUP(A68,[1]Sheet!$A$1:$T$65536,20,0)</f>
        <v>выводим из ассортимента</v>
      </c>
      <c r="U68" s="1">
        <f t="shared" si="4"/>
        <v>72</v>
      </c>
      <c r="V68" s="1">
        <f t="shared" si="5"/>
        <v>72</v>
      </c>
      <c r="W68" s="1">
        <v>2.4</v>
      </c>
      <c r="X68" s="1">
        <v>2</v>
      </c>
      <c r="Y68" s="1">
        <v>0</v>
      </c>
      <c r="Z68" s="1">
        <v>0</v>
      </c>
      <c r="AA68" s="1">
        <v>1.6</v>
      </c>
      <c r="AB68" s="1">
        <v>4.8</v>
      </c>
      <c r="AC68" s="12" t="s">
        <v>109</v>
      </c>
      <c r="AD68" s="1">
        <f t="shared" si="6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2" t="s">
        <v>100</v>
      </c>
      <c r="B69" s="1" t="s">
        <v>40</v>
      </c>
      <c r="C69" s="1">
        <v>4</v>
      </c>
      <c r="D69" s="1"/>
      <c r="E69" s="11">
        <v>2</v>
      </c>
      <c r="F69" s="1"/>
      <c r="G69" s="6">
        <v>0</v>
      </c>
      <c r="H69" s="1">
        <v>45</v>
      </c>
      <c r="I69" s="1"/>
      <c r="J69" s="1">
        <v>3</v>
      </c>
      <c r="K69" s="1">
        <f t="shared" si="11"/>
        <v>-1</v>
      </c>
      <c r="L69" s="1"/>
      <c r="M69" s="1"/>
      <c r="N69" s="1"/>
      <c r="O69" s="1">
        <v>0</v>
      </c>
      <c r="P69" s="1"/>
      <c r="Q69" s="1">
        <f t="shared" si="3"/>
        <v>0.4</v>
      </c>
      <c r="R69" s="5"/>
      <c r="S69" s="5"/>
      <c r="T69" s="1" t="str">
        <f>VLOOKUP(A69,[1]Sheet!$A$1:$T$65536,20,0)</f>
        <v>выводим из ассортимента</v>
      </c>
      <c r="U69" s="1">
        <f t="shared" si="4"/>
        <v>0</v>
      </c>
      <c r="V69" s="1">
        <f t="shared" si="5"/>
        <v>0</v>
      </c>
      <c r="W69" s="1">
        <v>2.4</v>
      </c>
      <c r="X69" s="1">
        <v>2</v>
      </c>
      <c r="Y69" s="1">
        <v>0</v>
      </c>
      <c r="Z69" s="1">
        <v>0</v>
      </c>
      <c r="AA69" s="1">
        <v>0</v>
      </c>
      <c r="AB69" s="1">
        <v>0</v>
      </c>
      <c r="AC69" s="12" t="s">
        <v>110</v>
      </c>
      <c r="AD69" s="1">
        <f t="shared" si="6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101</v>
      </c>
      <c r="B70" s="1" t="s">
        <v>33</v>
      </c>
      <c r="C70" s="1">
        <v>61.261000000000003</v>
      </c>
      <c r="D70" s="1"/>
      <c r="E70" s="1">
        <v>43.180999999999997</v>
      </c>
      <c r="F70" s="1">
        <v>6.9640000000000004</v>
      </c>
      <c r="G70" s="6">
        <v>1</v>
      </c>
      <c r="H70" s="1">
        <v>50</v>
      </c>
      <c r="I70" s="1"/>
      <c r="J70" s="1">
        <v>40.6</v>
      </c>
      <c r="K70" s="1">
        <f t="shared" si="11"/>
        <v>2.580999999999996</v>
      </c>
      <c r="L70" s="1"/>
      <c r="M70" s="1"/>
      <c r="N70" s="1"/>
      <c r="O70" s="1">
        <v>54.182000000000002</v>
      </c>
      <c r="P70" s="1"/>
      <c r="Q70" s="1">
        <f t="shared" si="3"/>
        <v>8.6361999999999988</v>
      </c>
      <c r="R70" s="5">
        <f t="shared" ref="R70:R73" si="13">12*Q70-P70-O70-N70-F70</f>
        <v>42.488399999999984</v>
      </c>
      <c r="S70" s="5"/>
      <c r="T70" s="1"/>
      <c r="U70" s="1">
        <f t="shared" si="4"/>
        <v>12</v>
      </c>
      <c r="V70" s="1">
        <f t="shared" si="5"/>
        <v>7.0801973090016457</v>
      </c>
      <c r="W70" s="1">
        <v>8.0648</v>
      </c>
      <c r="X70" s="1">
        <v>3.6059999999999999</v>
      </c>
      <c r="Y70" s="1">
        <v>1.9498</v>
      </c>
      <c r="Z70" s="1">
        <v>2.2471999999999999</v>
      </c>
      <c r="AA70" s="1">
        <v>3.3641999999999999</v>
      </c>
      <c r="AB70" s="1">
        <v>2.5177999999999998</v>
      </c>
      <c r="AC70" s="1" t="s">
        <v>102</v>
      </c>
      <c r="AD70" s="1">
        <f t="shared" si="6"/>
        <v>42.488399999999984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103</v>
      </c>
      <c r="B71" s="1" t="s">
        <v>40</v>
      </c>
      <c r="C71" s="1">
        <v>289</v>
      </c>
      <c r="D71" s="1"/>
      <c r="E71" s="1">
        <v>128</v>
      </c>
      <c r="F71" s="1">
        <v>154</v>
      </c>
      <c r="G71" s="6">
        <v>0.06</v>
      </c>
      <c r="H71" s="1">
        <v>60</v>
      </c>
      <c r="I71" s="1"/>
      <c r="J71" s="1">
        <v>125</v>
      </c>
      <c r="K71" s="1">
        <f t="shared" si="11"/>
        <v>3</v>
      </c>
      <c r="L71" s="1"/>
      <c r="M71" s="1"/>
      <c r="N71" s="1"/>
      <c r="O71" s="1">
        <v>101.2</v>
      </c>
      <c r="P71" s="1"/>
      <c r="Q71" s="1">
        <f t="shared" ref="Q71:Q73" si="14">E71/5</f>
        <v>25.6</v>
      </c>
      <c r="R71" s="5">
        <f t="shared" si="13"/>
        <v>52.000000000000057</v>
      </c>
      <c r="S71" s="5"/>
      <c r="T71" s="1"/>
      <c r="U71" s="1">
        <f t="shared" ref="U71:U73" si="15">(F71+N71+O71+P71+R71)/Q71</f>
        <v>12.000000000000002</v>
      </c>
      <c r="V71" s="1">
        <f t="shared" ref="V71:V73" si="16">(F71+N71+O71+P71)/Q71</f>
        <v>9.9687499999999982</v>
      </c>
      <c r="W71" s="1">
        <v>23.6</v>
      </c>
      <c r="X71" s="1">
        <v>3.6</v>
      </c>
      <c r="Y71" s="1">
        <v>-0.6</v>
      </c>
      <c r="Z71" s="1">
        <v>0</v>
      </c>
      <c r="AA71" s="1">
        <v>0</v>
      </c>
      <c r="AB71" s="1">
        <v>35.200000000000003</v>
      </c>
      <c r="AC71" s="1" t="s">
        <v>102</v>
      </c>
      <c r="AD71" s="1">
        <f t="shared" ref="AD71:AD73" si="17">R71*G71</f>
        <v>3.1200000000000032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104</v>
      </c>
      <c r="B72" s="1" t="s">
        <v>40</v>
      </c>
      <c r="C72" s="1">
        <v>290</v>
      </c>
      <c r="D72" s="1"/>
      <c r="E72" s="1">
        <v>119</v>
      </c>
      <c r="F72" s="1">
        <v>163</v>
      </c>
      <c r="G72" s="6">
        <v>0.06</v>
      </c>
      <c r="H72" s="1">
        <v>60</v>
      </c>
      <c r="I72" s="1"/>
      <c r="J72" s="1">
        <v>116</v>
      </c>
      <c r="K72" s="1">
        <f t="shared" si="11"/>
        <v>3</v>
      </c>
      <c r="L72" s="1"/>
      <c r="M72" s="1"/>
      <c r="N72" s="1"/>
      <c r="O72" s="1">
        <v>70.600000000000023</v>
      </c>
      <c r="P72" s="1"/>
      <c r="Q72" s="1">
        <f t="shared" si="14"/>
        <v>23.8</v>
      </c>
      <c r="R72" s="5">
        <f t="shared" si="13"/>
        <v>52</v>
      </c>
      <c r="S72" s="5"/>
      <c r="T72" s="1"/>
      <c r="U72" s="1">
        <f t="shared" si="15"/>
        <v>12</v>
      </c>
      <c r="V72" s="1">
        <f t="shared" si="16"/>
        <v>9.8151260504201687</v>
      </c>
      <c r="W72" s="1">
        <v>21.8</v>
      </c>
      <c r="X72" s="1">
        <v>3.6</v>
      </c>
      <c r="Y72" s="1">
        <v>0</v>
      </c>
      <c r="Z72" s="1">
        <v>0</v>
      </c>
      <c r="AA72" s="1">
        <v>0</v>
      </c>
      <c r="AB72" s="1">
        <v>34.6</v>
      </c>
      <c r="AC72" s="1" t="s">
        <v>102</v>
      </c>
      <c r="AD72" s="1">
        <f t="shared" si="17"/>
        <v>3.12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105</v>
      </c>
      <c r="B73" s="1" t="s">
        <v>40</v>
      </c>
      <c r="C73" s="1">
        <v>289</v>
      </c>
      <c r="D73" s="1">
        <v>1</v>
      </c>
      <c r="E73" s="1">
        <v>117</v>
      </c>
      <c r="F73" s="1">
        <v>165</v>
      </c>
      <c r="G73" s="6">
        <v>0.06</v>
      </c>
      <c r="H73" s="1">
        <v>60</v>
      </c>
      <c r="I73" s="1"/>
      <c r="J73" s="1">
        <v>114</v>
      </c>
      <c r="K73" s="1">
        <f t="shared" si="11"/>
        <v>3</v>
      </c>
      <c r="L73" s="1"/>
      <c r="M73" s="1"/>
      <c r="N73" s="1"/>
      <c r="O73" s="1">
        <v>66.200000000000045</v>
      </c>
      <c r="P73" s="1"/>
      <c r="Q73" s="1">
        <f t="shared" si="14"/>
        <v>23.4</v>
      </c>
      <c r="R73" s="5">
        <f t="shared" si="13"/>
        <v>49.599999999999909</v>
      </c>
      <c r="S73" s="5"/>
      <c r="T73" s="1"/>
      <c r="U73" s="1">
        <f t="shared" si="15"/>
        <v>11.999999999999998</v>
      </c>
      <c r="V73" s="1">
        <f t="shared" si="16"/>
        <v>9.8803418803418825</v>
      </c>
      <c r="W73" s="1">
        <v>21.6</v>
      </c>
      <c r="X73" s="1">
        <v>3.8</v>
      </c>
      <c r="Y73" s="1">
        <v>0</v>
      </c>
      <c r="Z73" s="1">
        <v>0</v>
      </c>
      <c r="AA73" s="1">
        <v>0</v>
      </c>
      <c r="AB73" s="1">
        <v>36.200000000000003</v>
      </c>
      <c r="AC73" s="1" t="s">
        <v>102</v>
      </c>
      <c r="AD73" s="1">
        <f t="shared" si="17"/>
        <v>2.9759999999999946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</sheetData>
  <autoFilter ref="A3:AD73" xr:uid="{850D9C6E-0BE4-43B6-A8B9-DFD6269F51B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2024-02-08T07:22:54Z</dcterms:created>
  <dcterms:modified xsi:type="dcterms:W3CDTF">2024-02-09T09:33:12Z</dcterms:modified>
</cp:coreProperties>
</file>