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3B44C51-1443-4B25-AAF2-B129E9E479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W476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U508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X460" i="1" s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X434" i="1"/>
  <c r="W434" i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X408" i="1"/>
  <c r="X410" i="1" s="1"/>
  <c r="W408" i="1"/>
  <c r="S508" i="1" s="1"/>
  <c r="N408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V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X386" i="1" s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X355" i="1"/>
  <c r="W355" i="1"/>
  <c r="N355" i="1"/>
  <c r="V353" i="1"/>
  <c r="W352" i="1"/>
  <c r="V352" i="1"/>
  <c r="X351" i="1"/>
  <c r="W351" i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W334" i="1" s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W318" i="1"/>
  <c r="X318" i="1" s="1"/>
  <c r="N318" i="1"/>
  <c r="X317" i="1"/>
  <c r="X323" i="1" s="1"/>
  <c r="W317" i="1"/>
  <c r="N317" i="1"/>
  <c r="W316" i="1"/>
  <c r="X316" i="1" s="1"/>
  <c r="N316" i="1"/>
  <c r="X315" i="1"/>
  <c r="W315" i="1"/>
  <c r="W323" i="1" s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X283" i="1" s="1"/>
  <c r="N283" i="1"/>
  <c r="X282" i="1"/>
  <c r="X288" i="1" s="1"/>
  <c r="W282" i="1"/>
  <c r="N282" i="1"/>
  <c r="W281" i="1"/>
  <c r="X281" i="1" s="1"/>
  <c r="N281" i="1"/>
  <c r="X280" i="1"/>
  <c r="W280" i="1"/>
  <c r="N508" i="1" s="1"/>
  <c r="N280" i="1"/>
  <c r="V277" i="1"/>
  <c r="V276" i="1"/>
  <c r="X275" i="1"/>
  <c r="W275" i="1"/>
  <c r="N275" i="1"/>
  <c r="W274" i="1"/>
  <c r="X274" i="1" s="1"/>
  <c r="N274" i="1"/>
  <c r="X273" i="1"/>
  <c r="X276" i="1" s="1"/>
  <c r="W273" i="1"/>
  <c r="N273" i="1"/>
  <c r="V271" i="1"/>
  <c r="V270" i="1"/>
  <c r="X269" i="1"/>
  <c r="W269" i="1"/>
  <c r="N269" i="1"/>
  <c r="W268" i="1"/>
  <c r="X268" i="1" s="1"/>
  <c r="W267" i="1"/>
  <c r="V265" i="1"/>
  <c r="W264" i="1"/>
  <c r="V264" i="1"/>
  <c r="X263" i="1"/>
  <c r="W263" i="1"/>
  <c r="N263" i="1"/>
  <c r="W262" i="1"/>
  <c r="X262" i="1" s="1"/>
  <c r="N262" i="1"/>
  <c r="X261" i="1"/>
  <c r="W261" i="1"/>
  <c r="W265" i="1" s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X245" i="1" s="1"/>
  <c r="W243" i="1"/>
  <c r="N243" i="1"/>
  <c r="W242" i="1"/>
  <c r="X242" i="1" s="1"/>
  <c r="N242" i="1"/>
  <c r="X241" i="1"/>
  <c r="W241" i="1"/>
  <c r="W245" i="1" s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W205" i="1"/>
  <c r="V205" i="1"/>
  <c r="X204" i="1"/>
  <c r="X205" i="1" s="1"/>
  <c r="W204" i="1"/>
  <c r="J508" i="1" s="1"/>
  <c r="N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W143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08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X126" i="1" s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W117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X88" i="1"/>
  <c r="W88" i="1"/>
  <c r="W93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08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08" i="1" s="1"/>
  <c r="N57" i="1"/>
  <c r="V54" i="1"/>
  <c r="V53" i="1"/>
  <c r="W52" i="1"/>
  <c r="X52" i="1" s="1"/>
  <c r="N52" i="1"/>
  <c r="X51" i="1"/>
  <c r="X53" i="1" s="1"/>
  <c r="W51" i="1"/>
  <c r="C508" i="1" s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N26" i="1"/>
  <c r="V24" i="1"/>
  <c r="V498" i="1" s="1"/>
  <c r="W23" i="1"/>
  <c r="V23" i="1"/>
  <c r="V502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4" i="1" l="1"/>
  <c r="X503" i="1" s="1"/>
  <c r="X93" i="1"/>
  <c r="X116" i="1"/>
  <c r="X173" i="1"/>
  <c r="W34" i="1"/>
  <c r="W62" i="1"/>
  <c r="W85" i="1"/>
  <c r="W94" i="1"/>
  <c r="W127" i="1"/>
  <c r="W155" i="1"/>
  <c r="W162" i="1"/>
  <c r="W174" i="1"/>
  <c r="W194" i="1"/>
  <c r="W200" i="1"/>
  <c r="W216" i="1"/>
  <c r="M508" i="1"/>
  <c r="W235" i="1"/>
  <c r="W246" i="1"/>
  <c r="W259" i="1"/>
  <c r="X248" i="1"/>
  <c r="X258" i="1" s="1"/>
  <c r="W271" i="1"/>
  <c r="X267" i="1"/>
  <c r="X270" i="1" s="1"/>
  <c r="W270" i="1"/>
  <c r="W289" i="1"/>
  <c r="W294" i="1"/>
  <c r="X291" i="1"/>
  <c r="X293" i="1" s="1"/>
  <c r="W324" i="1"/>
  <c r="W329" i="1"/>
  <c r="X326" i="1"/>
  <c r="X329" i="1" s="1"/>
  <c r="X359" i="1"/>
  <c r="X356" i="1"/>
  <c r="W360" i="1"/>
  <c r="W386" i="1"/>
  <c r="X393" i="1"/>
  <c r="X390" i="1"/>
  <c r="W394" i="1"/>
  <c r="G508" i="1"/>
  <c r="P508" i="1"/>
  <c r="W54" i="1"/>
  <c r="W104" i="1"/>
  <c r="W116" i="1"/>
  <c r="W134" i="1"/>
  <c r="W142" i="1"/>
  <c r="W166" i="1"/>
  <c r="H9" i="1"/>
  <c r="B508" i="1"/>
  <c r="W500" i="1"/>
  <c r="W499" i="1"/>
  <c r="W24" i="1"/>
  <c r="W53" i="1"/>
  <c r="W502" i="1" s="1"/>
  <c r="X57" i="1"/>
  <c r="X61" i="1" s="1"/>
  <c r="W61" i="1"/>
  <c r="X65" i="1"/>
  <c r="X85" i="1" s="1"/>
  <c r="W86" i="1"/>
  <c r="X96" i="1"/>
  <c r="X104" i="1" s="1"/>
  <c r="X130" i="1"/>
  <c r="X134" i="1" s="1"/>
  <c r="W135" i="1"/>
  <c r="H508" i="1"/>
  <c r="W156" i="1"/>
  <c r="I508" i="1"/>
  <c r="W161" i="1"/>
  <c r="X164" i="1"/>
  <c r="X166" i="1" s="1"/>
  <c r="X176" i="1"/>
  <c r="X193" i="1" s="1"/>
  <c r="X196" i="1"/>
  <c r="X200" i="1" s="1"/>
  <c r="W206" i="1"/>
  <c r="X209" i="1"/>
  <c r="X215" i="1" s="1"/>
  <c r="W215" i="1"/>
  <c r="X219" i="1"/>
  <c r="X234" i="1" s="1"/>
  <c r="W234" i="1"/>
  <c r="W258" i="1"/>
  <c r="X264" i="1"/>
  <c r="W277" i="1"/>
  <c r="W276" i="1"/>
  <c r="W293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498" i="1" l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<sst xmlns="http://schemas.openxmlformats.org/spreadsheetml/2006/main" count="2145" uniqueCount="710">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</sst>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404</v>
      </c>
      <c r="W51" s="340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37.407407407407405</v>
      </c>
      <c r="W53" s="341">
        <f>IFERROR(W51/H51,"0")+IFERROR(W52/H52,"0")</f>
        <v>38</v>
      </c>
      <c r="X53" s="341">
        <f>IFERROR(IF(X51="",0,X51),"0")+IFERROR(IF(X52="",0,X52),"0")</f>
        <v>0.8264999999999999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404</v>
      </c>
      <c r="W54" s="341">
        <f>IFERROR(SUM(W51:W52),"0")</f>
        <v>410.40000000000003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507</v>
      </c>
      <c r="W57" s="340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123</v>
      </c>
      <c r="W60" s="340">
        <f>IFERROR(IF(V60="",0,CEILING((V60/$H60),1)*$H60),"")</f>
        <v>124</v>
      </c>
      <c r="X60" s="36">
        <f>IFERROR(IF(W60=0,"",ROUNDUP(W60/H60,0)*0.00937),"")</f>
        <v>0.29047000000000001</v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77.694444444444443</v>
      </c>
      <c r="W61" s="341">
        <f>IFERROR(W57/H57,"0")+IFERROR(W58/H58,"0")+IFERROR(W59/H59,"0")+IFERROR(W60/H60,"0")</f>
        <v>78</v>
      </c>
      <c r="X61" s="341">
        <f>IFERROR(IF(X57="",0,X57),"0")+IFERROR(IF(X58="",0,X58),"0")+IFERROR(IF(X59="",0,X59),"0")+IFERROR(IF(X60="",0,X60),"0")</f>
        <v>1.3127199999999999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630</v>
      </c>
      <c r="W62" s="341">
        <f>IFERROR(SUM(W57:W60),"0")</f>
        <v>631.6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10</v>
      </c>
      <c r="W68" s="340">
        <f t="shared" si="2"/>
        <v>11.2</v>
      </c>
      <c r="X68" s="36">
        <f t="shared" si="3"/>
        <v>2.1749999999999999E-2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263</v>
      </c>
      <c r="W69" s="340">
        <f t="shared" si="2"/>
        <v>270</v>
      </c>
      <c r="X69" s="36">
        <f t="shared" si="3"/>
        <v>0.54374999999999996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288</v>
      </c>
      <c r="W70" s="340">
        <f t="shared" si="2"/>
        <v>291.2</v>
      </c>
      <c r="X70" s="36">
        <f t="shared" si="3"/>
        <v>0.5655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204</v>
      </c>
      <c r="W74" s="340">
        <f t="shared" si="2"/>
        <v>207.20000000000002</v>
      </c>
      <c r="X74" s="36">
        <f t="shared" si="4"/>
        <v>0.52471999999999996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366</v>
      </c>
      <c r="W78" s="340">
        <f t="shared" si="2"/>
        <v>369</v>
      </c>
      <c r="X78" s="36">
        <f t="shared" si="4"/>
        <v>0.76834000000000002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27</v>
      </c>
      <c r="W83" s="340">
        <f t="shared" si="2"/>
        <v>27</v>
      </c>
      <c r="X83" s="36">
        <f>IFERROR(IF(W83=0,"",ROUNDUP(W83/H83,0)*0.00937),"")</f>
        <v>5.6219999999999999E-2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193.42746317746315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196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2.48028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1158</v>
      </c>
      <c r="W86" s="341">
        <f>IFERROR(SUM(W65:W84),"0")</f>
        <v>1175.5999999999999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73</v>
      </c>
      <c r="W88" s="340">
        <f>IFERROR(IF(V88="",0,CEILING((V88/$H88),1)*$H88),"")</f>
        <v>75.600000000000009</v>
      </c>
      <c r="X88" s="36">
        <f>IFERROR(IF(W88=0,"",ROUNDUP(W88/H88,0)*0.02175),"")</f>
        <v>0.15225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36</v>
      </c>
      <c r="W92" s="340">
        <f>IFERROR(IF(V92="",0,CEILING((V92/$H92),1)*$H92),"")</f>
        <v>36</v>
      </c>
      <c r="X92" s="36">
        <f>IFERROR(IF(W92=0,"",ROUNDUP(W92/H92,0)*0.00753),"")</f>
        <v>0.11295000000000001</v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21.75925925925926</v>
      </c>
      <c r="W93" s="341">
        <f>IFERROR(W88/H88,"0")+IFERROR(W89/H89,"0")+IFERROR(W90/H90,"0")+IFERROR(W91/H91,"0")+IFERROR(W92/H92,"0")</f>
        <v>22</v>
      </c>
      <c r="X93" s="341">
        <f>IFERROR(IF(X88="",0,X88),"0")+IFERROR(IF(X89="",0,X89),"0")+IFERROR(IF(X90="",0,X90),"0")+IFERROR(IF(X91="",0,X91),"0")+IFERROR(IF(X92="",0,X92),"0")</f>
        <v>0.26519999999999999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109</v>
      </c>
      <c r="W94" s="341">
        <f>IFERROR(SUM(W88:W92),"0")</f>
        <v>111.60000000000001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145</v>
      </c>
      <c r="W107" s="340">
        <f t="shared" ref="W107:W115" si="6">IFERROR(IF(V107="",0,CEILING((V107/$H107),1)*$H107),"")</f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24</v>
      </c>
      <c r="W109" s="340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54</v>
      </c>
      <c r="W111" s="340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57</v>
      </c>
      <c r="W112" s="340">
        <f t="shared" si="6"/>
        <v>59.400000000000006</v>
      </c>
      <c r="X112" s="36">
        <f>IFERROR(IF(W112=0,"",ROUNDUP(W112/H112,0)*0.00937),"")</f>
        <v>0.20613999999999999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61.230158730158735</v>
      </c>
      <c r="W116" s="341">
        <f>IFERROR(W107/H107,"0")+IFERROR(W108/H108,"0")+IFERROR(W109/H109,"0")+IFERROR(W110/H110,"0")+IFERROR(W111/H111,"0")+IFERROR(W112/H112,"0")+IFERROR(W113/H113,"0")+IFERROR(W114/H114,"0")+IFERROR(W115/H115,"0")</f>
        <v>63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0.81349000000000005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280</v>
      </c>
      <c r="W117" s="341">
        <f>IFERROR(SUM(W107:W115),"0")</f>
        <v>289.80000000000007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69</v>
      </c>
      <c r="W121" s="340">
        <f t="shared" si="7"/>
        <v>75.600000000000009</v>
      </c>
      <c r="X121" s="36">
        <f>IFERROR(IF(W121=0,"",ROUNDUP(W121/H121,0)*0.02175),"")</f>
        <v>0.19574999999999998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35</v>
      </c>
      <c r="W125" s="340">
        <f t="shared" si="7"/>
        <v>36</v>
      </c>
      <c r="X125" s="36">
        <f>IFERROR(IF(W125=0,"",ROUNDUP(W125/H125,0)*0.00753),"")</f>
        <v>0.11295000000000001</v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22.797619047619047</v>
      </c>
      <c r="W126" s="341">
        <f>IFERROR(W119/H119,"0")+IFERROR(W120/H120,"0")+IFERROR(W121/H121,"0")+IFERROR(W122/H122,"0")+IFERROR(W123/H123,"0")+IFERROR(W124/H124,"0")+IFERROR(W125/H125,"0")</f>
        <v>24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0.30869999999999997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104</v>
      </c>
      <c r="W127" s="341">
        <f>IFERROR(SUM(W119:W125),"0")</f>
        <v>111.60000000000001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93</v>
      </c>
      <c r="W133" s="340">
        <f>IFERROR(IF(V133="",0,CEILING((V133/$H133),1)*$H133),"")</f>
        <v>94.5</v>
      </c>
      <c r="X133" s="36">
        <f>IFERROR(IF(W133=0,"",ROUNDUP(W133/H133,0)*0.00753),"")</f>
        <v>0.26355000000000001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34.444444444444443</v>
      </c>
      <c r="W134" s="341">
        <f>IFERROR(W130/H130,"0")+IFERROR(W131/H131,"0")+IFERROR(W132/H132,"0")+IFERROR(W133/H133,"0")</f>
        <v>35</v>
      </c>
      <c r="X134" s="341">
        <f>IFERROR(IF(X130="",0,X130),"0")+IFERROR(IF(X131="",0,X131),"0")+IFERROR(IF(X132="",0,X132),"0")+IFERROR(IF(X133="",0,X133),"0")</f>
        <v>0.26355000000000001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93</v>
      </c>
      <c r="W135" s="341">
        <f>IFERROR(SUM(W130:W133),"0")</f>
        <v>94.5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155</v>
      </c>
      <c r="W152" s="340">
        <f t="shared" si="8"/>
        <v>155.4</v>
      </c>
      <c r="X152" s="36">
        <f>IFERROR(IF(W152=0,"",ROUNDUP(W152/H152,0)*0.00502),"")</f>
        <v>0.37148000000000003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73.80952380952381</v>
      </c>
      <c r="W155" s="341">
        <f>IFERROR(W146/H146,"0")+IFERROR(W147/H147,"0")+IFERROR(W148/H148,"0")+IFERROR(W149/H149,"0")+IFERROR(W150/H150,"0")+IFERROR(W151/H151,"0")+IFERROR(W152/H152,"0")+IFERROR(W153/H153,"0")+IFERROR(W154/H154,"0")</f>
        <v>74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0.37148000000000003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155</v>
      </c>
      <c r="W156" s="341">
        <f>IFERROR(SUM(W146:W154),"0")</f>
        <v>155.4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21</v>
      </c>
      <c r="W165" s="340">
        <f>IFERROR(IF(V165="",0,CEILING((V165/$H165),1)*$H165),"")</f>
        <v>21</v>
      </c>
      <c r="X165" s="36">
        <f>IFERROR(IF(W165=0,"",ROUNDUP(W165/H165,0)*0.00753),"")</f>
        <v>7.5300000000000006E-2</v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10</v>
      </c>
      <c r="W166" s="341">
        <f>IFERROR(W164/H164,"0")+IFERROR(W165/H165,"0")</f>
        <v>10</v>
      </c>
      <c r="X166" s="341">
        <f>IFERROR(IF(X164="",0,X164),"0")+IFERROR(IF(X165="",0,X165),"0")</f>
        <v>7.5300000000000006E-2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21</v>
      </c>
      <c r="W167" s="341">
        <f>IFERROR(SUM(W164:W165),"0")</f>
        <v>21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286</v>
      </c>
      <c r="W169" s="340">
        <f>IFERROR(IF(V169="",0,CEILING((V169/$H169),1)*$H169),"")</f>
        <v>286.20000000000005</v>
      </c>
      <c r="X169" s="36">
        <f>IFERROR(IF(W169=0,"",ROUNDUP(W169/H169,0)*0.00937),"")</f>
        <v>0.49661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154</v>
      </c>
      <c r="W170" s="340">
        <f>IFERROR(IF(V170="",0,CEILING((V170/$H170),1)*$H170),"")</f>
        <v>156.60000000000002</v>
      </c>
      <c r="X170" s="36">
        <f>IFERROR(IF(W170=0,"",ROUNDUP(W170/H170,0)*0.00937),"")</f>
        <v>0.27172999999999997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81.481481481481481</v>
      </c>
      <c r="W173" s="341">
        <f>IFERROR(W169/H169,"0")+IFERROR(W170/H170,"0")+IFERROR(W171/H171,"0")+IFERROR(W172/H172,"0")</f>
        <v>82.000000000000014</v>
      </c>
      <c r="X173" s="341">
        <f>IFERROR(IF(X169="",0,X169),"0")+IFERROR(IF(X170="",0,X170),"0")+IFERROR(IF(X171="",0,X171),"0")+IFERROR(IF(X172="",0,X172),"0")</f>
        <v>0.76834000000000002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440</v>
      </c>
      <c r="W174" s="341">
        <f>IFERROR(SUM(W169:W172),"0")</f>
        <v>442.80000000000007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326</v>
      </c>
      <c r="W182" s="340">
        <f t="shared" si="9"/>
        <v>326.39999999999998</v>
      </c>
      <c r="X182" s="36">
        <f>IFERROR(IF(W182=0,"",ROUNDUP(W182/H182,0)*0.00753),"")</f>
        <v>1.0240800000000001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435</v>
      </c>
      <c r="W184" s="340">
        <f t="shared" si="9"/>
        <v>436.8</v>
      </c>
      <c r="X184" s="36">
        <f>IFERROR(IF(W184=0,"",ROUNDUP(W184/H184,0)*0.00753),"")</f>
        <v>1.37046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23</v>
      </c>
      <c r="W186" s="340">
        <f t="shared" si="9"/>
        <v>24</v>
      </c>
      <c r="X186" s="36">
        <f t="shared" ref="X186:X192" si="10">IFERROR(IF(W186=0,"",ROUNDUP(W186/H186,0)*0.00753),"")</f>
        <v>7.5300000000000006E-2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439</v>
      </c>
      <c r="W188" s="340">
        <f t="shared" si="9"/>
        <v>439.2</v>
      </c>
      <c r="X188" s="36">
        <f t="shared" si="10"/>
        <v>1.37799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25</v>
      </c>
      <c r="W189" s="340">
        <f t="shared" si="9"/>
        <v>26.4</v>
      </c>
      <c r="X189" s="36">
        <f t="shared" si="10"/>
        <v>8.2830000000000001E-2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94</v>
      </c>
      <c r="W191" s="340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54</v>
      </c>
      <c r="W192" s="340">
        <f t="shared" si="9"/>
        <v>55.199999999999996</v>
      </c>
      <c r="X192" s="36">
        <f t="shared" si="10"/>
        <v>0.17319000000000001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581.66666666666663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585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4.4050500000000001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1396</v>
      </c>
      <c r="W194" s="341">
        <f>IFERROR(SUM(W176:W192),"0")</f>
        <v>1404.0000000000002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223</v>
      </c>
      <c r="W198" s="340">
        <f>IFERROR(IF(V198="",0,CEILING((V198/$H198),1)*$H198),"")</f>
        <v>223.2</v>
      </c>
      <c r="X198" s="36">
        <f>IFERROR(IF(W198=0,"",ROUNDUP(W198/H198,0)*0.00753),"")</f>
        <v>0.70028999999999997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36</v>
      </c>
      <c r="W199" s="340">
        <f>IFERROR(IF(V199="",0,CEILING((V199/$H199),1)*$H199),"")</f>
        <v>36</v>
      </c>
      <c r="X199" s="36">
        <f>IFERROR(IF(W199=0,"",ROUNDUP(W199/H199,0)*0.00753),"")</f>
        <v>0.11295000000000001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107.91666666666667</v>
      </c>
      <c r="W200" s="341">
        <f>IFERROR(W196/H196,"0")+IFERROR(W197/H197,"0")+IFERROR(W198/H198,"0")+IFERROR(W199/H199,"0")</f>
        <v>108</v>
      </c>
      <c r="X200" s="341">
        <f>IFERROR(IF(X196="",0,X196),"0")+IFERROR(IF(X197="",0,X197),"0")+IFERROR(IF(X198="",0,X198),"0")+IFERROR(IF(X199="",0,X199),"0")</f>
        <v>0.81323999999999996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259</v>
      </c>
      <c r="W201" s="341">
        <f>IFERROR(SUM(W196:W199),"0")</f>
        <v>259.2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174</v>
      </c>
      <c r="W241" s="340">
        <f>IFERROR(IF(V241="",0,CEILING((V241/$H241),1)*$H241),"")</f>
        <v>176.4</v>
      </c>
      <c r="X241" s="36">
        <f>IFERROR(IF(W241=0,"",ROUNDUP(W241/H241,0)*0.00753),"")</f>
        <v>0.31625999999999999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48</v>
      </c>
      <c r="W243" s="340">
        <f>IFERROR(IF(V243="",0,CEILING((V243/$H243),1)*$H243),"")</f>
        <v>48.300000000000004</v>
      </c>
      <c r="X243" s="36">
        <f>IFERROR(IF(W243=0,"",ROUNDUP(W243/H243,0)*0.00502),"")</f>
        <v>0.11546000000000001</v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64.285714285714278</v>
      </c>
      <c r="W245" s="341">
        <f>IFERROR(W241/H241,"0")+IFERROR(W242/H242,"0")+IFERROR(W243/H243,"0")+IFERROR(W244/H244,"0")</f>
        <v>65</v>
      </c>
      <c r="X245" s="341">
        <f>IFERROR(IF(X241="",0,X241),"0")+IFERROR(IF(X242="",0,X242),"0")+IFERROR(IF(X243="",0,X243),"0")+IFERROR(IF(X244="",0,X244),"0")</f>
        <v>0.43171999999999999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222</v>
      </c>
      <c r="W246" s="341">
        <f>IFERROR(SUM(W241:W244),"0")</f>
        <v>224.70000000000002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84</v>
      </c>
      <c r="W255" s="340">
        <f t="shared" si="14"/>
        <v>86.4</v>
      </c>
      <c r="X255" s="36">
        <f>IFERROR(IF(W255=0,"",ROUNDUP(W255/H255,0)*0.00753),"")</f>
        <v>0.24096000000000001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31.111111111111111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32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0.24096000000000001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84</v>
      </c>
      <c r="W259" s="341">
        <f>IFERROR(SUM(W248:W257),"0")</f>
        <v>86.4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131</v>
      </c>
      <c r="W261" s="340">
        <f>IFERROR(IF(V261="",0,CEILING((V261/$H261),1)*$H261),"")</f>
        <v>134.4</v>
      </c>
      <c r="X261" s="36">
        <f>IFERROR(IF(W261=0,"",ROUNDUP(W261/H261,0)*0.02175),"")</f>
        <v>0.34799999999999998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447</v>
      </c>
      <c r="W262" s="340">
        <f>IFERROR(IF(V262="",0,CEILING((V262/$H262),1)*$H262),"")</f>
        <v>452.4</v>
      </c>
      <c r="X262" s="36">
        <f>IFERROR(IF(W262=0,"",ROUNDUP(W262/H262,0)*0.02175),"")</f>
        <v>1.2614999999999998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108</v>
      </c>
      <c r="W263" s="340">
        <f>IFERROR(IF(V263="",0,CEILING((V263/$H263),1)*$H263),"")</f>
        <v>109.2</v>
      </c>
      <c r="X263" s="36">
        <f>IFERROR(IF(W263=0,"",ROUNDUP(W263/H263,0)*0.02175),"")</f>
        <v>0.28275</v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85.760073260073256</v>
      </c>
      <c r="W264" s="341">
        <f>IFERROR(W261/H261,"0")+IFERROR(W262/H262,"0")+IFERROR(W263/H263,"0")</f>
        <v>87</v>
      </c>
      <c r="X264" s="341">
        <f>IFERROR(IF(X261="",0,X261),"0")+IFERROR(IF(X262="",0,X262),"0")+IFERROR(IF(X263="",0,X263),"0")</f>
        <v>1.8922499999999998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686</v>
      </c>
      <c r="W265" s="341">
        <f>IFERROR(SUM(W261:W263),"0")</f>
        <v>696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3</v>
      </c>
      <c r="W269" s="340">
        <f>IFERROR(IF(V269="",0,CEILING((V269/$H269),1)*$H269),"")</f>
        <v>5.0999999999999996</v>
      </c>
      <c r="X269" s="36">
        <f>IFERROR(IF(W269=0,"",ROUNDUP(W269/H269,0)*0.00753),"")</f>
        <v>1.506E-2</v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1.1764705882352942</v>
      </c>
      <c r="W270" s="341">
        <f>IFERROR(W267/H267,"0")+IFERROR(W268/H268,"0")+IFERROR(W269/H269,"0")</f>
        <v>2</v>
      </c>
      <c r="X270" s="341">
        <f>IFERROR(IF(X267="",0,X267),"0")+IFERROR(IF(X268="",0,X268),"0")+IFERROR(IF(X269="",0,X269),"0")</f>
        <v>1.506E-2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3</v>
      </c>
      <c r="W271" s="341">
        <f>IFERROR(SUM(W267:W269),"0")</f>
        <v>5.0999999999999996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14</v>
      </c>
      <c r="W286" s="340">
        <f t="shared" si="15"/>
        <v>15</v>
      </c>
      <c r="X286" s="36">
        <f>IFERROR(IF(W286=0,"",ROUNDUP(W286/H286,0)*0.00937),"")</f>
        <v>2.811E-2</v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2.8</v>
      </c>
      <c r="W288" s="341">
        <f>IFERROR(W280/H280,"0")+IFERROR(W281/H281,"0")+IFERROR(W282/H282,"0")+IFERROR(W283/H283,"0")+IFERROR(W284/H284,"0")+IFERROR(W285/H285,"0")+IFERROR(W286/H286,"0")+IFERROR(W287/H287,"0")</f>
        <v>3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2.811E-2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14</v>
      </c>
      <c r="W289" s="341">
        <f>IFERROR(SUM(W280:W287),"0")</f>
        <v>15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54</v>
      </c>
      <c r="W297" s="340">
        <f>IFERROR(IF(V297="",0,CEILING((V297/$H297),1)*$H297),"")</f>
        <v>54</v>
      </c>
      <c r="X297" s="36">
        <f>IFERROR(IF(W297=0,"",ROUNDUP(W297/H297,0)*0.00753),"")</f>
        <v>0.22590000000000002</v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30</v>
      </c>
      <c r="W298" s="341">
        <f>IFERROR(W297/H297,"0")</f>
        <v>30</v>
      </c>
      <c r="X298" s="341">
        <f>IFERROR(IF(X297="",0,X297),"0")</f>
        <v>0.22590000000000002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54</v>
      </c>
      <c r="W299" s="341">
        <f>IFERROR(SUM(W297:W297),"0")</f>
        <v>54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31</v>
      </c>
      <c r="W309" s="340">
        <f>IFERROR(IF(V309="",0,CEILING((V309/$H309),1)*$H309),"")</f>
        <v>33.15</v>
      </c>
      <c r="X309" s="36">
        <f>IFERROR(IF(W309=0,"",ROUNDUP(W309/H309,0)*0.00753),"")</f>
        <v>9.7890000000000005E-2</v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12.15686274509804</v>
      </c>
      <c r="W310" s="341">
        <f>IFERROR(W309/H309,"0")</f>
        <v>13</v>
      </c>
      <c r="X310" s="341">
        <f>IFERROR(IF(X309="",0,X309),"0")</f>
        <v>9.7890000000000005E-2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31</v>
      </c>
      <c r="W311" s="341">
        <f>IFERROR(SUM(W309:W309),"0")</f>
        <v>33.15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0</v>
      </c>
      <c r="W315" s="340">
        <f t="shared" ref="W315:W322" si="16"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714</v>
      </c>
      <c r="W317" s="340">
        <f t="shared" si="16"/>
        <v>720</v>
      </c>
      <c r="X317" s="36">
        <f>IFERROR(IF(W317=0,"",ROUNDUP(W317/H317,0)*0.02175),"")</f>
        <v>1.044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863</v>
      </c>
      <c r="W319" s="340">
        <f t="shared" si="16"/>
        <v>870</v>
      </c>
      <c r="X319" s="36">
        <f>IFERROR(IF(W319=0,"",ROUNDUP(W319/H319,0)*0.02175),"")</f>
        <v>1.2614999999999998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105.13333333333333</v>
      </c>
      <c r="W323" s="341">
        <f>IFERROR(W315/H315,"0")+IFERROR(W316/H316,"0")+IFERROR(W317/H317,"0")+IFERROR(W318/H318,"0")+IFERROR(W319/H319,"0")+IFERROR(W320/H320,"0")+IFERROR(W321/H321,"0")+IFERROR(W322/H322,"0")</f>
        <v>106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2.3054999999999999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1577</v>
      </c>
      <c r="W324" s="341">
        <f>IFERROR(SUM(W315:W322),"0")</f>
        <v>1590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2173</v>
      </c>
      <c r="W326" s="340">
        <f>IFERROR(IF(V326="",0,CEILING((V326/$H326),1)*$H326),"")</f>
        <v>2175</v>
      </c>
      <c r="X326" s="36">
        <f>IFERROR(IF(W326=0,"",ROUNDUP(W326/H326,0)*0.02175),"")</f>
        <v>3.1537499999999996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144.86666666666667</v>
      </c>
      <c r="W329" s="341">
        <f>IFERROR(W326/H326,"0")+IFERROR(W327/H327,"0")+IFERROR(W328/H328,"0")</f>
        <v>145</v>
      </c>
      <c r="X329" s="341">
        <f>IFERROR(IF(X326="",0,X326),"0")+IFERROR(IF(X327="",0,X327),"0")+IFERROR(IF(X328="",0,X328),"0")</f>
        <v>3.1537499999999996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2173</v>
      </c>
      <c r="W330" s="341">
        <f>IFERROR(SUM(W326:W328),"0")</f>
        <v>2175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65</v>
      </c>
      <c r="W333" s="340">
        <f>IFERROR(IF(V333="",0,CEILING((V333/$H333),1)*$H333),"")</f>
        <v>70.2</v>
      </c>
      <c r="X333" s="36">
        <f>IFERROR(IF(W333=0,"",ROUNDUP(W333/H333,0)*0.02175),"")</f>
        <v>0.19574999999999998</v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8.3333333333333339</v>
      </c>
      <c r="W334" s="341">
        <f>IFERROR(W332/H332,"0")+IFERROR(W333/H333,"0")</f>
        <v>9</v>
      </c>
      <c r="X334" s="341">
        <f>IFERROR(IF(X332="",0,X332),"0")+IFERROR(IF(X333="",0,X333),"0")</f>
        <v>0.19574999999999998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65</v>
      </c>
      <c r="W335" s="341">
        <f>IFERROR(SUM(W332:W333),"0")</f>
        <v>70.2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41</v>
      </c>
      <c r="W337" s="340">
        <f>IFERROR(IF(V337="",0,CEILING((V337/$H337),1)*$H337),"")</f>
        <v>46.8</v>
      </c>
      <c r="X337" s="36">
        <f>IFERROR(IF(W337=0,"",ROUNDUP(W337/H337,0)*0.02175),"")</f>
        <v>0.1305</v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5.2564102564102564</v>
      </c>
      <c r="W338" s="341">
        <f>IFERROR(W337/H337,"0")</f>
        <v>6</v>
      </c>
      <c r="X338" s="341">
        <f>IFERROR(IF(X337="",0,X337),"0")</f>
        <v>0.1305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41</v>
      </c>
      <c r="W339" s="341">
        <f>IFERROR(SUM(W337:W337),"0")</f>
        <v>46.8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928</v>
      </c>
      <c r="W355" s="340">
        <f>IFERROR(IF(V355="",0,CEILING((V355/$H355),1)*$H355),"")</f>
        <v>928.19999999999993</v>
      </c>
      <c r="X355" s="36">
        <f>IFERROR(IF(W355=0,"",ROUNDUP(W355/H355,0)*0.02175),"")</f>
        <v>2.5882499999999999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118.97435897435898</v>
      </c>
      <c r="W359" s="341">
        <f>IFERROR(W355/H355,"0")+IFERROR(W356/H356,"0")+IFERROR(W357/H357,"0")+IFERROR(W358/H358,"0")</f>
        <v>119</v>
      </c>
      <c r="X359" s="341">
        <f>IFERROR(IF(X355="",0,X355),"0")+IFERROR(IF(X356="",0,X356),"0")+IFERROR(IF(X357="",0,X357),"0")+IFERROR(IF(X358="",0,X358),"0")</f>
        <v>2.5882499999999999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928</v>
      </c>
      <c r="W360" s="341">
        <f>IFERROR(SUM(W355:W358),"0")</f>
        <v>928.19999999999993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22</v>
      </c>
      <c r="W377" s="340">
        <f t="shared" si="17"/>
        <v>23.52</v>
      </c>
      <c r="X377" s="36">
        <f t="shared" ref="X377:X385" si="18">IFERROR(IF(W377=0,"",ROUNDUP(W377/H377,0)*0.00502),"")</f>
        <v>7.0280000000000009E-2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16</v>
      </c>
      <c r="W380" s="340">
        <f t="shared" si="17"/>
        <v>16.8</v>
      </c>
      <c r="X380" s="36">
        <f t="shared" si="18"/>
        <v>4.0160000000000001E-2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18</v>
      </c>
      <c r="W381" s="340">
        <f t="shared" si="17"/>
        <v>18.48</v>
      </c>
      <c r="X381" s="36">
        <f t="shared" si="18"/>
        <v>5.5220000000000005E-2</v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31.428571428571431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33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0.16566000000000003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56</v>
      </c>
      <c r="W387" s="341">
        <f>IFERROR(SUM(W373:W385),"0")</f>
        <v>58.8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7</v>
      </c>
      <c r="W400" s="340">
        <f>IFERROR(IF(V400="",0,CEILING((V400/$H400),1)*$H400),"")</f>
        <v>7.1999999999999993</v>
      </c>
      <c r="X400" s="36">
        <f>IFERROR(IF(W400=0,"",ROUNDUP(W400/H400,0)*0.00627),"")</f>
        <v>3.7620000000000001E-2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9</v>
      </c>
      <c r="W401" s="340">
        <f>IFERROR(IF(V401="",0,CEILING((V401/$H401),1)*$H401),"")</f>
        <v>9.6</v>
      </c>
      <c r="X401" s="36">
        <f>IFERROR(IF(W401=0,"",ROUNDUP(W401/H401,0)*0.00627),"")</f>
        <v>5.0160000000000003E-2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6</v>
      </c>
      <c r="W402" s="340">
        <f>IFERROR(IF(V402="",0,CEILING((V402/$H402),1)*$H402),"")</f>
        <v>6</v>
      </c>
      <c r="X402" s="36">
        <f>IFERROR(IF(W402=0,"",ROUNDUP(W402/H402,0)*0.00627),"")</f>
        <v>3.1350000000000003E-2</v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18.333333333333336</v>
      </c>
      <c r="W404" s="341">
        <f>IFERROR(W400/H400,"0")+IFERROR(W401/H401,"0")+IFERROR(W402/H402,"0")+IFERROR(W403/H403,"0")</f>
        <v>19</v>
      </c>
      <c r="X404" s="341">
        <f>IFERROR(IF(X400="",0,X400),"0")+IFERROR(IF(X401="",0,X401),"0")+IFERROR(IF(X402="",0,X402),"0")+IFERROR(IF(X403="",0,X403),"0")</f>
        <v>0.11913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22</v>
      </c>
      <c r="W405" s="341">
        <f>IFERROR(SUM(W400:W403),"0")</f>
        <v>22.799999999999997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377</v>
      </c>
      <c r="W434" s="340">
        <f t="shared" si="20"/>
        <v>380.16</v>
      </c>
      <c r="X434" s="36">
        <f t="shared" si="21"/>
        <v>0.86112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117</v>
      </c>
      <c r="W435" s="340">
        <f t="shared" si="20"/>
        <v>121.44000000000001</v>
      </c>
      <c r="X435" s="36">
        <f t="shared" si="21"/>
        <v>0.27507999999999999</v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284</v>
      </c>
      <c r="W438" s="340">
        <f t="shared" si="20"/>
        <v>285.12</v>
      </c>
      <c r="X438" s="36">
        <f t="shared" si="21"/>
        <v>0.64583999999999997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210</v>
      </c>
      <c r="W439" s="340">
        <f t="shared" si="20"/>
        <v>212.4</v>
      </c>
      <c r="X439" s="36">
        <f>IFERROR(IF(W439=0,"",ROUNDUP(W439/H439,0)*0.00937),"")</f>
        <v>0.55283000000000004</v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84</v>
      </c>
      <c r="W443" s="340">
        <f t="shared" si="20"/>
        <v>84</v>
      </c>
      <c r="X443" s="36">
        <f>IFERROR(IF(W443=0,"",ROUNDUP(W443/H443,0)*0.00753),"")</f>
        <v>0.26355000000000001</v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240.68181818181813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243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2.59842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1072</v>
      </c>
      <c r="W447" s="341">
        <f>IFERROR(SUM(W433:W445),"0")</f>
        <v>1083.1199999999999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289</v>
      </c>
      <c r="W449" s="340">
        <f>IFERROR(IF(V449="",0,CEILING((V449/$H449),1)*$H449),"")</f>
        <v>290.40000000000003</v>
      </c>
      <c r="X449" s="36">
        <f>IFERROR(IF(W449=0,"",ROUNDUP(W449/H449,0)*0.01196),"")</f>
        <v>0.65780000000000005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188</v>
      </c>
      <c r="W450" s="340">
        <f>IFERROR(IF(V450="",0,CEILING((V450/$H450),1)*$H450),"")</f>
        <v>190.8</v>
      </c>
      <c r="X450" s="36">
        <f>IFERROR(IF(W450=0,"",ROUNDUP(W450/H450,0)*0.00937),"")</f>
        <v>0.49661</v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106.9570707070707</v>
      </c>
      <c r="W451" s="341">
        <f>IFERROR(W449/H449,"0")+IFERROR(W450/H450,"0")</f>
        <v>108</v>
      </c>
      <c r="X451" s="341">
        <f>IFERROR(IF(X449="",0,X449),"0")+IFERROR(IF(X450="",0,X450),"0")</f>
        <v>1.1544099999999999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477</v>
      </c>
      <c r="W452" s="341">
        <f>IFERROR(SUM(W449:W450),"0")</f>
        <v>481.20000000000005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112</v>
      </c>
      <c r="W454" s="340">
        <f t="shared" ref="W454:W459" si="22">IFERROR(IF(V454="",0,CEILING((V454/$H454),1)*$H454),"")</f>
        <v>116.16000000000001</v>
      </c>
      <c r="X454" s="36">
        <f>IFERROR(IF(W454=0,"",ROUNDUP(W454/H454,0)*0.01196),"")</f>
        <v>0.26312000000000002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234</v>
      </c>
      <c r="W455" s="340">
        <f t="shared" si="22"/>
        <v>237.60000000000002</v>
      </c>
      <c r="X455" s="36">
        <f>IFERROR(IF(W455=0,"",ROUNDUP(W455/H455,0)*0.01196),"")</f>
        <v>0.53820000000000001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354</v>
      </c>
      <c r="W456" s="340">
        <f t="shared" si="22"/>
        <v>359.04</v>
      </c>
      <c r="X456" s="36">
        <f>IFERROR(IF(W456=0,"",ROUNDUP(W456/H456,0)*0.01196),"")</f>
        <v>0.81328</v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132.57575757575756</v>
      </c>
      <c r="W460" s="341">
        <f>IFERROR(W454/H454,"0")+IFERROR(W455/H455,"0")+IFERROR(W456/H456,"0")+IFERROR(W457/H457,"0")+IFERROR(W458/H458,"0")+IFERROR(W459/H459,"0")</f>
        <v>135</v>
      </c>
      <c r="X460" s="341">
        <f>IFERROR(IF(X454="",0,X454),"0")+IFERROR(IF(X455="",0,X455),"0")+IFERROR(IF(X456="",0,X456),"0")+IFERROR(IF(X457="",0,X457),"0")+IFERROR(IF(X458="",0,X458),"0")+IFERROR(IF(X459="",0,X459),"0")</f>
        <v>1.6146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700</v>
      </c>
      <c r="W461" s="341">
        <f>IFERROR(SUM(W454:W459),"0")</f>
        <v>712.80000000000007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47</v>
      </c>
      <c r="W464" s="340">
        <f>IFERROR(IF(V464="",0,CEILING((V464/$H464),1)*$H464),"")</f>
        <v>54.6</v>
      </c>
      <c r="X464" s="36">
        <f>IFERROR(IF(W464=0,"",ROUNDUP(W464/H464,0)*0.02175),"")</f>
        <v>0.15225</v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47</v>
      </c>
      <c r="W465" s="340">
        <f>IFERROR(IF(V465="",0,CEILING((V465/$H465),1)*$H465),"")</f>
        <v>54.6</v>
      </c>
      <c r="X465" s="36">
        <f>IFERROR(IF(W465=0,"",ROUNDUP(W465/H465,0)*0.02175),"")</f>
        <v>0.15225</v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12.051282051282051</v>
      </c>
      <c r="W466" s="341">
        <f>IFERROR(W463/H463,"0")+IFERROR(W464/H464,"0")+IFERROR(W465/H465,"0")</f>
        <v>14</v>
      </c>
      <c r="X466" s="341">
        <f>IFERROR(IF(X463="",0,X463),"0")+IFERROR(IF(X464="",0,X464),"0")+IFERROR(IF(X465="",0,X465),"0")</f>
        <v>0.30449999999999999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94</v>
      </c>
      <c r="W467" s="341">
        <f>IFERROR(SUM(W463:W465),"0")</f>
        <v>109.2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13348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13499.969999999998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14154.321201855822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14316.744999999999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26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26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14804.321201855822</v>
      </c>
      <c r="W501" s="341">
        <f>GrossWeightTotalR+PalletQtyTotalR*25</f>
        <v>14966.744999999999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2455.5173029673028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2484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29.966209999999997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410.40000000000003</v>
      </c>
      <c r="D508" s="46">
        <f>IFERROR(W57*1,"0")+IFERROR(W58*1,"0")+IFERROR(W59*1,"0")+IFERROR(W60*1,"0")</f>
        <v>631.6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1688.6</v>
      </c>
      <c r="F508" s="46">
        <f>IFERROR(W130*1,"0")+IFERROR(W131*1,"0")+IFERROR(W132*1,"0")+IFERROR(W133*1,"0")</f>
        <v>94.5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155.4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2127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1012.2</v>
      </c>
      <c r="N508" s="46">
        <f>IFERROR(W280*1,"0")+IFERROR(W281*1,"0")+IFERROR(W282*1,"0")+IFERROR(W283*1,"0")+IFERROR(W284*1,"0")+IFERROR(W285*1,"0")+IFERROR(W286*1,"0")+IFERROR(W287*1,"0")+IFERROR(W291*1,"0")+IFERROR(W292*1,"0")</f>
        <v>15</v>
      </c>
      <c r="O508" s="46">
        <f>IFERROR(W297*1,"0")+IFERROR(W301*1,"0")+IFERROR(W305*1,"0")+IFERROR(W309*1,"0")</f>
        <v>87.15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3882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928.19999999999993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81.599999999999994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2386.3199999999997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2024-02-09T09:04:28Z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