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61F387-F9AB-4AFB-80B6-52DFBC2E63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W459" i="1" s="1"/>
  <c r="W461" i="1" s="1"/>
  <c r="M459" i="1"/>
  <c r="U457" i="1"/>
  <c r="U456" i="1"/>
  <c r="V455" i="1"/>
  <c r="W455" i="1" s="1"/>
  <c r="V454" i="1"/>
  <c r="M454" i="1"/>
  <c r="U452" i="1"/>
  <c r="U451" i="1"/>
  <c r="W450" i="1"/>
  <c r="V450" i="1"/>
  <c r="M450" i="1"/>
  <c r="V449" i="1"/>
  <c r="W449" i="1" s="1"/>
  <c r="V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W390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V374" i="1"/>
  <c r="V378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U305" i="1"/>
  <c r="V304" i="1"/>
  <c r="W304" i="1" s="1"/>
  <c r="M304" i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V292" i="1"/>
  <c r="M292" i="1"/>
  <c r="U288" i="1"/>
  <c r="U287" i="1"/>
  <c r="V286" i="1"/>
  <c r="M286" i="1"/>
  <c r="U284" i="1"/>
  <c r="U283" i="1"/>
  <c r="V282" i="1"/>
  <c r="M282" i="1"/>
  <c r="U280" i="1"/>
  <c r="U279" i="1"/>
  <c r="V278" i="1"/>
  <c r="W278" i="1" s="1"/>
  <c r="V277" i="1"/>
  <c r="W277" i="1" s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V266" i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V256" i="1"/>
  <c r="M256" i="1"/>
  <c r="U253" i="1"/>
  <c r="U252" i="1"/>
  <c r="V251" i="1"/>
  <c r="W251" i="1" s="1"/>
  <c r="M251" i="1"/>
  <c r="V250" i="1"/>
  <c r="W250" i="1" s="1"/>
  <c r="M250" i="1"/>
  <c r="V249" i="1"/>
  <c r="W249" i="1" s="1"/>
  <c r="M249" i="1"/>
  <c r="U247" i="1"/>
  <c r="U246" i="1"/>
  <c r="V245" i="1"/>
  <c r="W245" i="1" s="1"/>
  <c r="M245" i="1"/>
  <c r="V244" i="1"/>
  <c r="W244" i="1" s="1"/>
  <c r="V243" i="1"/>
  <c r="U241" i="1"/>
  <c r="U240" i="1"/>
  <c r="V239" i="1"/>
  <c r="W239" i="1" s="1"/>
  <c r="M239" i="1"/>
  <c r="V238" i="1"/>
  <c r="W238" i="1" s="1"/>
  <c r="M238" i="1"/>
  <c r="W237" i="1"/>
  <c r="V237" i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M221" i="1"/>
  <c r="U219" i="1"/>
  <c r="U218" i="1"/>
  <c r="V217" i="1"/>
  <c r="V219" i="1" s="1"/>
  <c r="M217" i="1"/>
  <c r="U215" i="1"/>
  <c r="U214" i="1"/>
  <c r="V213" i="1"/>
  <c r="W213" i="1" s="1"/>
  <c r="M213" i="1"/>
  <c r="V212" i="1"/>
  <c r="W212" i="1" s="1"/>
  <c r="M212" i="1"/>
  <c r="V211" i="1"/>
  <c r="W211" i="1" s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M199" i="1"/>
  <c r="U196" i="1"/>
  <c r="U195" i="1"/>
  <c r="V194" i="1"/>
  <c r="W194" i="1" s="1"/>
  <c r="M194" i="1"/>
  <c r="V193" i="1"/>
  <c r="V195" i="1" s="1"/>
  <c r="M193" i="1"/>
  <c r="U191" i="1"/>
  <c r="U190" i="1"/>
  <c r="V189" i="1"/>
  <c r="W189" i="1" s="1"/>
  <c r="M189" i="1"/>
  <c r="V188" i="1"/>
  <c r="W188" i="1" s="1"/>
  <c r="M188" i="1"/>
  <c r="V187" i="1"/>
  <c r="W187" i="1" s="1"/>
  <c r="M187" i="1"/>
  <c r="V186" i="1"/>
  <c r="W186" i="1" s="1"/>
  <c r="M186" i="1"/>
  <c r="W185" i="1"/>
  <c r="V185" i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V172" i="1"/>
  <c r="M172" i="1"/>
  <c r="U170" i="1"/>
  <c r="U169" i="1"/>
  <c r="V168" i="1"/>
  <c r="W168" i="1" s="1"/>
  <c r="M168" i="1"/>
  <c r="V167" i="1"/>
  <c r="W167" i="1" s="1"/>
  <c r="M167" i="1"/>
  <c r="V166" i="1"/>
  <c r="W166" i="1" s="1"/>
  <c r="M166" i="1"/>
  <c r="V165" i="1"/>
  <c r="V169" i="1" s="1"/>
  <c r="M165" i="1"/>
  <c r="U163" i="1"/>
  <c r="U162" i="1"/>
  <c r="W161" i="1"/>
  <c r="V161" i="1"/>
  <c r="M161" i="1"/>
  <c r="V160" i="1"/>
  <c r="V163" i="1" s="1"/>
  <c r="U158" i="1"/>
  <c r="U157" i="1"/>
  <c r="W156" i="1"/>
  <c r="V156" i="1"/>
  <c r="M156" i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U140" i="1"/>
  <c r="U139" i="1"/>
  <c r="V138" i="1"/>
  <c r="W138" i="1" s="1"/>
  <c r="M138" i="1"/>
  <c r="V137" i="1"/>
  <c r="W137" i="1" s="1"/>
  <c r="M137" i="1"/>
  <c r="V136" i="1"/>
  <c r="W136" i="1" s="1"/>
  <c r="M136" i="1"/>
  <c r="U132" i="1"/>
  <c r="U131" i="1"/>
  <c r="V130" i="1"/>
  <c r="W130" i="1" s="1"/>
  <c r="M130" i="1"/>
  <c r="V129" i="1"/>
  <c r="W129" i="1" s="1"/>
  <c r="M129" i="1"/>
  <c r="W128" i="1"/>
  <c r="V128" i="1"/>
  <c r="M128" i="1"/>
  <c r="V127" i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V106" i="1"/>
  <c r="W106" i="1" s="1"/>
  <c r="V105" i="1"/>
  <c r="V115" i="1" s="1"/>
  <c r="U103" i="1"/>
  <c r="U102" i="1"/>
  <c r="V101" i="1"/>
  <c r="W101" i="1" s="1"/>
  <c r="M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V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102" i="1" l="1"/>
  <c r="W321" i="1"/>
  <c r="V33" i="1"/>
  <c r="W35" i="1"/>
  <c r="W36" i="1" s="1"/>
  <c r="V36" i="1"/>
  <c r="W39" i="1"/>
  <c r="W40" i="1" s="1"/>
  <c r="V40" i="1"/>
  <c r="W43" i="1"/>
  <c r="W44" i="1" s="1"/>
  <c r="V44" i="1"/>
  <c r="E482" i="1"/>
  <c r="V191" i="1"/>
  <c r="V225" i="1"/>
  <c r="L482" i="1"/>
  <c r="V279" i="1"/>
  <c r="V333" i="1"/>
  <c r="V457" i="1"/>
  <c r="U475" i="1"/>
  <c r="W59" i="1"/>
  <c r="W139" i="1"/>
  <c r="W252" i="1"/>
  <c r="V377" i="1"/>
  <c r="U476" i="1"/>
  <c r="V88" i="1"/>
  <c r="W91" i="1"/>
  <c r="W102" i="1" s="1"/>
  <c r="W105" i="1"/>
  <c r="W115" i="1" s="1"/>
  <c r="V123" i="1"/>
  <c r="V132" i="1"/>
  <c r="I482" i="1"/>
  <c r="W165" i="1"/>
  <c r="W169" i="1" s="1"/>
  <c r="W193" i="1"/>
  <c r="W195" i="1" s="1"/>
  <c r="V215" i="1"/>
  <c r="W217" i="1"/>
  <c r="W218" i="1" s="1"/>
  <c r="V218" i="1"/>
  <c r="W221" i="1"/>
  <c r="W225" i="1" s="1"/>
  <c r="V241" i="1"/>
  <c r="V240" i="1"/>
  <c r="W263" i="1"/>
  <c r="W272" i="1"/>
  <c r="W273" i="1" s="1"/>
  <c r="V273" i="1"/>
  <c r="W276" i="1"/>
  <c r="W279" i="1" s="1"/>
  <c r="W329" i="1"/>
  <c r="W333" i="1" s="1"/>
  <c r="V360" i="1"/>
  <c r="W370" i="1"/>
  <c r="W371" i="1" s="1"/>
  <c r="V371" i="1"/>
  <c r="W374" i="1"/>
  <c r="W377" i="1" s="1"/>
  <c r="V397" i="1"/>
  <c r="W436" i="1"/>
  <c r="W438" i="1" s="1"/>
  <c r="W454" i="1"/>
  <c r="W456" i="1" s="1"/>
  <c r="V456" i="1"/>
  <c r="W88" i="1"/>
  <c r="W151" i="1"/>
  <c r="H9" i="1"/>
  <c r="A10" i="1"/>
  <c r="V474" i="1"/>
  <c r="V473" i="1"/>
  <c r="V24" i="1"/>
  <c r="V32" i="1"/>
  <c r="V52" i="1"/>
  <c r="V59" i="1"/>
  <c r="V80" i="1"/>
  <c r="V89" i="1"/>
  <c r="V103" i="1"/>
  <c r="V116" i="1"/>
  <c r="V124" i="1"/>
  <c r="V131" i="1"/>
  <c r="V139" i="1"/>
  <c r="V152" i="1"/>
  <c r="V157" i="1"/>
  <c r="V162" i="1"/>
  <c r="V170" i="1"/>
  <c r="V190" i="1"/>
  <c r="V196" i="1"/>
  <c r="V226" i="1"/>
  <c r="V235" i="1"/>
  <c r="W228" i="1"/>
  <c r="W234" i="1" s="1"/>
  <c r="V247" i="1"/>
  <c r="W243" i="1"/>
  <c r="W246" i="1" s="1"/>
  <c r="V246" i="1"/>
  <c r="V264" i="1"/>
  <c r="V269" i="1"/>
  <c r="W266" i="1"/>
  <c r="W268" i="1" s="1"/>
  <c r="V280" i="1"/>
  <c r="V283" i="1"/>
  <c r="W282" i="1"/>
  <c r="W283" i="1" s="1"/>
  <c r="V284" i="1"/>
  <c r="V287" i="1"/>
  <c r="W286" i="1"/>
  <c r="W287" i="1" s="1"/>
  <c r="V288" i="1"/>
  <c r="M482" i="1"/>
  <c r="V300" i="1"/>
  <c r="W292" i="1"/>
  <c r="W300" i="1" s="1"/>
  <c r="V301" i="1"/>
  <c r="V306" i="1"/>
  <c r="W303" i="1"/>
  <c r="W305" i="1" s="1"/>
  <c r="V322" i="1"/>
  <c r="V327" i="1"/>
  <c r="W324" i="1"/>
  <c r="W326" i="1" s="1"/>
  <c r="V326" i="1"/>
  <c r="W428" i="1"/>
  <c r="W433" i="1" s="1"/>
  <c r="V433" i="1"/>
  <c r="F482" i="1"/>
  <c r="N482" i="1"/>
  <c r="F9" i="1"/>
  <c r="J9" i="1"/>
  <c r="W22" i="1"/>
  <c r="W23" i="1" s="1"/>
  <c r="V23" i="1"/>
  <c r="U472" i="1"/>
  <c r="W26" i="1"/>
  <c r="W32" i="1" s="1"/>
  <c r="C482" i="1"/>
  <c r="V51" i="1"/>
  <c r="D482" i="1"/>
  <c r="V60" i="1"/>
  <c r="W63" i="1"/>
  <c r="W79" i="1" s="1"/>
  <c r="V79" i="1"/>
  <c r="W118" i="1"/>
  <c r="W123" i="1" s="1"/>
  <c r="W127" i="1"/>
  <c r="W131" i="1" s="1"/>
  <c r="G482" i="1"/>
  <c r="V140" i="1"/>
  <c r="H482" i="1"/>
  <c r="V151" i="1"/>
  <c r="W155" i="1"/>
  <c r="W157" i="1" s="1"/>
  <c r="V158" i="1"/>
  <c r="W160" i="1"/>
  <c r="W162" i="1" s="1"/>
  <c r="W172" i="1"/>
  <c r="W190" i="1" s="1"/>
  <c r="W199" i="1"/>
  <c r="W214" i="1" s="1"/>
  <c r="V214" i="1"/>
  <c r="V234" i="1"/>
  <c r="W240" i="1"/>
  <c r="V253" i="1"/>
  <c r="V252" i="1"/>
  <c r="V268" i="1"/>
  <c r="V305" i="1"/>
  <c r="V334" i="1"/>
  <c r="V337" i="1"/>
  <c r="W336" i="1"/>
  <c r="W337" i="1" s="1"/>
  <c r="V338" i="1"/>
  <c r="O482" i="1"/>
  <c r="V345" i="1"/>
  <c r="W342" i="1"/>
  <c r="W344" i="1" s="1"/>
  <c r="V344" i="1"/>
  <c r="W360" i="1"/>
  <c r="V381" i="1"/>
  <c r="W380" i="1"/>
  <c r="W381" i="1" s="1"/>
  <c r="V382" i="1"/>
  <c r="V388" i="1"/>
  <c r="W385" i="1"/>
  <c r="W387" i="1" s="1"/>
  <c r="P482" i="1"/>
  <c r="V387" i="1"/>
  <c r="W397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B482" i="1"/>
  <c r="J482" i="1"/>
  <c r="R482" i="1"/>
  <c r="K482" i="1"/>
  <c r="V263" i="1"/>
  <c r="V274" i="1"/>
  <c r="V32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4" i="1"/>
  <c r="V439" i="1"/>
  <c r="V446" i="1"/>
  <c r="W443" i="1"/>
  <c r="W445" i="1" s="1"/>
  <c r="V461" i="1"/>
  <c r="W477" i="1" l="1"/>
  <c r="V472" i="1"/>
  <c r="V476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<sst xmlns="http://schemas.openxmlformats.org/spreadsheetml/2006/main" count="1717" uniqueCount="647">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</sst>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82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45215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Понедельник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0.41666666666666669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30</v>
      </c>
      <c r="V49" s="312">
        <f>IFERROR(IF(U49="",0,CEILING((U49/$H49),1)*$H49),"")</f>
        <v>32.400000000000006</v>
      </c>
      <c r="W49" s="37">
        <f>IFERROR(IF(V49=0,"",ROUNDUP(V49/H49,0)*0.02175),"")</f>
        <v>6.5250000000000002E-2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90</v>
      </c>
      <c r="V50" s="312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36.111111111111107</v>
      </c>
      <c r="V51" s="313">
        <f>IFERROR(V49/H49,"0")+IFERROR(V50/H50,"0")</f>
        <v>37</v>
      </c>
      <c r="W51" s="313">
        <f>IFERROR(IF(W49="",0,W49),"0")+IFERROR(IF(W50="",0,W50),"0")</f>
        <v>0.32127000000000006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120</v>
      </c>
      <c r="V52" s="313">
        <f>IFERROR(SUM(V49:V50),"0")</f>
        <v>124.20000000000002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200</v>
      </c>
      <c r="V56" s="312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1350</v>
      </c>
      <c r="V57" s="312">
        <f>IFERROR(IF(U57="",0,CEILING((U57/$H57),1)*$H57),"")</f>
        <v>1350</v>
      </c>
      <c r="W57" s="37">
        <f>IFERROR(IF(V57=0,"",ROUNDUP(V57/H57,0)*0.00937),"")</f>
        <v>2.8109999999999999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318.51851851851853</v>
      </c>
      <c r="V59" s="313">
        <f>IFERROR(V55/H55,"0")+IFERROR(V56/H56,"0")+IFERROR(V57/H57,"0")+IFERROR(V58/H58,"0")</f>
        <v>319</v>
      </c>
      <c r="W59" s="313">
        <f>IFERROR(IF(W55="",0,W55),"0")+IFERROR(IF(W56="",0,W56),"0")+IFERROR(IF(W57="",0,W57),"0")+IFERROR(IF(W58="",0,W58),"0")</f>
        <v>3.2242500000000001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1550</v>
      </c>
      <c r="V60" s="313">
        <f>IFERROR(SUM(V55:V58),"0")</f>
        <v>1555.2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20</v>
      </c>
      <c r="V63" s="312">
        <f t="shared" ref="V63:V78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100</v>
      </c>
      <c r="V64" s="312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220</v>
      </c>
      <c r="V65" s="312">
        <f t="shared" si="2"/>
        <v>226.8</v>
      </c>
      <c r="W65" s="37">
        <f>IFERROR(IF(V65=0,"",ROUNDUP(V65/H65,0)*0.02175),"")</f>
        <v>0.45674999999999999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25</v>
      </c>
      <c r="V67" s="312">
        <f t="shared" si="2"/>
        <v>27</v>
      </c>
      <c r="W67" s="37">
        <f>IFERROR(IF(V67=0,"",ROUNDUP(V67/H67,0)*0.00753),"")</f>
        <v>6.7769999999999997E-2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1120</v>
      </c>
      <c r="V69" s="312">
        <f t="shared" si="2"/>
        <v>1120</v>
      </c>
      <c r="W69" s="37">
        <f t="shared" si="3"/>
        <v>2.6236000000000002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270</v>
      </c>
      <c r="V73" s="312">
        <f t="shared" si="2"/>
        <v>270</v>
      </c>
      <c r="W73" s="37">
        <f t="shared" si="3"/>
        <v>0.56220000000000003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225</v>
      </c>
      <c r="V77" s="312">
        <f t="shared" si="2"/>
        <v>225</v>
      </c>
      <c r="W77" s="37">
        <f>IFERROR(IF(V77=0,"",ROUNDUP(V77/H77,0)*0.00937),"")</f>
        <v>0.46849999999999997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429.74867724867727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432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4.4398200000000001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1980</v>
      </c>
      <c r="V80" s="313">
        <f>IFERROR(SUM(V63:V78),"0")</f>
        <v>1999.2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100</v>
      </c>
      <c r="V106" s="312">
        <f t="shared" si="6"/>
        <v>100.80000000000001</v>
      </c>
      <c r="W106" s="37">
        <f>IFERROR(IF(V106=0,"",ROUNDUP(V106/H106,0)*0.02175),"")</f>
        <v>0.26100000000000001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33</v>
      </c>
      <c r="V109" s="312">
        <f t="shared" si="6"/>
        <v>34.32</v>
      </c>
      <c r="W109" s="37">
        <f>IFERROR(IF(V109=0,"",ROUNDUP(V109/H109,0)*0.00753),"")</f>
        <v>9.7890000000000005E-2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360</v>
      </c>
      <c r="V110" s="312">
        <f t="shared" si="6"/>
        <v>361.8</v>
      </c>
      <c r="W110" s="37">
        <f>IFERROR(IF(V110=0,"",ROUNDUP(V110/H110,0)*0.00753),"")</f>
        <v>1.00902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157.73809523809521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159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1.3679100000000002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493</v>
      </c>
      <c r="V116" s="313">
        <f>IFERROR(SUM(V105:V114),"0")</f>
        <v>496.92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50</v>
      </c>
      <c r="V119" s="312">
        <f>IFERROR(IF(U119="",0,CEILING((U119/$H119),1)*$H119),"")</f>
        <v>56.699999999999996</v>
      </c>
      <c r="W119" s="37">
        <f>IFERROR(IF(V119=0,"",ROUNDUP(V119/H119,0)*0.02175),"")</f>
        <v>0.15225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6.1728395061728394</v>
      </c>
      <c r="V123" s="313">
        <f>IFERROR(V118/H118,"0")+IFERROR(V119/H119,"0")+IFERROR(V120/H120,"0")+IFERROR(V121/H121,"0")+IFERROR(V122/H122,"0")</f>
        <v>7</v>
      </c>
      <c r="W123" s="313">
        <f>IFERROR(IF(W118="",0,W118),"0")+IFERROR(IF(W119="",0,W119),"0")+IFERROR(IF(W120="",0,W120),"0")+IFERROR(IF(W121="",0,W121),"0")+IFERROR(IF(W122="",0,W122),"0")</f>
        <v>0.15225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50</v>
      </c>
      <c r="V124" s="313">
        <f>IFERROR(SUM(V118:V122),"0")</f>
        <v>56.699999999999996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200</v>
      </c>
      <c r="V127" s="312">
        <f>IFERROR(IF(U127="",0,CEILING((U127/$H127),1)*$H127),"")</f>
        <v>202.5</v>
      </c>
      <c r="W127" s="37">
        <f>IFERROR(IF(V127=0,"",ROUNDUP(V127/H127,0)*0.02175),"")</f>
        <v>0.54374999999999996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608</v>
      </c>
      <c r="V129" s="312">
        <f>IFERROR(IF(U129="",0,CEILING((U129/$H129),1)*$H129),"")</f>
        <v>610.20000000000005</v>
      </c>
      <c r="W129" s="37">
        <f>IFERROR(IF(V129=0,"",ROUNDUP(V129/H129,0)*0.00753),"")</f>
        <v>1.7017800000000001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249.87654320987653</v>
      </c>
      <c r="V131" s="313">
        <f>IFERROR(V127/H127,"0")+IFERROR(V128/H128,"0")+IFERROR(V129/H129,"0")+IFERROR(V130/H130,"0")</f>
        <v>251</v>
      </c>
      <c r="W131" s="313">
        <f>IFERROR(IF(W127="",0,W127),"0")+IFERROR(IF(W128="",0,W128),"0")+IFERROR(IF(W129="",0,W129),"0")+IFERROR(IF(W130="",0,W130),"0")</f>
        <v>2.24553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808</v>
      </c>
      <c r="V132" s="313">
        <f>IFERROR(SUM(V127:V130),"0")</f>
        <v>812.7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70</v>
      </c>
      <c r="V145" s="312">
        <f t="shared" si="7"/>
        <v>71.400000000000006</v>
      </c>
      <c r="W145" s="37">
        <f>IFERROR(IF(V145=0,"",ROUNDUP(V145/H145,0)*0.00753),"")</f>
        <v>0.12801000000000001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105</v>
      </c>
      <c r="V146" s="312">
        <f t="shared" si="7"/>
        <v>105</v>
      </c>
      <c r="W146" s="37">
        <f>IFERROR(IF(V146=0,"",ROUNDUP(V146/H146,0)*0.00502),"")</f>
        <v>0.251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35</v>
      </c>
      <c r="V148" s="312">
        <f t="shared" si="7"/>
        <v>35.700000000000003</v>
      </c>
      <c r="W148" s="37">
        <f>IFERROR(IF(V148=0,"",ROUNDUP(V148/H148,0)*0.00502),"")</f>
        <v>8.5339999999999999E-2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193</v>
      </c>
      <c r="V149" s="312">
        <f t="shared" si="7"/>
        <v>193.20000000000002</v>
      </c>
      <c r="W149" s="37">
        <f>IFERROR(IF(V149=0,"",ROUNDUP(V149/H149,0)*0.00502),"")</f>
        <v>0.46184000000000003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175.23809523809521</v>
      </c>
      <c r="V151" s="313">
        <f>IFERROR(V143/H143,"0")+IFERROR(V144/H144,"0")+IFERROR(V145/H145,"0")+IFERROR(V146/H146,"0")+IFERROR(V147/H147,"0")+IFERROR(V148/H148,"0")+IFERROR(V149/H149,"0")+IFERROR(V150/H150,"0")</f>
        <v>176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0.92619000000000007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403</v>
      </c>
      <c r="V152" s="313">
        <f>IFERROR(SUM(V143:V150),"0")</f>
        <v>405.30000000000007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150</v>
      </c>
      <c r="V155" s="312">
        <f>IFERROR(IF(U155="",0,CEILING((U155/$H155),1)*$H155),"")</f>
        <v>151.20000000000002</v>
      </c>
      <c r="W155" s="37">
        <f>IFERROR(IF(V155=0,"",ROUNDUP(V155/H155,0)*0.02175),"")</f>
        <v>0.30449999999999999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13.888888888888888</v>
      </c>
      <c r="V157" s="313">
        <f>IFERROR(V155/H155,"0")+IFERROR(V156/H156,"0")</f>
        <v>14</v>
      </c>
      <c r="W157" s="313">
        <f>IFERROR(IF(W155="",0,W155),"0")+IFERROR(IF(W156="",0,W156),"0")</f>
        <v>0.30449999999999999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150</v>
      </c>
      <c r="V158" s="313">
        <f>IFERROR(SUM(V155:V156),"0")</f>
        <v>151.20000000000002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20</v>
      </c>
      <c r="V160" s="312">
        <f>IFERROR(IF(U160="",0,CEILING((U160/$H160),1)*$H160),"")</f>
        <v>21.6</v>
      </c>
      <c r="W160" s="37">
        <f>IFERROR(IF(V160=0,"",ROUNDUP(V160/H160,0)*0.02175),"")</f>
        <v>4.3499999999999997E-2</v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1.8518518518518516</v>
      </c>
      <c r="V162" s="313">
        <f>IFERROR(V160/H160,"0")+IFERROR(V161/H161,"0")</f>
        <v>2</v>
      </c>
      <c r="W162" s="313">
        <f>IFERROR(IF(W160="",0,W160),"0")+IFERROR(IF(W161="",0,W161),"0")</f>
        <v>4.3499999999999997E-2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20</v>
      </c>
      <c r="V163" s="313">
        <f>IFERROR(SUM(V160:V161),"0")</f>
        <v>21.6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50</v>
      </c>
      <c r="V167" s="312">
        <f>IFERROR(IF(U167="",0,CEILING((U167/$H167),1)*$H167),"")</f>
        <v>54</v>
      </c>
      <c r="W167" s="37">
        <f>IFERROR(IF(V167=0,"",ROUNDUP(V167/H167,0)*0.00937),"")</f>
        <v>9.3700000000000006E-2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50</v>
      </c>
      <c r="V168" s="312">
        <f>IFERROR(IF(U168="",0,CEILING((U168/$H168),1)*$H168),"")</f>
        <v>54</v>
      </c>
      <c r="W168" s="37">
        <f>IFERROR(IF(V168=0,"",ROUNDUP(V168/H168,0)*0.00937),"")</f>
        <v>9.3700000000000006E-2</v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18.518518518518519</v>
      </c>
      <c r="V169" s="313">
        <f>IFERROR(V165/H165,"0")+IFERROR(V166/H166,"0")+IFERROR(V167/H167,"0")+IFERROR(V168/H168,"0")</f>
        <v>20</v>
      </c>
      <c r="W169" s="313">
        <f>IFERROR(IF(W165="",0,W165),"0")+IFERROR(IF(W166="",0,W166),"0")+IFERROR(IF(W167="",0,W167),"0")+IFERROR(IF(W168="",0,W168),"0")</f>
        <v>0.18740000000000001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100</v>
      </c>
      <c r="V170" s="313">
        <f>IFERROR(SUM(V165:V168),"0")</f>
        <v>108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200</v>
      </c>
      <c r="V173" s="312">
        <f t="shared" si="8"/>
        <v>200.1</v>
      </c>
      <c r="W173" s="37">
        <f>IFERROR(IF(V173=0,"",ROUNDUP(V173/H173,0)*0.02175),"")</f>
        <v>0.50024999999999997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20</v>
      </c>
      <c r="V175" s="312">
        <f t="shared" si="8"/>
        <v>20</v>
      </c>
      <c r="W175" s="37">
        <f>IFERROR(IF(V175=0,"",ROUNDUP(V175/H175,0)*0.01196),"")</f>
        <v>5.9799999999999999E-2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240</v>
      </c>
      <c r="V179" s="312">
        <f t="shared" si="8"/>
        <v>240</v>
      </c>
      <c r="W179" s="37">
        <f>IFERROR(IF(V179=0,"",ROUNDUP(V179/H179,0)*0.00753),"")</f>
        <v>0.753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320</v>
      </c>
      <c r="V182" s="312">
        <f t="shared" si="8"/>
        <v>321.59999999999997</v>
      </c>
      <c r="W182" s="37">
        <f>IFERROR(IF(V182=0,"",ROUNDUP(V182/H182,0)*0.00753),"")</f>
        <v>1.00902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360</v>
      </c>
      <c r="V185" s="312">
        <f t="shared" si="8"/>
        <v>360</v>
      </c>
      <c r="W185" s="37">
        <f t="shared" si="9"/>
        <v>1.1294999999999999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80</v>
      </c>
      <c r="V189" s="312">
        <f t="shared" si="8"/>
        <v>81.599999999999994</v>
      </c>
      <c r="W189" s="37">
        <f t="shared" si="9"/>
        <v>0.25602000000000003</v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444.65517241379308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446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3.7075900000000002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1220</v>
      </c>
      <c r="V191" s="313">
        <f>IFERROR(SUM(V172:V189),"0")</f>
        <v>1223.3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12</v>
      </c>
      <c r="V193" s="312">
        <f>IFERROR(IF(U193="",0,CEILING((U193/$H193),1)*$H193),"")</f>
        <v>12</v>
      </c>
      <c r="W193" s="37">
        <f>IFERROR(IF(V193=0,"",ROUNDUP(V193/H193,0)*0.00753),"")</f>
        <v>3.7650000000000003E-2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5</v>
      </c>
      <c r="V195" s="313">
        <f>IFERROR(V193/H193,"0")+IFERROR(V194/H194,"0")</f>
        <v>5</v>
      </c>
      <c r="W195" s="313">
        <f>IFERROR(IF(W193="",0,W193),"0")+IFERROR(IF(W194="",0,W194),"0")</f>
        <v>3.7650000000000003E-2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12</v>
      </c>
      <c r="V196" s="313">
        <f>IFERROR(SUM(V193:V194),"0")</f>
        <v>12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4</v>
      </c>
      <c r="V223" s="312">
        <f>IFERROR(IF(U223="",0,CEILING((U223/$H223),1)*$H223),"")</f>
        <v>4.2</v>
      </c>
      <c r="W223" s="37">
        <f>IFERROR(IF(V223=0,"",ROUNDUP(V223/H223,0)*0.00502),"")</f>
        <v>1.004E-2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105</v>
      </c>
      <c r="V224" s="312">
        <f>IFERROR(IF(U224="",0,CEILING((U224/$H224),1)*$H224),"")</f>
        <v>105</v>
      </c>
      <c r="W224" s="37">
        <f>IFERROR(IF(V224=0,"",ROUNDUP(V224/H224,0)*0.00502),"")</f>
        <v>0.251</v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51.904761904761905</v>
      </c>
      <c r="V225" s="313">
        <f>IFERROR(V221/H221,"0")+IFERROR(V222/H222,"0")+IFERROR(V223/H223,"0")+IFERROR(V224/H224,"0")</f>
        <v>52</v>
      </c>
      <c r="W225" s="313">
        <f>IFERROR(IF(W221="",0,W221),"0")+IFERROR(IF(W222="",0,W222),"0")+IFERROR(IF(W223="",0,W223),"0")+IFERROR(IF(W224="",0,W224),"0")</f>
        <v>0.26103999999999999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109</v>
      </c>
      <c r="V226" s="313">
        <f>IFERROR(SUM(V221:V224),"0")</f>
        <v>109.2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150</v>
      </c>
      <c r="V238" s="312">
        <f>IFERROR(IF(U238="",0,CEILING((U238/$H238),1)*$H238),"")</f>
        <v>156</v>
      </c>
      <c r="W238" s="37">
        <f>IFERROR(IF(V238=0,"",ROUNDUP(V238/H238,0)*0.02175),"")</f>
        <v>0.43499999999999994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40</v>
      </c>
      <c r="V239" s="312">
        <f>IFERROR(IF(U239="",0,CEILING((U239/$H239),1)*$H239),"")</f>
        <v>42</v>
      </c>
      <c r="W239" s="37">
        <f>IFERROR(IF(V239=0,"",ROUNDUP(V239/H239,0)*0.02175),"")</f>
        <v>0.10874999999999999</v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23.992673992673993</v>
      </c>
      <c r="V240" s="313">
        <f>IFERROR(V237/H237,"0")+IFERROR(V238/H238,"0")+IFERROR(V239/H239,"0")</f>
        <v>25</v>
      </c>
      <c r="W240" s="313">
        <f>IFERROR(IF(W237="",0,W237),"0")+IFERROR(IF(W238="",0,W238),"0")+IFERROR(IF(W239="",0,W239),"0")</f>
        <v>0.54374999999999996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190</v>
      </c>
      <c r="V241" s="313">
        <f>IFERROR(SUM(V237:V239),"0")</f>
        <v>198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70</v>
      </c>
      <c r="V251" s="312">
        <f>IFERROR(IF(U251="",0,CEILING((U251/$H251),1)*$H251),"")</f>
        <v>70</v>
      </c>
      <c r="W251" s="37">
        <f>IFERROR(IF(V251=0,"",ROUNDUP(V251/H251,0)*0.00474),"")</f>
        <v>0.16590000000000002</v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35</v>
      </c>
      <c r="V252" s="313">
        <f>IFERROR(V249/H249,"0")+IFERROR(V250/H250,"0")+IFERROR(V251/H251,"0")</f>
        <v>35</v>
      </c>
      <c r="W252" s="313">
        <f>IFERROR(IF(W249="",0,W249),"0")+IFERROR(IF(W250="",0,W250),"0")+IFERROR(IF(W251="",0,W251),"0")</f>
        <v>0.16590000000000002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70</v>
      </c>
      <c r="V253" s="313">
        <f>IFERROR(SUM(V249:V251),"0")</f>
        <v>70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60</v>
      </c>
      <c r="V256" s="312">
        <f t="shared" ref="V256:V262" si="13">IFERROR(IF(U256="",0,CEILING((U256/$H256),1)*$H256),"")</f>
        <v>64.800000000000011</v>
      </c>
      <c r="W256" s="37">
        <f>IFERROR(IF(V256=0,"",ROUNDUP(V256/H256,0)*0.02175),"")</f>
        <v>0.1305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5.5555555555555554</v>
      </c>
      <c r="V263" s="313">
        <f>IFERROR(V256/H256,"0")+IFERROR(V257/H257,"0")+IFERROR(V258/H258,"0")+IFERROR(V259/H259,"0")+IFERROR(V260/H260,"0")+IFERROR(V261/H261,"0")+IFERROR(V262/H262,"0")</f>
        <v>6.0000000000000009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0.1305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60</v>
      </c>
      <c r="V264" s="313">
        <f>IFERROR(SUM(V256:V262),"0")</f>
        <v>64.800000000000011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36</v>
      </c>
      <c r="V272" s="312">
        <f>IFERROR(IF(U272="",0,CEILING((U272/$H272),1)*$H272),"")</f>
        <v>36</v>
      </c>
      <c r="W272" s="37">
        <f>IFERROR(IF(V272=0,"",ROUNDUP(V272/H272,0)*0.00753),"")</f>
        <v>0.15060000000000001</v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20</v>
      </c>
      <c r="V273" s="313">
        <f>IFERROR(V272/H272,"0")</f>
        <v>20</v>
      </c>
      <c r="W273" s="313">
        <f>IFERROR(IF(W272="",0,W272),"0")</f>
        <v>0.15060000000000001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36</v>
      </c>
      <c r="V274" s="313">
        <f>IFERROR(SUM(V272:V272),"0")</f>
        <v>36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3270</v>
      </c>
      <c r="V277" s="312">
        <f>IFERROR(IF(U277="",0,CEILING((U277/$H277),1)*$H277),"")</f>
        <v>3270.96</v>
      </c>
      <c r="W277" s="37">
        <f>IFERROR(IF(V277=0,"",ROUNDUP(V277/H277,0)*0.00753),"")</f>
        <v>9.7739399999999996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571</v>
      </c>
      <c r="V278" s="312">
        <f>IFERROR(IF(U278="",0,CEILING((U278/$H278),1)*$H278),"")</f>
        <v>572.04</v>
      </c>
      <c r="W278" s="37">
        <f>IFERROR(IF(V278=0,"",ROUNDUP(V278/H278,0)*0.00753),"")</f>
        <v>1.7093100000000001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1524.2063492063494</v>
      </c>
      <c r="V279" s="313">
        <f>IFERROR(V276/H276,"0")+IFERROR(V277/H277,"0")+IFERROR(V278/H278,"0")</f>
        <v>1525</v>
      </c>
      <c r="W279" s="313">
        <f>IFERROR(IF(W276="",0,W276),"0")+IFERROR(IF(W277="",0,W277),"0")+IFERROR(IF(W278="",0,W278),"0")</f>
        <v>11.48325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3841</v>
      </c>
      <c r="V280" s="313">
        <f>IFERROR(SUM(V276:V278),"0")</f>
        <v>3843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1000</v>
      </c>
      <c r="V293" s="312">
        <f t="shared" si="14"/>
        <v>1005</v>
      </c>
      <c r="W293" s="37">
        <f>IFERROR(IF(V293=0,"",ROUNDUP(V293/H293,0)*0.02175),"")</f>
        <v>1.4572499999999999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1500</v>
      </c>
      <c r="V294" s="312">
        <f t="shared" si="14"/>
        <v>1500</v>
      </c>
      <c r="W294" s="37">
        <f>IFERROR(IF(V294=0,"",ROUNDUP(V294/H294,0)*0.02175),"")</f>
        <v>2.1749999999999998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300</v>
      </c>
      <c r="V296" s="312">
        <f t="shared" si="14"/>
        <v>300</v>
      </c>
      <c r="W296" s="37">
        <f>IFERROR(IF(V296=0,"",ROUNDUP(V296/H296,0)*0.02175),"")</f>
        <v>0.43499999999999994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186.66666666666669</v>
      </c>
      <c r="V300" s="313">
        <f>IFERROR(V292/H292,"0")+IFERROR(V293/H293,"0")+IFERROR(V294/H294,"0")+IFERROR(V295/H295,"0")+IFERROR(V296/H296,"0")+IFERROR(V297/H297,"0")+IFERROR(V298/H298,"0")+IFERROR(V299/H299,"0")</f>
        <v>187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4.0672499999999996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2800</v>
      </c>
      <c r="V301" s="313">
        <f>IFERROR(SUM(V292:V299),"0")</f>
        <v>2805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1000</v>
      </c>
      <c r="V303" s="312">
        <f>IFERROR(IF(U303="",0,CEILING((U303/$H303),1)*$H303),"")</f>
        <v>1005</v>
      </c>
      <c r="W303" s="37">
        <f>IFERROR(IF(V303=0,"",ROUNDUP(V303/H303,0)*0.02175),"")</f>
        <v>1.4572499999999999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8</v>
      </c>
      <c r="V304" s="312">
        <f>IFERROR(IF(U304="",0,CEILING((U304/$H304),1)*$H304),"")</f>
        <v>8</v>
      </c>
      <c r="W304" s="37">
        <f>IFERROR(IF(V304=0,"",ROUNDUP(V304/H304,0)*0.00937),"")</f>
        <v>1.874E-2</v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68.666666666666671</v>
      </c>
      <c r="V305" s="313">
        <f>IFERROR(V303/H303,"0")+IFERROR(V304/H304,"0")</f>
        <v>69</v>
      </c>
      <c r="W305" s="313">
        <f>IFERROR(IF(W303="",0,W303),"0")+IFERROR(IF(W304="",0,W304),"0")</f>
        <v>1.4759899999999999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1008</v>
      </c>
      <c r="V306" s="313">
        <f>IFERROR(SUM(V303:V304),"0")</f>
        <v>1013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20</v>
      </c>
      <c r="V329" s="312">
        <f>IFERROR(IF(U329="",0,CEILING((U329/$H329),1)*$H329),"")</f>
        <v>23.4</v>
      </c>
      <c r="W329" s="37">
        <f>IFERROR(IF(V329=0,"",ROUNDUP(V329/H329,0)*0.02175),"")</f>
        <v>6.5250000000000002E-2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8</v>
      </c>
      <c r="V332" s="312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5.8974358974358978</v>
      </c>
      <c r="V333" s="313">
        <f>IFERROR(V329/H329,"0")+IFERROR(V330/H330,"0")+IFERROR(V331/H331,"0")+IFERROR(V332/H332,"0")</f>
        <v>7</v>
      </c>
      <c r="W333" s="313">
        <f>IFERROR(IF(W329="",0,W329),"0")+IFERROR(IF(W330="",0,W330),"0")+IFERROR(IF(W331="",0,W331),"0")+IFERROR(IF(W332="",0,W332),"0")</f>
        <v>9.537000000000001E-2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28</v>
      </c>
      <c r="V334" s="313">
        <f>IFERROR(SUM(V329:V332),"0")</f>
        <v>33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41</v>
      </c>
      <c r="V343" s="312">
        <f>IFERROR(IF(U343="",0,CEILING((U343/$H343),1)*$H343),"")</f>
        <v>43.2</v>
      </c>
      <c r="W343" s="37">
        <f>IFERROR(IF(V343=0,"",ROUNDUP(V343/H343,0)*0.00753),"")</f>
        <v>0.12048</v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15.185185185185183</v>
      </c>
      <c r="V344" s="313">
        <f>IFERROR(V342/H342,"0")+IFERROR(V343/H343,"0")</f>
        <v>16</v>
      </c>
      <c r="W344" s="313">
        <f>IFERROR(IF(W342="",0,W342),"0")+IFERROR(IF(W343="",0,W343),"0")</f>
        <v>0.12048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41</v>
      </c>
      <c r="V345" s="313">
        <f>IFERROR(SUM(V342:V343),"0")</f>
        <v>43.2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150</v>
      </c>
      <c r="V347" s="312">
        <f t="shared" ref="V347:V359" si="15">IFERROR(IF(U347="",0,CEILING((U347/$H347),1)*$H347),"")</f>
        <v>151.20000000000002</v>
      </c>
      <c r="W347" s="37">
        <f>IFERROR(IF(V347=0,"",ROUNDUP(V347/H347,0)*0.00753),"")</f>
        <v>0.27107999999999999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336.00000000000011</v>
      </c>
      <c r="V350" s="312">
        <f t="shared" si="15"/>
        <v>336</v>
      </c>
      <c r="W350" s="37">
        <f>IFERROR(IF(V350=0,"",ROUNDUP(V350/H350,0)*0.00753),"")</f>
        <v>1.506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4</v>
      </c>
      <c r="V354" s="312">
        <f t="shared" si="15"/>
        <v>4.2</v>
      </c>
      <c r="W354" s="37">
        <f t="shared" si="16"/>
        <v>1.004E-2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35</v>
      </c>
      <c r="V358" s="312">
        <f t="shared" si="15"/>
        <v>35.700000000000003</v>
      </c>
      <c r="W358" s="37">
        <f t="shared" si="16"/>
        <v>8.5339999999999999E-2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254.28571428571436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255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1.87246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525.00000000000011</v>
      </c>
      <c r="V361" s="313">
        <f>IFERROR(SUM(V347:V359),"0")</f>
        <v>527.1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6</v>
      </c>
      <c r="V374" s="312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6</v>
      </c>
      <c r="V375" s="312">
        <f>IFERROR(IF(U375="",0,CEILING((U375/$H375),1)*$H375),"")</f>
        <v>6</v>
      </c>
      <c r="W375" s="37">
        <f>IFERROR(IF(V375=0,"",ROUNDUP(V375/H375,0)*0.00349),"")</f>
        <v>3.49E-2</v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20</v>
      </c>
      <c r="V377" s="313">
        <f>IFERROR(V374/H374,"0")+IFERROR(V375/H375,"0")+IFERROR(V376/H376,"0")</f>
        <v>20</v>
      </c>
      <c r="W377" s="313">
        <f>IFERROR(IF(W374="",0,W374),"0")+IFERROR(IF(W375="",0,W375),"0")+IFERROR(IF(W376="",0,W376),"0")</f>
        <v>6.9800000000000001E-2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12</v>
      </c>
      <c r="V378" s="313">
        <f>IFERROR(SUM(V374:V376),"0")</f>
        <v>12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150</v>
      </c>
      <c r="V390" s="312">
        <f t="shared" ref="V390:V396" si="17">IFERROR(IF(U390="",0,CEILING((U390/$H390),1)*$H390),"")</f>
        <v>151.20000000000002</v>
      </c>
      <c r="W390" s="37">
        <f>IFERROR(IF(V390=0,"",ROUNDUP(V390/H390,0)*0.00753),"")</f>
        <v>0.27107999999999999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53</v>
      </c>
      <c r="V395" s="312">
        <f t="shared" si="17"/>
        <v>54.6</v>
      </c>
      <c r="W395" s="37">
        <f>IFERROR(IF(V395=0,"",ROUNDUP(V395/H395,0)*0.00502),"")</f>
        <v>0.13052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60.952380952380949</v>
      </c>
      <c r="V397" s="313">
        <f>IFERROR(V390/H390,"0")+IFERROR(V391/H391,"0")+IFERROR(V392/H392,"0")+IFERROR(V393/H393,"0")+IFERROR(V394/H394,"0")+IFERROR(V395/H395,"0")+IFERROR(V396/H396,"0")</f>
        <v>62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0.40159999999999996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203</v>
      </c>
      <c r="V398" s="313">
        <f>IFERROR(SUM(V390:V396),"0")</f>
        <v>205.8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6</v>
      </c>
      <c r="V400" s="312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10</v>
      </c>
      <c r="V401" s="313">
        <f>IFERROR(V400/H400,"0")</f>
        <v>10</v>
      </c>
      <c r="W401" s="313">
        <f>IFERROR(IF(W400="",0,W400),"0")</f>
        <v>3.49E-2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6</v>
      </c>
      <c r="V402" s="313">
        <f>IFERROR(SUM(V400:V400),"0")</f>
        <v>6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100</v>
      </c>
      <c r="V411" s="312">
        <f t="shared" si="18"/>
        <v>100.32000000000001</v>
      </c>
      <c r="W411" s="37">
        <f>IFERROR(IF(V411=0,"",ROUNDUP(V411/H411,0)*0.01196),"")</f>
        <v>0.22724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150</v>
      </c>
      <c r="V413" s="312">
        <f t="shared" si="18"/>
        <v>153.12</v>
      </c>
      <c r="W413" s="37">
        <f>IFERROR(IF(V413=0,"",ROUNDUP(V413/H413,0)*0.01196),"")</f>
        <v>0.34683999999999998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47.348484848484844</v>
      </c>
      <c r="V419" s="313">
        <f>IFERROR(V410/H410,"0")+IFERROR(V411/H411,"0")+IFERROR(V412/H412,"0")+IFERROR(V413/H413,"0")+IFERROR(V414/H414,"0")+IFERROR(V415/H415,"0")+IFERROR(V416/H416,"0")+IFERROR(V417/H417,"0")+IFERROR(V418/H418,"0")</f>
        <v>48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0.57407999999999992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250</v>
      </c>
      <c r="V420" s="313">
        <f>IFERROR(SUM(V410:V418),"0")</f>
        <v>253.44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50</v>
      </c>
      <c r="V428" s="312">
        <f t="shared" si="19"/>
        <v>52.800000000000004</v>
      </c>
      <c r="W428" s="37">
        <f>IFERROR(IF(V428=0,"",ROUNDUP(V428/H428,0)*0.01196),"")</f>
        <v>0.1196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110</v>
      </c>
      <c r="V429" s="312">
        <f t="shared" si="19"/>
        <v>110.88000000000001</v>
      </c>
      <c r="W429" s="37">
        <f>IFERROR(IF(V429=0,"",ROUNDUP(V429/H429,0)*0.01196),"")</f>
        <v>0.25115999999999999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30.303030303030301</v>
      </c>
      <c r="V433" s="313">
        <f>IFERROR(V427/H427,"0")+IFERROR(V428/H428,"0")+IFERROR(V429/H429,"0")+IFERROR(V430/H430,"0")+IFERROR(V431/H431,"0")+IFERROR(V432/H432,"0")</f>
        <v>31</v>
      </c>
      <c r="W433" s="313">
        <f>IFERROR(IF(W427="",0,W427),"0")+IFERROR(IF(W428="",0,W428),"0")+IFERROR(IF(W429="",0,W429),"0")+IFERROR(IF(W430="",0,W430),"0")+IFERROR(IF(W431="",0,W431),"0")+IFERROR(IF(W432="",0,W432),"0")</f>
        <v>0.37075999999999998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160</v>
      </c>
      <c r="V434" s="313">
        <f>IFERROR(SUM(V427:V432),"0")</f>
        <v>163.68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50</v>
      </c>
      <c r="V444" s="312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4.166666666666667</v>
      </c>
      <c r="V445" s="313">
        <f>IFERROR(V443/H443,"0")+IFERROR(V444/H444,"0")</f>
        <v>5</v>
      </c>
      <c r="W445" s="313">
        <f>IFERROR(IF(W443="",0,W443),"0")+IFERROR(IF(W444="",0,W444),"0")</f>
        <v>0.10874999999999999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50</v>
      </c>
      <c r="V446" s="313">
        <f>IFERROR(SUM(V443:V444),"0")</f>
        <v>60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20</v>
      </c>
      <c r="V455" s="312">
        <f>IFERROR(IF(U455="",0,CEILING((U455/$H455),1)*$H455),"")</f>
        <v>21</v>
      </c>
      <c r="W455" s="37">
        <f>IFERROR(IF(V455=0,"",ROUNDUP(V455/H455,0)*0.00753),"")</f>
        <v>3.7650000000000003E-2</v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4.7619047619047619</v>
      </c>
      <c r="V456" s="313">
        <f>IFERROR(V454/H454,"0")+IFERROR(V455/H455,"0")</f>
        <v>5</v>
      </c>
      <c r="W456" s="313">
        <f>IFERROR(IF(W454="",0,W454),"0")+IFERROR(IF(W455="",0,W455),"0")</f>
        <v>3.7650000000000003E-2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20</v>
      </c>
      <c r="V457" s="313">
        <f>IFERROR(SUM(V454:V455),"0")</f>
        <v>21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1000</v>
      </c>
      <c r="V469" s="312">
        <f>IFERROR(IF(U469="",0,CEILING((U469/$H469),1)*$H469),"")</f>
        <v>1006.1999999999999</v>
      </c>
      <c r="W469" s="37">
        <f>IFERROR(IF(V469=0,"",ROUNDUP(V469/H469,0)*0.02175),"")</f>
        <v>2.8057499999999997</v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128.2051282051282</v>
      </c>
      <c r="V470" s="313">
        <f>IFERROR(V469/H469,"0")</f>
        <v>129</v>
      </c>
      <c r="W470" s="313">
        <f>IFERROR(IF(W469="",0,W469),"0")</f>
        <v>2.8057499999999997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1000</v>
      </c>
      <c r="V471" s="313">
        <f>IFERROR(SUM(V469:V469),"0")</f>
        <v>1006.1999999999999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17315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17436.740000000002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18682.465988621851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18811.169999999995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36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37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19582.465988621851</v>
      </c>
      <c r="V475" s="313">
        <f>GrossWeightTotalR+PalletQtyTotalR*25</f>
        <v>19736.169999999995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4354.416916842204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4375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41.727740000000011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124.20000000000002</v>
      </c>
      <c r="D482" s="47">
        <f>IFERROR(V55*1,"0")+IFERROR(V56*1,"0")+IFERROR(V57*1,"0")+IFERROR(V58*1,"0")</f>
        <v>1555.2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2552.8200000000002</v>
      </c>
      <c r="F482" s="47">
        <f>IFERROR(V127*1,"0")+IFERROR(V128*1,"0")+IFERROR(V129*1,"0")+IFERROR(V130*1,"0")</f>
        <v>812.7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405.30000000000007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1516.1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377.2</v>
      </c>
      <c r="K482" s="47">
        <f>IFERROR(V256*1,"0")+IFERROR(V257*1,"0")+IFERROR(V258*1,"0")+IFERROR(V259*1,"0")+IFERROR(V260*1,"0")+IFERROR(V261*1,"0")+IFERROR(V262*1,"0")+IFERROR(V266*1,"0")+IFERROR(V267*1,"0")</f>
        <v>64.800000000000011</v>
      </c>
      <c r="L482" s="47">
        <f>IFERROR(V272*1,"0")+IFERROR(V276*1,"0")+IFERROR(V277*1,"0")+IFERROR(V278*1,"0")+IFERROR(V282*1,"0")+IFERROR(V286*1,"0")</f>
        <v>3879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3818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33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582.30000000000018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211.8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417.12</v>
      </c>
      <c r="R482" s="47">
        <f>IFERROR(V443*1,"0")+IFERROR(V444*1,"0")+IFERROR(V448*1,"0")+IFERROR(V449*1,"0")+IFERROR(V450*1,"0")+IFERROR(V454*1,"0")+IFERROR(V455*1,"0")+IFERROR(V459*1,"0")+IFERROR(V460*1,"0")</f>
        <v>81</v>
      </c>
      <c r="S482" s="47">
        <f>IFERROR(V465*1,"0")+IFERROR(V469*1,"0")</f>
        <v>1006.1999999999999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2023-10-25T09:22:51Z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