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1" i="1" l="1"/>
  <c r="U470" i="1"/>
  <c r="U472" i="1" s="1"/>
  <c r="U468" i="1"/>
  <c r="U467" i="1"/>
  <c r="V466" i="1"/>
  <c r="M466" i="1"/>
  <c r="U463" i="1"/>
  <c r="U462" i="1"/>
  <c r="V461" i="1"/>
  <c r="W461" i="1" s="1"/>
  <c r="M461" i="1"/>
  <c r="W460" i="1"/>
  <c r="W462" i="1" s="1"/>
  <c r="V460" i="1"/>
  <c r="M460" i="1"/>
  <c r="U458" i="1"/>
  <c r="U457" i="1"/>
  <c r="W456" i="1"/>
  <c r="V456" i="1"/>
  <c r="M456" i="1"/>
  <c r="V455" i="1"/>
  <c r="W455" i="1" s="1"/>
  <c r="V454" i="1"/>
  <c r="M454" i="1"/>
  <c r="U452" i="1"/>
  <c r="U451" i="1"/>
  <c r="V450" i="1"/>
  <c r="W450" i="1" s="1"/>
  <c r="M450" i="1"/>
  <c r="W449" i="1"/>
  <c r="V449" i="1"/>
  <c r="W448" i="1"/>
  <c r="W451" i="1" s="1"/>
  <c r="V448" i="1"/>
  <c r="U446" i="1"/>
  <c r="U445" i="1"/>
  <c r="V444" i="1"/>
  <c r="W444" i="1" s="1"/>
  <c r="M444" i="1"/>
  <c r="W443" i="1"/>
  <c r="W445" i="1" s="1"/>
  <c r="V443" i="1"/>
  <c r="M443" i="1"/>
  <c r="U439" i="1"/>
  <c r="V438" i="1"/>
  <c r="U438" i="1"/>
  <c r="W437" i="1"/>
  <c r="V437" i="1"/>
  <c r="M437" i="1"/>
  <c r="V436" i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W428" i="1"/>
  <c r="V428" i="1"/>
  <c r="M428" i="1"/>
  <c r="V427" i="1"/>
  <c r="M427" i="1"/>
  <c r="U425" i="1"/>
  <c r="U424" i="1"/>
  <c r="V423" i="1"/>
  <c r="W423" i="1" s="1"/>
  <c r="M423" i="1"/>
  <c r="W422" i="1"/>
  <c r="W424" i="1" s="1"/>
  <c r="V422" i="1"/>
  <c r="V424" i="1" s="1"/>
  <c r="M422" i="1"/>
  <c r="U420" i="1"/>
  <c r="U419" i="1"/>
  <c r="W418" i="1"/>
  <c r="V418" i="1"/>
  <c r="M418" i="1"/>
  <c r="V417" i="1"/>
  <c r="W417" i="1" s="1"/>
  <c r="M417" i="1"/>
  <c r="W416" i="1"/>
  <c r="V416" i="1"/>
  <c r="M416" i="1"/>
  <c r="V415" i="1"/>
  <c r="W415" i="1" s="1"/>
  <c r="M415" i="1"/>
  <c r="W414" i="1"/>
  <c r="V414" i="1"/>
  <c r="M414" i="1"/>
  <c r="V413" i="1"/>
  <c r="W413" i="1" s="1"/>
  <c r="M413" i="1"/>
  <c r="W412" i="1"/>
  <c r="V412" i="1"/>
  <c r="M412" i="1"/>
  <c r="V411" i="1"/>
  <c r="W411" i="1" s="1"/>
  <c r="M411" i="1"/>
  <c r="W410" i="1"/>
  <c r="V410" i="1"/>
  <c r="Q479" i="1" s="1"/>
  <c r="M410" i="1"/>
  <c r="U406" i="1"/>
  <c r="V405" i="1"/>
  <c r="U405" i="1"/>
  <c r="W404" i="1"/>
  <c r="W405" i="1" s="1"/>
  <c r="V404" i="1"/>
  <c r="V406" i="1" s="1"/>
  <c r="M404" i="1"/>
  <c r="U402" i="1"/>
  <c r="V401" i="1"/>
  <c r="U401" i="1"/>
  <c r="W400" i="1"/>
  <c r="W401" i="1" s="1"/>
  <c r="V400" i="1"/>
  <c r="V402" i="1" s="1"/>
  <c r="M400" i="1"/>
  <c r="U398" i="1"/>
  <c r="U397" i="1"/>
  <c r="W396" i="1"/>
  <c r="V396" i="1"/>
  <c r="M396" i="1"/>
  <c r="V395" i="1"/>
  <c r="W395" i="1" s="1"/>
  <c r="M395" i="1"/>
  <c r="W394" i="1"/>
  <c r="V394" i="1"/>
  <c r="M394" i="1"/>
  <c r="V393" i="1"/>
  <c r="W393" i="1" s="1"/>
  <c r="V392" i="1"/>
  <c r="W392" i="1" s="1"/>
  <c r="M392" i="1"/>
  <c r="W391" i="1"/>
  <c r="V391" i="1"/>
  <c r="M391" i="1"/>
  <c r="V390" i="1"/>
  <c r="M390" i="1"/>
  <c r="U388" i="1"/>
  <c r="U387" i="1"/>
  <c r="V386" i="1"/>
  <c r="W386" i="1" s="1"/>
  <c r="M386" i="1"/>
  <c r="W385" i="1"/>
  <c r="W387" i="1" s="1"/>
  <c r="V385" i="1"/>
  <c r="V387" i="1" s="1"/>
  <c r="M385" i="1"/>
  <c r="U382" i="1"/>
  <c r="V381" i="1"/>
  <c r="U381" i="1"/>
  <c r="W380" i="1"/>
  <c r="W381" i="1" s="1"/>
  <c r="V380" i="1"/>
  <c r="V382" i="1" s="1"/>
  <c r="U378" i="1"/>
  <c r="U377" i="1"/>
  <c r="V376" i="1"/>
  <c r="W376" i="1" s="1"/>
  <c r="M376" i="1"/>
  <c r="W375" i="1"/>
  <c r="V375" i="1"/>
  <c r="M375" i="1"/>
  <c r="V374" i="1"/>
  <c r="M374" i="1"/>
  <c r="U372" i="1"/>
  <c r="U371" i="1"/>
  <c r="V370" i="1"/>
  <c r="M370" i="1"/>
  <c r="U368" i="1"/>
  <c r="U367" i="1"/>
  <c r="V366" i="1"/>
  <c r="W366" i="1" s="1"/>
  <c r="M366" i="1"/>
  <c r="W365" i="1"/>
  <c r="W367" i="1" s="1"/>
  <c r="V365" i="1"/>
  <c r="M365" i="1"/>
  <c r="V364" i="1"/>
  <c r="W364" i="1" s="1"/>
  <c r="M364" i="1"/>
  <c r="W363" i="1"/>
  <c r="V363" i="1"/>
  <c r="V367" i="1" s="1"/>
  <c r="M363" i="1"/>
  <c r="U361" i="1"/>
  <c r="U360" i="1"/>
  <c r="W359" i="1"/>
  <c r="V359" i="1"/>
  <c r="W358" i="1"/>
  <c r="V358" i="1"/>
  <c r="M358" i="1"/>
  <c r="V357" i="1"/>
  <c r="W357" i="1" s="1"/>
  <c r="M357" i="1"/>
  <c r="W356" i="1"/>
  <c r="V356" i="1"/>
  <c r="M356" i="1"/>
  <c r="V355" i="1"/>
  <c r="W355" i="1" s="1"/>
  <c r="M355" i="1"/>
  <c r="W354" i="1"/>
  <c r="V354" i="1"/>
  <c r="M354" i="1"/>
  <c r="V353" i="1"/>
  <c r="W353" i="1" s="1"/>
  <c r="M353" i="1"/>
  <c r="W352" i="1"/>
  <c r="V352" i="1"/>
  <c r="M352" i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M347" i="1"/>
  <c r="U345" i="1"/>
  <c r="U344" i="1"/>
  <c r="V343" i="1"/>
  <c r="W343" i="1" s="1"/>
  <c r="M343" i="1"/>
  <c r="W342" i="1"/>
  <c r="W344" i="1" s="1"/>
  <c r="V342" i="1"/>
  <c r="O479" i="1" s="1"/>
  <c r="M342" i="1"/>
  <c r="U338" i="1"/>
  <c r="V337" i="1"/>
  <c r="U337" i="1"/>
  <c r="W336" i="1"/>
  <c r="W337" i="1" s="1"/>
  <c r="V336" i="1"/>
  <c r="V338" i="1" s="1"/>
  <c r="M336" i="1"/>
  <c r="U334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W325" i="1" s="1"/>
  <c r="M325" i="1"/>
  <c r="W324" i="1"/>
  <c r="W326" i="1" s="1"/>
  <c r="V324" i="1"/>
  <c r="V326" i="1" s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N479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W304" i="1" s="1"/>
  <c r="M304" i="1"/>
  <c r="W303" i="1"/>
  <c r="W305" i="1" s="1"/>
  <c r="V303" i="1"/>
  <c r="V305" i="1" s="1"/>
  <c r="M303" i="1"/>
  <c r="U301" i="1"/>
  <c r="U300" i="1"/>
  <c r="W299" i="1"/>
  <c r="V299" i="1"/>
  <c r="M299" i="1"/>
  <c r="V298" i="1"/>
  <c r="W298" i="1" s="1"/>
  <c r="M298" i="1"/>
  <c r="W297" i="1"/>
  <c r="V297" i="1"/>
  <c r="W296" i="1"/>
  <c r="V296" i="1"/>
  <c r="M296" i="1"/>
  <c r="V295" i="1"/>
  <c r="W295" i="1" s="1"/>
  <c r="M295" i="1"/>
  <c r="W294" i="1"/>
  <c r="V294" i="1"/>
  <c r="M294" i="1"/>
  <c r="V293" i="1"/>
  <c r="W293" i="1" s="1"/>
  <c r="M293" i="1"/>
  <c r="W292" i="1"/>
  <c r="W300" i="1" s="1"/>
  <c r="V292" i="1"/>
  <c r="M292" i="1"/>
  <c r="U288" i="1"/>
  <c r="V287" i="1"/>
  <c r="U287" i="1"/>
  <c r="W286" i="1"/>
  <c r="W287" i="1" s="1"/>
  <c r="V286" i="1"/>
  <c r="V288" i="1" s="1"/>
  <c r="M286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V278" i="1"/>
  <c r="W277" i="1"/>
  <c r="V277" i="1"/>
  <c r="M277" i="1"/>
  <c r="V276" i="1"/>
  <c r="M276" i="1"/>
  <c r="U274" i="1"/>
  <c r="U273" i="1"/>
  <c r="V272" i="1"/>
  <c r="M272" i="1"/>
  <c r="U269" i="1"/>
  <c r="U268" i="1"/>
  <c r="V267" i="1"/>
  <c r="W267" i="1" s="1"/>
  <c r="M267" i="1"/>
  <c r="W266" i="1"/>
  <c r="W268" i="1" s="1"/>
  <c r="V266" i="1"/>
  <c r="V268" i="1" s="1"/>
  <c r="M266" i="1"/>
  <c r="U264" i="1"/>
  <c r="U263" i="1"/>
  <c r="W262" i="1"/>
  <c r="V262" i="1"/>
  <c r="M262" i="1"/>
  <c r="V261" i="1"/>
  <c r="W261" i="1" s="1"/>
  <c r="M261" i="1"/>
  <c r="W260" i="1"/>
  <c r="V260" i="1"/>
  <c r="M260" i="1"/>
  <c r="V259" i="1"/>
  <c r="W259" i="1" s="1"/>
  <c r="M259" i="1"/>
  <c r="W258" i="1"/>
  <c r="V258" i="1"/>
  <c r="W257" i="1"/>
  <c r="V257" i="1"/>
  <c r="M257" i="1"/>
  <c r="V256" i="1"/>
  <c r="M256" i="1"/>
  <c r="U253" i="1"/>
  <c r="U252" i="1"/>
  <c r="V251" i="1"/>
  <c r="W251" i="1" s="1"/>
  <c r="M251" i="1"/>
  <c r="W250" i="1"/>
  <c r="V250" i="1"/>
  <c r="M250" i="1"/>
  <c r="V249" i="1"/>
  <c r="M249" i="1"/>
  <c r="U247" i="1"/>
  <c r="U246" i="1"/>
  <c r="V245" i="1"/>
  <c r="W245" i="1" s="1"/>
  <c r="M245" i="1"/>
  <c r="W244" i="1"/>
  <c r="V244" i="1"/>
  <c r="W243" i="1"/>
  <c r="W246" i="1" s="1"/>
  <c r="V243" i="1"/>
  <c r="V246" i="1" s="1"/>
  <c r="U241" i="1"/>
  <c r="U240" i="1"/>
  <c r="V239" i="1"/>
  <c r="W239" i="1" s="1"/>
  <c r="M239" i="1"/>
  <c r="W238" i="1"/>
  <c r="V238" i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W229" i="1" s="1"/>
  <c r="M229" i="1"/>
  <c r="W228" i="1"/>
  <c r="W234" i="1" s="1"/>
  <c r="V228" i="1"/>
  <c r="M228" i="1"/>
  <c r="U226" i="1"/>
  <c r="U225" i="1"/>
  <c r="W224" i="1"/>
  <c r="V224" i="1"/>
  <c r="M224" i="1"/>
  <c r="V223" i="1"/>
  <c r="W223" i="1" s="1"/>
  <c r="M223" i="1"/>
  <c r="W222" i="1"/>
  <c r="V222" i="1"/>
  <c r="M222" i="1"/>
  <c r="V221" i="1"/>
  <c r="M221" i="1"/>
  <c r="U219" i="1"/>
  <c r="U218" i="1"/>
  <c r="V217" i="1"/>
  <c r="M217" i="1"/>
  <c r="U215" i="1"/>
  <c r="U214" i="1"/>
  <c r="V213" i="1"/>
  <c r="W213" i="1" s="1"/>
  <c r="M213" i="1"/>
  <c r="W212" i="1"/>
  <c r="V212" i="1"/>
  <c r="M212" i="1"/>
  <c r="V211" i="1"/>
  <c r="W211" i="1" s="1"/>
  <c r="M211" i="1"/>
  <c r="W210" i="1"/>
  <c r="V210" i="1"/>
  <c r="M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W201" i="1"/>
  <c r="V201" i="1"/>
  <c r="M201" i="1"/>
  <c r="V200" i="1"/>
  <c r="W200" i="1" s="1"/>
  <c r="M200" i="1"/>
  <c r="W199" i="1"/>
  <c r="W214" i="1" s="1"/>
  <c r="V199" i="1"/>
  <c r="M199" i="1"/>
  <c r="U196" i="1"/>
  <c r="U195" i="1"/>
  <c r="W194" i="1"/>
  <c r="V194" i="1"/>
  <c r="M194" i="1"/>
  <c r="V193" i="1"/>
  <c r="V196" i="1" s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W186" i="1"/>
  <c r="V186" i="1"/>
  <c r="M186" i="1"/>
  <c r="V185" i="1"/>
  <c r="W185" i="1" s="1"/>
  <c r="M185" i="1"/>
  <c r="W184" i="1"/>
  <c r="V184" i="1"/>
  <c r="M184" i="1"/>
  <c r="V183" i="1"/>
  <c r="W183" i="1" s="1"/>
  <c r="M183" i="1"/>
  <c r="W182" i="1"/>
  <c r="V182" i="1"/>
  <c r="M182" i="1"/>
  <c r="V181" i="1"/>
  <c r="W181" i="1" s="1"/>
  <c r="V180" i="1"/>
  <c r="W180" i="1" s="1"/>
  <c r="M180" i="1"/>
  <c r="W179" i="1"/>
  <c r="V179" i="1"/>
  <c r="W178" i="1"/>
  <c r="V178" i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W173" i="1"/>
  <c r="V173" i="1"/>
  <c r="W172" i="1"/>
  <c r="V172" i="1"/>
  <c r="V190" i="1" s="1"/>
  <c r="M172" i="1"/>
  <c r="U170" i="1"/>
  <c r="U169" i="1"/>
  <c r="W168" i="1"/>
  <c r="V168" i="1"/>
  <c r="M168" i="1"/>
  <c r="V167" i="1"/>
  <c r="W167" i="1" s="1"/>
  <c r="M167" i="1"/>
  <c r="W166" i="1"/>
  <c r="V166" i="1"/>
  <c r="M166" i="1"/>
  <c r="V165" i="1"/>
  <c r="V170" i="1" s="1"/>
  <c r="M165" i="1"/>
  <c r="U163" i="1"/>
  <c r="U162" i="1"/>
  <c r="V161" i="1"/>
  <c r="W161" i="1" s="1"/>
  <c r="M161" i="1"/>
  <c r="W160" i="1"/>
  <c r="W162" i="1" s="1"/>
  <c r="V160" i="1"/>
  <c r="V162" i="1" s="1"/>
  <c r="U158" i="1"/>
  <c r="U157" i="1"/>
  <c r="V156" i="1"/>
  <c r="W156" i="1" s="1"/>
  <c r="M156" i="1"/>
  <c r="W155" i="1"/>
  <c r="W157" i="1" s="1"/>
  <c r="V155" i="1"/>
  <c r="M155" i="1"/>
  <c r="U152" i="1"/>
  <c r="U151" i="1"/>
  <c r="W150" i="1"/>
  <c r="V150" i="1"/>
  <c r="M150" i="1"/>
  <c r="V149" i="1"/>
  <c r="W149" i="1" s="1"/>
  <c r="M149" i="1"/>
  <c r="W148" i="1"/>
  <c r="V148" i="1"/>
  <c r="M148" i="1"/>
  <c r="V147" i="1"/>
  <c r="W147" i="1" s="1"/>
  <c r="M147" i="1"/>
  <c r="W146" i="1"/>
  <c r="V146" i="1"/>
  <c r="M146" i="1"/>
  <c r="V145" i="1"/>
  <c r="W145" i="1" s="1"/>
  <c r="M145" i="1"/>
  <c r="W144" i="1"/>
  <c r="V144" i="1"/>
  <c r="M144" i="1"/>
  <c r="V143" i="1"/>
  <c r="H479" i="1" s="1"/>
  <c r="M143" i="1"/>
  <c r="U140" i="1"/>
  <c r="U139" i="1"/>
  <c r="V138" i="1"/>
  <c r="W138" i="1" s="1"/>
  <c r="M138" i="1"/>
  <c r="W137" i="1"/>
  <c r="V137" i="1"/>
  <c r="M137" i="1"/>
  <c r="V136" i="1"/>
  <c r="G479" i="1" s="1"/>
  <c r="M136" i="1"/>
  <c r="U132" i="1"/>
  <c r="U131" i="1"/>
  <c r="V130" i="1"/>
  <c r="W130" i="1" s="1"/>
  <c r="M130" i="1"/>
  <c r="W129" i="1"/>
  <c r="V129" i="1"/>
  <c r="M129" i="1"/>
  <c r="V128" i="1"/>
  <c r="W128" i="1" s="1"/>
  <c r="M128" i="1"/>
  <c r="W127" i="1"/>
  <c r="V127" i="1"/>
  <c r="V131" i="1" s="1"/>
  <c r="M127" i="1"/>
  <c r="U124" i="1"/>
  <c r="U123" i="1"/>
  <c r="W122" i="1"/>
  <c r="V122" i="1"/>
  <c r="W121" i="1"/>
  <c r="V121" i="1"/>
  <c r="M121" i="1"/>
  <c r="V120" i="1"/>
  <c r="W120" i="1" s="1"/>
  <c r="V119" i="1"/>
  <c r="W119" i="1" s="1"/>
  <c r="M119" i="1"/>
  <c r="W118" i="1"/>
  <c r="W123" i="1" s="1"/>
  <c r="V118" i="1"/>
  <c r="V124" i="1" s="1"/>
  <c r="M118" i="1"/>
  <c r="U116" i="1"/>
  <c r="U115" i="1"/>
  <c r="W114" i="1"/>
  <c r="V114" i="1"/>
  <c r="W113" i="1"/>
  <c r="V113" i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W107" i="1"/>
  <c r="V107" i="1"/>
  <c r="M107" i="1"/>
  <c r="V106" i="1"/>
  <c r="W106" i="1" s="1"/>
  <c r="V105" i="1"/>
  <c r="V116" i="1" s="1"/>
  <c r="U103" i="1"/>
  <c r="U102" i="1"/>
  <c r="W101" i="1"/>
  <c r="V101" i="1"/>
  <c r="M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V91" i="1"/>
  <c r="V103" i="1" s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V82" i="1"/>
  <c r="V89" i="1" s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W79" i="1" s="1"/>
  <c r="V63" i="1"/>
  <c r="U60" i="1"/>
  <c r="U59" i="1"/>
  <c r="V58" i="1"/>
  <c r="W58" i="1" s="1"/>
  <c r="V57" i="1"/>
  <c r="W57" i="1" s="1"/>
  <c r="M57" i="1"/>
  <c r="W56" i="1"/>
  <c r="V56" i="1"/>
  <c r="M56" i="1"/>
  <c r="V55" i="1"/>
  <c r="D479" i="1" s="1"/>
  <c r="U52" i="1"/>
  <c r="U51" i="1"/>
  <c r="W50" i="1"/>
  <c r="V50" i="1"/>
  <c r="M50" i="1"/>
  <c r="V49" i="1"/>
  <c r="C479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U469" i="1" s="1"/>
  <c r="V23" i="1"/>
  <c r="U23" i="1"/>
  <c r="W22" i="1"/>
  <c r="W23" i="1" s="1"/>
  <c r="V22" i="1"/>
  <c r="M22" i="1"/>
  <c r="H10" i="1"/>
  <c r="A9" i="1"/>
  <c r="A10" i="1" s="1"/>
  <c r="D7" i="1"/>
  <c r="N6" i="1"/>
  <c r="M2" i="1"/>
  <c r="W131" i="1" l="1"/>
  <c r="W190" i="1"/>
  <c r="F9" i="1"/>
  <c r="J9" i="1"/>
  <c r="F10" i="1"/>
  <c r="V33" i="1"/>
  <c r="V37" i="1"/>
  <c r="V41" i="1"/>
  <c r="V45" i="1"/>
  <c r="V51" i="1"/>
  <c r="V60" i="1"/>
  <c r="V79" i="1"/>
  <c r="V88" i="1"/>
  <c r="V102" i="1"/>
  <c r="V115" i="1"/>
  <c r="V123" i="1"/>
  <c r="V132" i="1"/>
  <c r="V140" i="1"/>
  <c r="V151" i="1"/>
  <c r="V158" i="1"/>
  <c r="V163" i="1"/>
  <c r="V169" i="1"/>
  <c r="V191" i="1"/>
  <c r="V195" i="1"/>
  <c r="V215" i="1"/>
  <c r="V218" i="1"/>
  <c r="W217" i="1"/>
  <c r="W218" i="1" s="1"/>
  <c r="V219" i="1"/>
  <c r="V226" i="1"/>
  <c r="W221" i="1"/>
  <c r="W225" i="1" s="1"/>
  <c r="V225" i="1"/>
  <c r="V235" i="1"/>
  <c r="V240" i="1"/>
  <c r="W237" i="1"/>
  <c r="W240" i="1" s="1"/>
  <c r="V253" i="1"/>
  <c r="K479" i="1"/>
  <c r="V264" i="1"/>
  <c r="W256" i="1"/>
  <c r="W263" i="1" s="1"/>
  <c r="F479" i="1"/>
  <c r="H9" i="1"/>
  <c r="V471" i="1"/>
  <c r="V470" i="1"/>
  <c r="U473" i="1"/>
  <c r="V24" i="1"/>
  <c r="W35" i="1"/>
  <c r="W36" i="1" s="1"/>
  <c r="W474" i="1" s="1"/>
  <c r="W39" i="1"/>
  <c r="W40" i="1" s="1"/>
  <c r="W43" i="1"/>
  <c r="W44" i="1" s="1"/>
  <c r="W49" i="1"/>
  <c r="W51" i="1" s="1"/>
  <c r="V52" i="1"/>
  <c r="W55" i="1"/>
  <c r="W59" i="1" s="1"/>
  <c r="V59" i="1"/>
  <c r="V473" i="1" s="1"/>
  <c r="E479" i="1"/>
  <c r="V80" i="1"/>
  <c r="W82" i="1"/>
  <c r="W88" i="1" s="1"/>
  <c r="W91" i="1"/>
  <c r="W102" i="1" s="1"/>
  <c r="W105" i="1"/>
  <c r="W115" i="1" s="1"/>
  <c r="W136" i="1"/>
  <c r="W139" i="1" s="1"/>
  <c r="V139" i="1"/>
  <c r="W143" i="1"/>
  <c r="W151" i="1" s="1"/>
  <c r="V152" i="1"/>
  <c r="I479" i="1"/>
  <c r="V157" i="1"/>
  <c r="W165" i="1"/>
  <c r="W169" i="1" s="1"/>
  <c r="W193" i="1"/>
  <c r="W195" i="1" s="1"/>
  <c r="V214" i="1"/>
  <c r="V234" i="1"/>
  <c r="V241" i="1"/>
  <c r="V247" i="1"/>
  <c r="V252" i="1"/>
  <c r="W249" i="1"/>
  <c r="W252" i="1" s="1"/>
  <c r="V263" i="1"/>
  <c r="V269" i="1"/>
  <c r="L479" i="1"/>
  <c r="V273" i="1"/>
  <c r="W272" i="1"/>
  <c r="W273" i="1" s="1"/>
  <c r="V274" i="1"/>
  <c r="V280" i="1"/>
  <c r="W276" i="1"/>
  <c r="W279" i="1" s="1"/>
  <c r="V300" i="1"/>
  <c r="V306" i="1"/>
  <c r="V309" i="1"/>
  <c r="W308" i="1"/>
  <c r="W309" i="1" s="1"/>
  <c r="V310" i="1"/>
  <c r="V313" i="1"/>
  <c r="W312" i="1"/>
  <c r="W313" i="1" s="1"/>
  <c r="V314" i="1"/>
  <c r="V322" i="1"/>
  <c r="V321" i="1"/>
  <c r="W317" i="1"/>
  <c r="W321" i="1" s="1"/>
  <c r="V368" i="1"/>
  <c r="V371" i="1"/>
  <c r="W370" i="1"/>
  <c r="W371" i="1" s="1"/>
  <c r="V372" i="1"/>
  <c r="V377" i="1"/>
  <c r="W374" i="1"/>
  <c r="W377" i="1" s="1"/>
  <c r="V378" i="1"/>
  <c r="V446" i="1"/>
  <c r="V452" i="1"/>
  <c r="V458" i="1"/>
  <c r="W454" i="1"/>
  <c r="W457" i="1" s="1"/>
  <c r="V457" i="1"/>
  <c r="V463" i="1"/>
  <c r="S479" i="1"/>
  <c r="V467" i="1"/>
  <c r="W466" i="1"/>
  <c r="W467" i="1" s="1"/>
  <c r="V468" i="1"/>
  <c r="B479" i="1"/>
  <c r="J479" i="1"/>
  <c r="R479" i="1"/>
  <c r="M479" i="1"/>
  <c r="V301" i="1"/>
  <c r="V327" i="1"/>
  <c r="V334" i="1"/>
  <c r="W329" i="1"/>
  <c r="W333" i="1" s="1"/>
  <c r="V333" i="1"/>
  <c r="V345" i="1"/>
  <c r="V361" i="1"/>
  <c r="W347" i="1"/>
  <c r="W360" i="1" s="1"/>
  <c r="V360" i="1"/>
  <c r="V388" i="1"/>
  <c r="V398" i="1"/>
  <c r="W390" i="1"/>
  <c r="W397" i="1" s="1"/>
  <c r="V397" i="1"/>
  <c r="W419" i="1"/>
  <c r="V419" i="1"/>
  <c r="V425" i="1"/>
  <c r="V433" i="1"/>
  <c r="W427" i="1"/>
  <c r="W433" i="1" s="1"/>
  <c r="V434" i="1"/>
  <c r="V439" i="1"/>
  <c r="W436" i="1"/>
  <c r="W438" i="1" s="1"/>
  <c r="V445" i="1"/>
  <c r="V451" i="1"/>
  <c r="V462" i="1"/>
  <c r="P479" i="1"/>
  <c r="V344" i="1"/>
  <c r="V420" i="1"/>
  <c r="V469" i="1" l="1"/>
  <c r="V472" i="1"/>
</calcChain>
</file>

<file path=xl/sharedStrings.xml><?xml version="1.0" encoding="utf-8"?>
<sst xmlns="http://schemas.openxmlformats.org/spreadsheetml/2006/main" count="1722" uniqueCount="654">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</sst>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5" fillId="0" borderId="15" xfId="0" applyFont="1" applyBorder="1" applyAlignment="1">
      <alignment horizontal="left" vertical="center" wrapText="1"/>
    </xf>
    <xf numFmtId="0" fontId="0" fillId="0" borderId="19" xfId="0" applyBorder="1"/>
    <xf numFmtId="0" fontId="24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25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555" t="s">
        <v>0</v>
      </c>
      <c r="E1" s="351"/>
      <c r="F1" s="351"/>
      <c r="G1" s="13" t="s">
        <v>1</v>
      </c>
      <c r="H1" s="555" t="s">
        <v>2</v>
      </c>
      <c r="I1" s="351"/>
      <c r="J1" s="351"/>
      <c r="K1" s="351"/>
      <c r="L1" s="351"/>
      <c r="M1" s="351"/>
      <c r="N1" s="351"/>
      <c r="O1" s="350" t="s">
        <v>3</v>
      </c>
      <c r="P1" s="351"/>
      <c r="Q1" s="35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544" t="s">
        <v>8</v>
      </c>
      <c r="B5" s="394"/>
      <c r="C5" s="378"/>
      <c r="D5" s="585"/>
      <c r="E5" s="587"/>
      <c r="F5" s="377" t="s">
        <v>9</v>
      </c>
      <c r="G5" s="378"/>
      <c r="H5" s="585"/>
      <c r="I5" s="586"/>
      <c r="J5" s="586"/>
      <c r="K5" s="587"/>
      <c r="M5" s="25" t="s">
        <v>10</v>
      </c>
      <c r="N5" s="430">
        <v>45224</v>
      </c>
      <c r="O5" s="363"/>
      <c r="Q5" s="357" t="s">
        <v>11</v>
      </c>
      <c r="R5" s="358"/>
      <c r="S5" s="466" t="s">
        <v>12</v>
      </c>
      <c r="T5" s="363"/>
      <c r="Y5" s="52"/>
      <c r="Z5" s="52"/>
      <c r="AA5" s="52"/>
    </row>
    <row r="6" spans="1:28" s="309" customFormat="1" ht="24" customHeight="1" x14ac:dyDescent="0.2">
      <c r="A6" s="544" t="s">
        <v>13</v>
      </c>
      <c r="B6" s="394"/>
      <c r="C6" s="378"/>
      <c r="D6" s="593" t="s">
        <v>14</v>
      </c>
      <c r="E6" s="594"/>
      <c r="F6" s="594"/>
      <c r="G6" s="594"/>
      <c r="H6" s="594"/>
      <c r="I6" s="594"/>
      <c r="J6" s="594"/>
      <c r="K6" s="363"/>
      <c r="M6" s="25" t="s">
        <v>15</v>
      </c>
      <c r="N6" s="598" t="str">
        <f>IF(N5=0," ",CHOOSE(WEEKDAY(N5,2),"Понедельник","Вторник","Среда","Четверг","Пятница","Суббота","Воскресенье"))</f>
        <v>Среда</v>
      </c>
      <c r="O6" s="323"/>
      <c r="Q6" s="639" t="s">
        <v>16</v>
      </c>
      <c r="R6" s="358"/>
      <c r="S6" s="610" t="s">
        <v>17</v>
      </c>
      <c r="T6" s="473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456" t="str">
        <f>IFERROR(VLOOKUP(DeliveryAddress,Table,3,0),1)</f>
        <v>2</v>
      </c>
      <c r="E7" s="457"/>
      <c r="F7" s="457"/>
      <c r="G7" s="457"/>
      <c r="H7" s="457"/>
      <c r="I7" s="457"/>
      <c r="J7" s="457"/>
      <c r="K7" s="397"/>
      <c r="M7" s="25"/>
      <c r="N7" s="43"/>
      <c r="O7" s="43"/>
      <c r="Q7" s="316"/>
      <c r="R7" s="358"/>
      <c r="S7" s="611"/>
      <c r="T7" s="612"/>
      <c r="Y7" s="52"/>
      <c r="Z7" s="52"/>
      <c r="AA7" s="52"/>
    </row>
    <row r="8" spans="1:28" s="309" customFormat="1" ht="25.5" customHeight="1" x14ac:dyDescent="0.2">
      <c r="A8" s="330" t="s">
        <v>18</v>
      </c>
      <c r="B8" s="319"/>
      <c r="C8" s="320"/>
      <c r="D8" s="446"/>
      <c r="E8" s="447"/>
      <c r="F8" s="447"/>
      <c r="G8" s="447"/>
      <c r="H8" s="447"/>
      <c r="I8" s="447"/>
      <c r="J8" s="447"/>
      <c r="K8" s="448"/>
      <c r="M8" s="25" t="s">
        <v>19</v>
      </c>
      <c r="N8" s="362">
        <v>0.5</v>
      </c>
      <c r="O8" s="363"/>
      <c r="Q8" s="316"/>
      <c r="R8" s="358"/>
      <c r="S8" s="611"/>
      <c r="T8" s="612"/>
      <c r="Y8" s="52"/>
      <c r="Z8" s="52"/>
      <c r="AA8" s="52"/>
    </row>
    <row r="9" spans="1:28" s="309" customFormat="1" ht="39.950000000000003" customHeight="1" x14ac:dyDescent="0.2">
      <c r="A9" s="3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83"/>
      <c r="E9" s="384"/>
      <c r="F9" s="3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31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6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M9" s="27" t="s">
        <v>20</v>
      </c>
      <c r="N9" s="430"/>
      <c r="O9" s="363"/>
      <c r="Q9" s="316"/>
      <c r="R9" s="358"/>
      <c r="S9" s="613"/>
      <c r="T9" s="614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83"/>
      <c r="E10" s="384"/>
      <c r="F10" s="3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19" t="str">
        <f>IFERROR(VLOOKUP($D$10,Proxy,2,FALSE),"")</f>
        <v/>
      </c>
      <c r="I10" s="316"/>
      <c r="J10" s="316"/>
      <c r="K10" s="316"/>
      <c r="M10" s="27" t="s">
        <v>21</v>
      </c>
      <c r="N10" s="362"/>
      <c r="O10" s="363"/>
      <c r="R10" s="25" t="s">
        <v>22</v>
      </c>
      <c r="S10" s="472" t="s">
        <v>23</v>
      </c>
      <c r="T10" s="473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62"/>
      <c r="O11" s="363"/>
      <c r="R11" s="25" t="s">
        <v>26</v>
      </c>
      <c r="S11" s="381" t="s">
        <v>27</v>
      </c>
      <c r="T11" s="38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93" t="s">
        <v>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78"/>
      <c r="M12" s="25" t="s">
        <v>29</v>
      </c>
      <c r="N12" s="396"/>
      <c r="O12" s="397"/>
      <c r="P12" s="24"/>
      <c r="R12" s="25"/>
      <c r="S12" s="351"/>
      <c r="T12" s="316"/>
      <c r="Y12" s="52"/>
      <c r="Z12" s="52"/>
      <c r="AA12" s="52"/>
    </row>
    <row r="13" spans="1:28" s="309" customFormat="1" ht="23.25" customHeight="1" x14ac:dyDescent="0.2">
      <c r="A13" s="393" t="s">
        <v>30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78"/>
      <c r="L13" s="27"/>
      <c r="M13" s="27" t="s">
        <v>31</v>
      </c>
      <c r="N13" s="381"/>
      <c r="O13" s="38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93" t="s">
        <v>32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7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643" t="s">
        <v>33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78"/>
      <c r="M15" s="501" t="s">
        <v>34</v>
      </c>
      <c r="N15" s="351"/>
      <c r="O15" s="351"/>
      <c r="P15" s="351"/>
      <c r="Q15" s="35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02"/>
      <c r="N16" s="502"/>
      <c r="O16" s="502"/>
      <c r="P16" s="502"/>
      <c r="Q16" s="50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34" t="s">
        <v>35</v>
      </c>
      <c r="B17" s="334" t="s">
        <v>36</v>
      </c>
      <c r="C17" s="541" t="s">
        <v>37</v>
      </c>
      <c r="D17" s="334" t="s">
        <v>38</v>
      </c>
      <c r="E17" s="335"/>
      <c r="F17" s="334" t="s">
        <v>39</v>
      </c>
      <c r="G17" s="334" t="s">
        <v>40</v>
      </c>
      <c r="H17" s="334" t="s">
        <v>41</v>
      </c>
      <c r="I17" s="334" t="s">
        <v>42</v>
      </c>
      <c r="J17" s="334" t="s">
        <v>43</v>
      </c>
      <c r="K17" s="334" t="s">
        <v>44</v>
      </c>
      <c r="L17" s="334" t="s">
        <v>45</v>
      </c>
      <c r="M17" s="334" t="s">
        <v>46</v>
      </c>
      <c r="N17" s="590"/>
      <c r="O17" s="590"/>
      <c r="P17" s="590"/>
      <c r="Q17" s="335"/>
      <c r="R17" s="427" t="s">
        <v>47</v>
      </c>
      <c r="S17" s="378"/>
      <c r="T17" s="334" t="s">
        <v>48</v>
      </c>
      <c r="U17" s="334" t="s">
        <v>49</v>
      </c>
      <c r="V17" s="338" t="s">
        <v>50</v>
      </c>
      <c r="W17" s="334" t="s">
        <v>51</v>
      </c>
      <c r="X17" s="328" t="s">
        <v>52</v>
      </c>
      <c r="Y17" s="328" t="s">
        <v>53</v>
      </c>
      <c r="Z17" s="328" t="s">
        <v>54</v>
      </c>
      <c r="AA17" s="566"/>
      <c r="AB17" s="567"/>
      <c r="AC17" s="449"/>
      <c r="AZ17" s="554" t="s">
        <v>55</v>
      </c>
    </row>
    <row r="18" spans="1:52" ht="14.25" customHeight="1" x14ac:dyDescent="0.2">
      <c r="A18" s="359"/>
      <c r="B18" s="359"/>
      <c r="C18" s="359"/>
      <c r="D18" s="336"/>
      <c r="E18" s="337"/>
      <c r="F18" s="359"/>
      <c r="G18" s="359"/>
      <c r="H18" s="359"/>
      <c r="I18" s="359"/>
      <c r="J18" s="359"/>
      <c r="K18" s="359"/>
      <c r="L18" s="359"/>
      <c r="M18" s="336"/>
      <c r="N18" s="591"/>
      <c r="O18" s="591"/>
      <c r="P18" s="591"/>
      <c r="Q18" s="337"/>
      <c r="R18" s="308" t="s">
        <v>56</v>
      </c>
      <c r="S18" s="308" t="s">
        <v>57</v>
      </c>
      <c r="T18" s="359"/>
      <c r="U18" s="359"/>
      <c r="V18" s="339"/>
      <c r="W18" s="359"/>
      <c r="X18" s="329"/>
      <c r="Y18" s="329"/>
      <c r="Z18" s="568"/>
      <c r="AA18" s="569"/>
      <c r="AB18" s="570"/>
      <c r="AC18" s="450"/>
      <c r="AZ18" s="316"/>
    </row>
    <row r="19" spans="1:52" ht="27.75" customHeight="1" x14ac:dyDescent="0.2">
      <c r="A19" s="340" t="s">
        <v>58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49"/>
      <c r="Y19" s="49"/>
    </row>
    <row r="20" spans="1:52" ht="16.5" customHeight="1" x14ac:dyDescent="0.25">
      <c r="A20" s="327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6"/>
      <c r="Y20" s="306"/>
    </row>
    <row r="21" spans="1:52" ht="14.25" customHeight="1" x14ac:dyDescent="0.25">
      <c r="A21" s="321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6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1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44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62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5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1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5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18" t="s">
        <v>64</v>
      </c>
      <c r="N36" s="319"/>
      <c r="O36" s="319"/>
      <c r="P36" s="319"/>
      <c r="Q36" s="319"/>
      <c r="R36" s="319"/>
      <c r="S36" s="320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18" t="s">
        <v>64</v>
      </c>
      <c r="N37" s="319"/>
      <c r="O37" s="319"/>
      <c r="P37" s="319"/>
      <c r="Q37" s="319"/>
      <c r="R37" s="319"/>
      <c r="S37" s="320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1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2">
        <v>4607091388282</v>
      </c>
      <c r="E39" s="323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53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3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18" t="s">
        <v>64</v>
      </c>
      <c r="N40" s="319"/>
      <c r="O40" s="319"/>
      <c r="P40" s="319"/>
      <c r="Q40" s="319"/>
      <c r="R40" s="319"/>
      <c r="S40" s="320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18" t="s">
        <v>64</v>
      </c>
      <c r="N41" s="319"/>
      <c r="O41" s="319"/>
      <c r="P41" s="319"/>
      <c r="Q41" s="319"/>
      <c r="R41" s="319"/>
      <c r="S41" s="320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1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2">
        <v>4607091389111</v>
      </c>
      <c r="E43" s="323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36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3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18" t="s">
        <v>64</v>
      </c>
      <c r="N44" s="319"/>
      <c r="O44" s="319"/>
      <c r="P44" s="319"/>
      <c r="Q44" s="319"/>
      <c r="R44" s="319"/>
      <c r="S44" s="320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18" t="s">
        <v>64</v>
      </c>
      <c r="N45" s="319"/>
      <c r="O45" s="319"/>
      <c r="P45" s="319"/>
      <c r="Q45" s="319"/>
      <c r="R45" s="319"/>
      <c r="S45" s="320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40" t="s">
        <v>91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49"/>
      <c r="Y46" s="49"/>
    </row>
    <row r="47" spans="1:52" ht="16.5" customHeight="1" x14ac:dyDescent="0.25">
      <c r="A47" s="327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6"/>
      <c r="Y47" s="306"/>
    </row>
    <row r="48" spans="1:52" ht="14.25" customHeight="1" x14ac:dyDescent="0.25">
      <c r="A48" s="321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2">
        <v>4680115881440</v>
      </c>
      <c r="E49" s="323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3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2">
        <v>4680115881433</v>
      </c>
      <c r="E50" s="323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18" t="s">
        <v>64</v>
      </c>
      <c r="N51" s="319"/>
      <c r="O51" s="319"/>
      <c r="P51" s="319"/>
      <c r="Q51" s="319"/>
      <c r="R51" s="319"/>
      <c r="S51" s="320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18" t="s">
        <v>64</v>
      </c>
      <c r="N52" s="319"/>
      <c r="O52" s="319"/>
      <c r="P52" s="319"/>
      <c r="Q52" s="319"/>
      <c r="R52" s="319"/>
      <c r="S52" s="320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27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6"/>
      <c r="Y53" s="306"/>
    </row>
    <row r="54" spans="1:52" ht="14.25" customHeight="1" x14ac:dyDescent="0.25">
      <c r="A54" s="321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2">
        <v>4680115881426</v>
      </c>
      <c r="E55" s="323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388" t="s">
        <v>104</v>
      </c>
      <c r="N55" s="325"/>
      <c r="O55" s="325"/>
      <c r="P55" s="325"/>
      <c r="Q55" s="323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2">
        <v>4680115881426</v>
      </c>
      <c r="E56" s="323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5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11">
        <v>750</v>
      </c>
      <c r="V56" s="312">
        <f>IFERROR(IF(U56="",0,CEILING((U56/$H56),1)*$H56),"")</f>
        <v>756</v>
      </c>
      <c r="W56" s="37">
        <f>IFERROR(IF(V56=0,"",ROUNDUP(V56/H56,0)*0.02175),"")</f>
        <v>1.5225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5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528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18" t="s">
        <v>64</v>
      </c>
      <c r="N59" s="319"/>
      <c r="O59" s="319"/>
      <c r="P59" s="319"/>
      <c r="Q59" s="319"/>
      <c r="R59" s="319"/>
      <c r="S59" s="320"/>
      <c r="T59" s="38" t="s">
        <v>65</v>
      </c>
      <c r="U59" s="313">
        <f>IFERROR(U55/H55,"0")+IFERROR(U56/H56,"0")+IFERROR(U57/H57,"0")+IFERROR(U58/H58,"0")</f>
        <v>69.444444444444443</v>
      </c>
      <c r="V59" s="313">
        <f>IFERROR(V55/H55,"0")+IFERROR(V56/H56,"0")+IFERROR(V57/H57,"0")+IFERROR(V58/H58,"0")</f>
        <v>70</v>
      </c>
      <c r="W59" s="313">
        <f>IFERROR(IF(W55="",0,W55),"0")+IFERROR(IF(W56="",0,W56),"0")+IFERROR(IF(W57="",0,W57),"0")+IFERROR(IF(W58="",0,W58),"0")</f>
        <v>1.5225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18" t="s">
        <v>64</v>
      </c>
      <c r="N60" s="319"/>
      <c r="O60" s="319"/>
      <c r="P60" s="319"/>
      <c r="Q60" s="319"/>
      <c r="R60" s="319"/>
      <c r="S60" s="320"/>
      <c r="T60" s="38" t="s">
        <v>63</v>
      </c>
      <c r="U60" s="313">
        <f>IFERROR(SUM(U55:U58),"0")</f>
        <v>750</v>
      </c>
      <c r="V60" s="313">
        <f>IFERROR(SUM(V55:V58),"0")</f>
        <v>756</v>
      </c>
      <c r="W60" s="38"/>
      <c r="X60" s="314"/>
      <c r="Y60" s="314"/>
    </row>
    <row r="61" spans="1:52" ht="16.5" customHeight="1" x14ac:dyDescent="0.25">
      <c r="A61" s="327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6"/>
      <c r="Y61" s="306"/>
    </row>
    <row r="62" spans="1:52" ht="14.25" customHeight="1" x14ac:dyDescent="0.25">
      <c r="A62" s="321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2">
        <v>4607091382945</v>
      </c>
      <c r="E63" s="323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4" t="s">
        <v>113</v>
      </c>
      <c r="N63" s="325"/>
      <c r="O63" s="325"/>
      <c r="P63" s="325"/>
      <c r="Q63" s="323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2">
        <v>4607091385670</v>
      </c>
      <c r="E64" s="323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2">
        <v>4680115881327</v>
      </c>
      <c r="E65" s="323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3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2">
        <v>4680115882133</v>
      </c>
      <c r="E66" s="323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3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2">
        <v>4607091382952</v>
      </c>
      <c r="E67" s="323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3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3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2">
        <v>4680115882539</v>
      </c>
      <c r="E68" s="323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3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3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2">
        <v>4607091385687</v>
      </c>
      <c r="E69" s="323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3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3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2">
        <v>4607091384604</v>
      </c>
      <c r="E70" s="323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2">
        <v>4680115880283</v>
      </c>
      <c r="E71" s="323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52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2">
        <v>4680115881518</v>
      </c>
      <c r="E72" s="323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3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3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2">
        <v>4680115881303</v>
      </c>
      <c r="E73" s="323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3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2">
        <v>4680115882577</v>
      </c>
      <c r="E74" s="323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3" t="s">
        <v>138</v>
      </c>
      <c r="N74" s="325"/>
      <c r="O74" s="325"/>
      <c r="P74" s="325"/>
      <c r="Q74" s="323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2">
        <v>4607091388466</v>
      </c>
      <c r="E75" s="323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6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2">
        <v>4680115880269</v>
      </c>
      <c r="E76" s="323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5"/>
      <c r="O76" s="325"/>
      <c r="P76" s="325"/>
      <c r="Q76" s="323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2">
        <v>4680115880429</v>
      </c>
      <c r="E77" s="323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5"/>
      <c r="O77" s="325"/>
      <c r="P77" s="325"/>
      <c r="Q77" s="323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2">
        <v>4680115881457</v>
      </c>
      <c r="E78" s="323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5"/>
      <c r="O78" s="325"/>
      <c r="P78" s="325"/>
      <c r="Q78" s="323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18" t="s">
        <v>64</v>
      </c>
      <c r="N79" s="319"/>
      <c r="O79" s="319"/>
      <c r="P79" s="319"/>
      <c r="Q79" s="319"/>
      <c r="R79" s="319"/>
      <c r="S79" s="320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18" t="s">
        <v>64</v>
      </c>
      <c r="N80" s="319"/>
      <c r="O80" s="319"/>
      <c r="P80" s="319"/>
      <c r="Q80" s="319"/>
      <c r="R80" s="319"/>
      <c r="S80" s="320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21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2">
        <v>4607091384789</v>
      </c>
      <c r="E82" s="323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348" t="s">
        <v>149</v>
      </c>
      <c r="N82" s="325"/>
      <c r="O82" s="325"/>
      <c r="P82" s="325"/>
      <c r="Q82" s="323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2">
        <v>4680115881488</v>
      </c>
      <c r="E83" s="323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5"/>
      <c r="O83" s="325"/>
      <c r="P83" s="325"/>
      <c r="Q83" s="323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2">
        <v>4607091384765</v>
      </c>
      <c r="E84" s="323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616" t="s">
        <v>154</v>
      </c>
      <c r="N84" s="325"/>
      <c r="O84" s="325"/>
      <c r="P84" s="325"/>
      <c r="Q84" s="323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2">
        <v>4680115882775</v>
      </c>
      <c r="E85" s="323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29" t="s">
        <v>157</v>
      </c>
      <c r="N85" s="325"/>
      <c r="O85" s="325"/>
      <c r="P85" s="325"/>
      <c r="Q85" s="323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2">
        <v>4680115880658</v>
      </c>
      <c r="E86" s="323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6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5"/>
      <c r="O86" s="325"/>
      <c r="P86" s="325"/>
      <c r="Q86" s="323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2">
        <v>4607091381962</v>
      </c>
      <c r="E87" s="323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34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5"/>
      <c r="O87" s="325"/>
      <c r="P87" s="325"/>
      <c r="Q87" s="323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18" t="s">
        <v>64</v>
      </c>
      <c r="N88" s="319"/>
      <c r="O88" s="319"/>
      <c r="P88" s="319"/>
      <c r="Q88" s="319"/>
      <c r="R88" s="319"/>
      <c r="S88" s="320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18" t="s">
        <v>64</v>
      </c>
      <c r="N89" s="319"/>
      <c r="O89" s="319"/>
      <c r="P89" s="319"/>
      <c r="Q89" s="319"/>
      <c r="R89" s="319"/>
      <c r="S89" s="320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1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2">
        <v>4680115883444</v>
      </c>
      <c r="E91" s="323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629" t="s">
        <v>164</v>
      </c>
      <c r="N91" s="325"/>
      <c r="O91" s="325"/>
      <c r="P91" s="325"/>
      <c r="Q91" s="323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2">
        <v>4680115883444</v>
      </c>
      <c r="E92" s="323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83" t="s">
        <v>164</v>
      </c>
      <c r="N92" s="325"/>
      <c r="O92" s="325"/>
      <c r="P92" s="325"/>
      <c r="Q92" s="323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2">
        <v>4607091387667</v>
      </c>
      <c r="E93" s="323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2">
        <v>4607091387636</v>
      </c>
      <c r="E94" s="323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5"/>
      <c r="O94" s="325"/>
      <c r="P94" s="325"/>
      <c r="Q94" s="323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2">
        <v>4607091384727</v>
      </c>
      <c r="E95" s="323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6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2">
        <v>4607091386745</v>
      </c>
      <c r="E96" s="323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5"/>
      <c r="O96" s="325"/>
      <c r="P96" s="325"/>
      <c r="Q96" s="323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2">
        <v>4607091382426</v>
      </c>
      <c r="E97" s="323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2">
        <v>4607091386547</v>
      </c>
      <c r="E98" s="323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5"/>
      <c r="O98" s="325"/>
      <c r="P98" s="325"/>
      <c r="Q98" s="323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2">
        <v>4607091384703</v>
      </c>
      <c r="E99" s="323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5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2">
        <v>4607091384734</v>
      </c>
      <c r="E100" s="323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5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2">
        <v>4607091382464</v>
      </c>
      <c r="E101" s="323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5"/>
      <c r="O101" s="325"/>
      <c r="P101" s="325"/>
      <c r="Q101" s="323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18" t="s">
        <v>64</v>
      </c>
      <c r="N102" s="319"/>
      <c r="O102" s="319"/>
      <c r="P102" s="319"/>
      <c r="Q102" s="319"/>
      <c r="R102" s="319"/>
      <c r="S102" s="320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18" t="s">
        <v>64</v>
      </c>
      <c r="N103" s="319"/>
      <c r="O103" s="319"/>
      <c r="P103" s="319"/>
      <c r="Q103" s="319"/>
      <c r="R103" s="319"/>
      <c r="S103" s="320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1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2">
        <v>4607091386967</v>
      </c>
      <c r="E105" s="323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74" t="s">
        <v>187</v>
      </c>
      <c r="N105" s="325"/>
      <c r="O105" s="325"/>
      <c r="P105" s="325"/>
      <c r="Q105" s="323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2">
        <v>4607091386967</v>
      </c>
      <c r="E106" s="323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623" t="s">
        <v>189</v>
      </c>
      <c r="N106" s="325"/>
      <c r="O106" s="325"/>
      <c r="P106" s="325"/>
      <c r="Q106" s="323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2">
        <v>4607091385304</v>
      </c>
      <c r="E107" s="323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35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5"/>
      <c r="O107" s="325"/>
      <c r="P107" s="325"/>
      <c r="Q107" s="323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2">
        <v>4607091386264</v>
      </c>
      <c r="E108" s="323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5"/>
      <c r="O108" s="325"/>
      <c r="P108" s="325"/>
      <c r="Q108" s="323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2">
        <v>4680115882584</v>
      </c>
      <c r="E109" s="323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615" t="s">
        <v>196</v>
      </c>
      <c r="N109" s="325"/>
      <c r="O109" s="325"/>
      <c r="P109" s="325"/>
      <c r="Q109" s="323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2">
        <v>4607091385731</v>
      </c>
      <c r="E110" s="323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538" t="s">
        <v>199</v>
      </c>
      <c r="N110" s="325"/>
      <c r="O110" s="325"/>
      <c r="P110" s="325"/>
      <c r="Q110" s="323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2">
        <v>4680115880214</v>
      </c>
      <c r="E111" s="323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20" t="s">
        <v>202</v>
      </c>
      <c r="N111" s="325"/>
      <c r="O111" s="325"/>
      <c r="P111" s="325"/>
      <c r="Q111" s="323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2">
        <v>4680115880894</v>
      </c>
      <c r="E112" s="323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575" t="s">
        <v>205</v>
      </c>
      <c r="N112" s="325"/>
      <c r="O112" s="325"/>
      <c r="P112" s="325"/>
      <c r="Q112" s="323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2">
        <v>4607091385427</v>
      </c>
      <c r="E113" s="323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5"/>
      <c r="O113" s="325"/>
      <c r="P113" s="325"/>
      <c r="Q113" s="323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2">
        <v>4680115882645</v>
      </c>
      <c r="E114" s="323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583" t="s">
        <v>210</v>
      </c>
      <c r="N114" s="325"/>
      <c r="O114" s="325"/>
      <c r="P114" s="325"/>
      <c r="Q114" s="323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18" t="s">
        <v>64</v>
      </c>
      <c r="N115" s="319"/>
      <c r="O115" s="319"/>
      <c r="P115" s="319"/>
      <c r="Q115" s="319"/>
      <c r="R115" s="319"/>
      <c r="S115" s="320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18" t="s">
        <v>64</v>
      </c>
      <c r="N116" s="319"/>
      <c r="O116" s="319"/>
      <c r="P116" s="319"/>
      <c r="Q116" s="319"/>
      <c r="R116" s="319"/>
      <c r="S116" s="320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2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2">
        <v>4607091383065</v>
      </c>
      <c r="E118" s="323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5"/>
      <c r="O118" s="325"/>
      <c r="P118" s="325"/>
      <c r="Q118" s="323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2">
        <v>4680115881532</v>
      </c>
      <c r="E119" s="323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3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5"/>
      <c r="O119" s="325"/>
      <c r="P119" s="325"/>
      <c r="Q119" s="323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2">
        <v>4680115882652</v>
      </c>
      <c r="E120" s="323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75" t="s">
        <v>218</v>
      </c>
      <c r="N120" s="325"/>
      <c r="O120" s="325"/>
      <c r="P120" s="325"/>
      <c r="Q120" s="323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2">
        <v>4680115880238</v>
      </c>
      <c r="E121" s="323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52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5"/>
      <c r="O121" s="325"/>
      <c r="P121" s="325"/>
      <c r="Q121" s="323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2">
        <v>4680115881464</v>
      </c>
      <c r="E122" s="323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366" t="s">
        <v>223</v>
      </c>
      <c r="N122" s="325"/>
      <c r="O122" s="325"/>
      <c r="P122" s="325"/>
      <c r="Q122" s="323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18" t="s">
        <v>64</v>
      </c>
      <c r="N123" s="319"/>
      <c r="O123" s="319"/>
      <c r="P123" s="319"/>
      <c r="Q123" s="319"/>
      <c r="R123" s="319"/>
      <c r="S123" s="320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18" t="s">
        <v>64</v>
      </c>
      <c r="N124" s="319"/>
      <c r="O124" s="319"/>
      <c r="P124" s="319"/>
      <c r="Q124" s="319"/>
      <c r="R124" s="319"/>
      <c r="S124" s="320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27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6"/>
      <c r="Y125" s="306"/>
    </row>
    <row r="126" spans="1:52" ht="14.25" customHeight="1" x14ac:dyDescent="0.25">
      <c r="A126" s="321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2">
        <v>4607091385168</v>
      </c>
      <c r="E127" s="323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5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5"/>
      <c r="O127" s="325"/>
      <c r="P127" s="325"/>
      <c r="Q127" s="323"/>
      <c r="R127" s="35"/>
      <c r="S127" s="35"/>
      <c r="T127" s="36" t="s">
        <v>63</v>
      </c>
      <c r="U127" s="311">
        <v>40</v>
      </c>
      <c r="V127" s="312">
        <f>IFERROR(IF(U127="",0,CEILING((U127/$H127),1)*$H127),"")</f>
        <v>40.5</v>
      </c>
      <c r="W127" s="37">
        <f>IFERROR(IF(V127=0,"",ROUNDUP(V127/H127,0)*0.02175),"")</f>
        <v>0.10874999999999999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2">
        <v>4607091383256</v>
      </c>
      <c r="E128" s="323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5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5"/>
      <c r="O128" s="325"/>
      <c r="P128" s="325"/>
      <c r="Q128" s="323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2">
        <v>4607091385748</v>
      </c>
      <c r="E129" s="323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5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5"/>
      <c r="O129" s="325"/>
      <c r="P129" s="325"/>
      <c r="Q129" s="323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2">
        <v>4607091384581</v>
      </c>
      <c r="E130" s="323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3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5"/>
      <c r="O130" s="325"/>
      <c r="P130" s="325"/>
      <c r="Q130" s="323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18" t="s">
        <v>64</v>
      </c>
      <c r="N131" s="319"/>
      <c r="O131" s="319"/>
      <c r="P131" s="319"/>
      <c r="Q131" s="319"/>
      <c r="R131" s="319"/>
      <c r="S131" s="320"/>
      <c r="T131" s="38" t="s">
        <v>65</v>
      </c>
      <c r="U131" s="313">
        <f>IFERROR(U127/H127,"0")+IFERROR(U128/H128,"0")+IFERROR(U129/H129,"0")+IFERROR(U130/H130,"0")</f>
        <v>4.9382716049382722</v>
      </c>
      <c r="V131" s="313">
        <f>IFERROR(V127/H127,"0")+IFERROR(V128/H128,"0")+IFERROR(V129/H129,"0")+IFERROR(V130/H130,"0")</f>
        <v>5</v>
      </c>
      <c r="W131" s="313">
        <f>IFERROR(IF(W127="",0,W127),"0")+IFERROR(IF(W128="",0,W128),"0")+IFERROR(IF(W129="",0,W129),"0")+IFERROR(IF(W130="",0,W130),"0")</f>
        <v>0.10874999999999999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18" t="s">
        <v>64</v>
      </c>
      <c r="N132" s="319"/>
      <c r="O132" s="319"/>
      <c r="P132" s="319"/>
      <c r="Q132" s="319"/>
      <c r="R132" s="319"/>
      <c r="S132" s="320"/>
      <c r="T132" s="38" t="s">
        <v>63</v>
      </c>
      <c r="U132" s="313">
        <f>IFERROR(SUM(U127:U130),"0")</f>
        <v>40</v>
      </c>
      <c r="V132" s="313">
        <f>IFERROR(SUM(V127:V130),"0")</f>
        <v>40.5</v>
      </c>
      <c r="W132" s="38"/>
      <c r="X132" s="314"/>
      <c r="Y132" s="314"/>
    </row>
    <row r="133" spans="1:52" ht="27.75" customHeight="1" x14ac:dyDescent="0.2">
      <c r="A133" s="340" t="s">
        <v>233</v>
      </c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49"/>
      <c r="Y133" s="49"/>
    </row>
    <row r="134" spans="1:52" ht="16.5" customHeight="1" x14ac:dyDescent="0.25">
      <c r="A134" s="327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6"/>
      <c r="Y134" s="306"/>
    </row>
    <row r="135" spans="1:52" ht="14.25" customHeight="1" x14ac:dyDescent="0.25">
      <c r="A135" s="321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2">
        <v>4607091383423</v>
      </c>
      <c r="E136" s="323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5"/>
      <c r="O136" s="325"/>
      <c r="P136" s="325"/>
      <c r="Q136" s="323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2">
        <v>4607091381405</v>
      </c>
      <c r="E137" s="323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53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5"/>
      <c r="O137" s="325"/>
      <c r="P137" s="325"/>
      <c r="Q137" s="323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2">
        <v>4607091386516</v>
      </c>
      <c r="E138" s="323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3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5"/>
      <c r="O138" s="325"/>
      <c r="P138" s="325"/>
      <c r="Q138" s="323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18" t="s">
        <v>64</v>
      </c>
      <c r="N139" s="319"/>
      <c r="O139" s="319"/>
      <c r="P139" s="319"/>
      <c r="Q139" s="319"/>
      <c r="R139" s="319"/>
      <c r="S139" s="320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18" t="s">
        <v>64</v>
      </c>
      <c r="N140" s="319"/>
      <c r="O140" s="319"/>
      <c r="P140" s="319"/>
      <c r="Q140" s="319"/>
      <c r="R140" s="319"/>
      <c r="S140" s="320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27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6"/>
      <c r="Y141" s="306"/>
    </row>
    <row r="142" spans="1:52" ht="14.25" customHeight="1" x14ac:dyDescent="0.25">
      <c r="A142" s="321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2">
        <v>4680115880993</v>
      </c>
      <c r="E143" s="323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5"/>
      <c r="O143" s="325"/>
      <c r="P143" s="325"/>
      <c r="Q143" s="323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2">
        <v>4680115881761</v>
      </c>
      <c r="E144" s="323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3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2">
        <v>4680115881563</v>
      </c>
      <c r="E145" s="323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2">
        <v>4680115880986</v>
      </c>
      <c r="E146" s="323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5"/>
      <c r="O146" s="325"/>
      <c r="P146" s="325"/>
      <c r="Q146" s="323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2">
        <v>4680115880207</v>
      </c>
      <c r="E147" s="323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5"/>
      <c r="O147" s="325"/>
      <c r="P147" s="325"/>
      <c r="Q147" s="323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2">
        <v>4680115881785</v>
      </c>
      <c r="E148" s="323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5"/>
      <c r="O148" s="325"/>
      <c r="P148" s="325"/>
      <c r="Q148" s="323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2">
        <v>4680115881679</v>
      </c>
      <c r="E149" s="323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5"/>
      <c r="O149" s="325"/>
      <c r="P149" s="325"/>
      <c r="Q149" s="323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2">
        <v>4680115880191</v>
      </c>
      <c r="E150" s="323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5"/>
      <c r="O150" s="325"/>
      <c r="P150" s="325"/>
      <c r="Q150" s="323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18" t="s">
        <v>64</v>
      </c>
      <c r="N151" s="319"/>
      <c r="O151" s="319"/>
      <c r="P151" s="319"/>
      <c r="Q151" s="319"/>
      <c r="R151" s="319"/>
      <c r="S151" s="320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18" t="s">
        <v>64</v>
      </c>
      <c r="N152" s="319"/>
      <c r="O152" s="319"/>
      <c r="P152" s="319"/>
      <c r="Q152" s="319"/>
      <c r="R152" s="319"/>
      <c r="S152" s="320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27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6"/>
      <c r="Y153" s="306"/>
    </row>
    <row r="154" spans="1:52" ht="14.25" customHeight="1" x14ac:dyDescent="0.25">
      <c r="A154" s="321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2">
        <v>4680115881402</v>
      </c>
      <c r="E155" s="323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5"/>
      <c r="O155" s="325"/>
      <c r="P155" s="325"/>
      <c r="Q155" s="323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2">
        <v>4680115881396</v>
      </c>
      <c r="E156" s="323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5"/>
      <c r="O156" s="325"/>
      <c r="P156" s="325"/>
      <c r="Q156" s="323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18" t="s">
        <v>64</v>
      </c>
      <c r="N157" s="319"/>
      <c r="O157" s="319"/>
      <c r="P157" s="319"/>
      <c r="Q157" s="319"/>
      <c r="R157" s="319"/>
      <c r="S157" s="320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18" t="s">
        <v>64</v>
      </c>
      <c r="N158" s="319"/>
      <c r="O158" s="319"/>
      <c r="P158" s="319"/>
      <c r="Q158" s="319"/>
      <c r="R158" s="319"/>
      <c r="S158" s="320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1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2">
        <v>4680115882935</v>
      </c>
      <c r="E160" s="323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61" t="s">
        <v>265</v>
      </c>
      <c r="N160" s="325"/>
      <c r="O160" s="325"/>
      <c r="P160" s="325"/>
      <c r="Q160" s="323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2">
        <v>4680115880764</v>
      </c>
      <c r="E161" s="323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5"/>
      <c r="O161" s="325"/>
      <c r="P161" s="325"/>
      <c r="Q161" s="323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18" t="s">
        <v>64</v>
      </c>
      <c r="N162" s="319"/>
      <c r="O162" s="319"/>
      <c r="P162" s="319"/>
      <c r="Q162" s="319"/>
      <c r="R162" s="319"/>
      <c r="S162" s="320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18" t="s">
        <v>64</v>
      </c>
      <c r="N163" s="319"/>
      <c r="O163" s="319"/>
      <c r="P163" s="319"/>
      <c r="Q163" s="319"/>
      <c r="R163" s="319"/>
      <c r="S163" s="320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1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2">
        <v>4680115882683</v>
      </c>
      <c r="E165" s="323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5"/>
      <c r="O165" s="325"/>
      <c r="P165" s="325"/>
      <c r="Q165" s="323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2">
        <v>4680115882690</v>
      </c>
      <c r="E166" s="323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5"/>
      <c r="O166" s="325"/>
      <c r="P166" s="325"/>
      <c r="Q166" s="323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2">
        <v>4680115882669</v>
      </c>
      <c r="E167" s="323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5"/>
      <c r="O167" s="325"/>
      <c r="P167" s="325"/>
      <c r="Q167" s="323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2">
        <v>4680115882676</v>
      </c>
      <c r="E168" s="323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18" t="s">
        <v>64</v>
      </c>
      <c r="N169" s="319"/>
      <c r="O169" s="319"/>
      <c r="P169" s="319"/>
      <c r="Q169" s="319"/>
      <c r="R169" s="319"/>
      <c r="S169" s="320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18" t="s">
        <v>64</v>
      </c>
      <c r="N170" s="319"/>
      <c r="O170" s="319"/>
      <c r="P170" s="319"/>
      <c r="Q170" s="319"/>
      <c r="R170" s="319"/>
      <c r="S170" s="320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21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2">
        <v>4680115881556</v>
      </c>
      <c r="E172" s="323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5"/>
      <c r="O172" s="325"/>
      <c r="P172" s="325"/>
      <c r="Q172" s="323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2">
        <v>4680115880573</v>
      </c>
      <c r="E173" s="323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53" t="s">
        <v>280</v>
      </c>
      <c r="N173" s="325"/>
      <c r="O173" s="325"/>
      <c r="P173" s="325"/>
      <c r="Q173" s="323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2">
        <v>4680115881594</v>
      </c>
      <c r="E174" s="323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5"/>
      <c r="O174" s="325"/>
      <c r="P174" s="325"/>
      <c r="Q174" s="323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2">
        <v>4680115881587</v>
      </c>
      <c r="E175" s="323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57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2">
        <v>4680115881587</v>
      </c>
      <c r="E176" s="323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582" t="s">
        <v>286</v>
      </c>
      <c r="N176" s="325"/>
      <c r="O176" s="325"/>
      <c r="P176" s="325"/>
      <c r="Q176" s="323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2">
        <v>4680115880962</v>
      </c>
      <c r="E177" s="323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60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5"/>
      <c r="O177" s="325"/>
      <c r="P177" s="325"/>
      <c r="Q177" s="323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2">
        <v>4680115881617</v>
      </c>
      <c r="E178" s="323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5"/>
      <c r="O178" s="325"/>
      <c r="P178" s="325"/>
      <c r="Q178" s="323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2">
        <v>4680115881228</v>
      </c>
      <c r="E179" s="323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326" t="s">
        <v>293</v>
      </c>
      <c r="N179" s="325"/>
      <c r="O179" s="325"/>
      <c r="P179" s="325"/>
      <c r="Q179" s="323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2">
        <v>4680115881037</v>
      </c>
      <c r="E180" s="323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63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5"/>
      <c r="O180" s="325"/>
      <c r="P180" s="325"/>
      <c r="Q180" s="323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2">
        <v>4680115881037</v>
      </c>
      <c r="E181" s="323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547" t="s">
        <v>297</v>
      </c>
      <c r="N181" s="325"/>
      <c r="O181" s="325"/>
      <c r="P181" s="325"/>
      <c r="Q181" s="323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2">
        <v>4680115881211</v>
      </c>
      <c r="E182" s="323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2">
        <v>4680115881020</v>
      </c>
      <c r="E183" s="323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5"/>
      <c r="O183" s="325"/>
      <c r="P183" s="325"/>
      <c r="Q183" s="323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2">
        <v>4680115882195</v>
      </c>
      <c r="E184" s="323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5"/>
      <c r="O184" s="325"/>
      <c r="P184" s="325"/>
      <c r="Q184" s="323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2">
        <v>4680115880092</v>
      </c>
      <c r="E185" s="323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5"/>
      <c r="O185" s="325"/>
      <c r="P185" s="325"/>
      <c r="Q185" s="323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2">
        <v>4680115880221</v>
      </c>
      <c r="E186" s="323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3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5"/>
      <c r="O186" s="325"/>
      <c r="P186" s="325"/>
      <c r="Q186" s="323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2">
        <v>4680115882942</v>
      </c>
      <c r="E187" s="323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5"/>
      <c r="O187" s="325"/>
      <c r="P187" s="325"/>
      <c r="Q187" s="323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2">
        <v>4680115880504</v>
      </c>
      <c r="E188" s="323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38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2">
        <v>4680115882164</v>
      </c>
      <c r="E189" s="323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5"/>
      <c r="O189" s="325"/>
      <c r="P189" s="325"/>
      <c r="Q189" s="323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18" t="s">
        <v>64</v>
      </c>
      <c r="N190" s="319"/>
      <c r="O190" s="319"/>
      <c r="P190" s="319"/>
      <c r="Q190" s="319"/>
      <c r="R190" s="319"/>
      <c r="S190" s="320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18" t="s">
        <v>64</v>
      </c>
      <c r="N191" s="319"/>
      <c r="O191" s="319"/>
      <c r="P191" s="319"/>
      <c r="Q191" s="319"/>
      <c r="R191" s="319"/>
      <c r="S191" s="320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21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2">
        <v>4680115880801</v>
      </c>
      <c r="E193" s="323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3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5"/>
      <c r="O193" s="325"/>
      <c r="P193" s="325"/>
      <c r="Q193" s="323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2">
        <v>4680115880818</v>
      </c>
      <c r="E194" s="323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6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18" t="s">
        <v>64</v>
      </c>
      <c r="N195" s="319"/>
      <c r="O195" s="319"/>
      <c r="P195" s="319"/>
      <c r="Q195" s="319"/>
      <c r="R195" s="319"/>
      <c r="S195" s="320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18" t="s">
        <v>64</v>
      </c>
      <c r="N196" s="319"/>
      <c r="O196" s="319"/>
      <c r="P196" s="319"/>
      <c r="Q196" s="319"/>
      <c r="R196" s="319"/>
      <c r="S196" s="320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27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6"/>
      <c r="Y197" s="306"/>
    </row>
    <row r="198" spans="1:52" ht="14.25" customHeight="1" x14ac:dyDescent="0.25">
      <c r="A198" s="321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2">
        <v>4607091387445</v>
      </c>
      <c r="E199" s="323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2">
        <v>4607091386004</v>
      </c>
      <c r="E200" s="323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6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2">
        <v>4607091386004</v>
      </c>
      <c r="E201" s="323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2">
        <v>4607091386073</v>
      </c>
      <c r="E202" s="323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2">
        <v>4607091387322</v>
      </c>
      <c r="E203" s="323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5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2">
        <v>4607091387322</v>
      </c>
      <c r="E204" s="323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3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5"/>
      <c r="O204" s="325"/>
      <c r="P204" s="325"/>
      <c r="Q204" s="323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2">
        <v>4607091387377</v>
      </c>
      <c r="E205" s="323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4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5"/>
      <c r="O205" s="325"/>
      <c r="P205" s="325"/>
      <c r="Q205" s="323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2">
        <v>4607091387353</v>
      </c>
      <c r="E206" s="323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0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2">
        <v>4607091386011</v>
      </c>
      <c r="E207" s="323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2">
        <v>4607091387308</v>
      </c>
      <c r="E208" s="323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38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5"/>
      <c r="O208" s="325"/>
      <c r="P208" s="325"/>
      <c r="Q208" s="323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2">
        <v>4607091387339</v>
      </c>
      <c r="E209" s="323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5"/>
      <c r="O209" s="325"/>
      <c r="P209" s="325"/>
      <c r="Q209" s="323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2">
        <v>4680115882638</v>
      </c>
      <c r="E210" s="323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3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5"/>
      <c r="O210" s="325"/>
      <c r="P210" s="325"/>
      <c r="Q210" s="323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2">
        <v>4680115881938</v>
      </c>
      <c r="E211" s="323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4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5"/>
      <c r="O211" s="325"/>
      <c r="P211" s="325"/>
      <c r="Q211" s="323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2">
        <v>4607091387346</v>
      </c>
      <c r="E212" s="323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5"/>
      <c r="O212" s="325"/>
      <c r="P212" s="325"/>
      <c r="Q212" s="323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2">
        <v>4607091389807</v>
      </c>
      <c r="E213" s="323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5"/>
      <c r="O213" s="325"/>
      <c r="P213" s="325"/>
      <c r="Q213" s="323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18" t="s">
        <v>64</v>
      </c>
      <c r="N214" s="319"/>
      <c r="O214" s="319"/>
      <c r="P214" s="319"/>
      <c r="Q214" s="319"/>
      <c r="R214" s="319"/>
      <c r="S214" s="320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18" t="s">
        <v>64</v>
      </c>
      <c r="N215" s="319"/>
      <c r="O215" s="319"/>
      <c r="P215" s="319"/>
      <c r="Q215" s="319"/>
      <c r="R215" s="319"/>
      <c r="S215" s="320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1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2">
        <v>4680115881914</v>
      </c>
      <c r="E217" s="323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6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5"/>
      <c r="O217" s="325"/>
      <c r="P217" s="325"/>
      <c r="Q217" s="323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18" t="s">
        <v>64</v>
      </c>
      <c r="N218" s="319"/>
      <c r="O218" s="319"/>
      <c r="P218" s="319"/>
      <c r="Q218" s="319"/>
      <c r="R218" s="319"/>
      <c r="S218" s="320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18" t="s">
        <v>64</v>
      </c>
      <c r="N219" s="319"/>
      <c r="O219" s="319"/>
      <c r="P219" s="319"/>
      <c r="Q219" s="319"/>
      <c r="R219" s="319"/>
      <c r="S219" s="320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1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2">
        <v>4607091387193</v>
      </c>
      <c r="E221" s="323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5"/>
      <c r="O221" s="325"/>
      <c r="P221" s="325"/>
      <c r="Q221" s="323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2">
        <v>4607091387230</v>
      </c>
      <c r="E222" s="323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5"/>
      <c r="O222" s="325"/>
      <c r="P222" s="325"/>
      <c r="Q222" s="323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2">
        <v>4607091387285</v>
      </c>
      <c r="E223" s="323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2">
        <v>4607091389845</v>
      </c>
      <c r="E224" s="323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34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18" t="s">
        <v>64</v>
      </c>
      <c r="N225" s="319"/>
      <c r="O225" s="319"/>
      <c r="P225" s="319"/>
      <c r="Q225" s="319"/>
      <c r="R225" s="319"/>
      <c r="S225" s="320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18" t="s">
        <v>64</v>
      </c>
      <c r="N226" s="319"/>
      <c r="O226" s="319"/>
      <c r="P226" s="319"/>
      <c r="Q226" s="319"/>
      <c r="R226" s="319"/>
      <c r="S226" s="320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21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2">
        <v>4607091387766</v>
      </c>
      <c r="E228" s="323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5"/>
      <c r="O228" s="325"/>
      <c r="P228" s="325"/>
      <c r="Q228" s="323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2">
        <v>4607091387957</v>
      </c>
      <c r="E229" s="323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5"/>
      <c r="O229" s="325"/>
      <c r="P229" s="325"/>
      <c r="Q229" s="323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2">
        <v>4607091387964</v>
      </c>
      <c r="E230" s="323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4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5"/>
      <c r="O230" s="325"/>
      <c r="P230" s="325"/>
      <c r="Q230" s="323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2">
        <v>4607091381672</v>
      </c>
      <c r="E231" s="323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5"/>
      <c r="O231" s="325"/>
      <c r="P231" s="325"/>
      <c r="Q231" s="323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2">
        <v>4607091387537</v>
      </c>
      <c r="E232" s="323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2">
        <v>4607091387513</v>
      </c>
      <c r="E233" s="323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18" t="s">
        <v>64</v>
      </c>
      <c r="N234" s="319"/>
      <c r="O234" s="319"/>
      <c r="P234" s="319"/>
      <c r="Q234" s="319"/>
      <c r="R234" s="319"/>
      <c r="S234" s="320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18" t="s">
        <v>64</v>
      </c>
      <c r="N235" s="319"/>
      <c r="O235" s="319"/>
      <c r="P235" s="319"/>
      <c r="Q235" s="319"/>
      <c r="R235" s="319"/>
      <c r="S235" s="320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1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2">
        <v>4607091380880</v>
      </c>
      <c r="E237" s="323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4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5"/>
      <c r="O237" s="325"/>
      <c r="P237" s="325"/>
      <c r="Q237" s="323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2">
        <v>4607091384482</v>
      </c>
      <c r="E238" s="323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4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5"/>
      <c r="O238" s="325"/>
      <c r="P238" s="325"/>
      <c r="Q238" s="323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2">
        <v>4607091380897</v>
      </c>
      <c r="E239" s="323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4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5"/>
      <c r="O239" s="325"/>
      <c r="P239" s="325"/>
      <c r="Q239" s="323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18" t="s">
        <v>64</v>
      </c>
      <c r="N240" s="319"/>
      <c r="O240" s="319"/>
      <c r="P240" s="319"/>
      <c r="Q240" s="319"/>
      <c r="R240" s="319"/>
      <c r="S240" s="320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18" t="s">
        <v>64</v>
      </c>
      <c r="N241" s="319"/>
      <c r="O241" s="319"/>
      <c r="P241" s="319"/>
      <c r="Q241" s="319"/>
      <c r="R241" s="319"/>
      <c r="S241" s="320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21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2">
        <v>4607091388374</v>
      </c>
      <c r="E243" s="323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63" t="s">
        <v>377</v>
      </c>
      <c r="N243" s="325"/>
      <c r="O243" s="325"/>
      <c r="P243" s="325"/>
      <c r="Q243" s="323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2">
        <v>4607091388381</v>
      </c>
      <c r="E244" s="323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56" t="s">
        <v>380</v>
      </c>
      <c r="N244" s="325"/>
      <c r="O244" s="325"/>
      <c r="P244" s="325"/>
      <c r="Q244" s="323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2">
        <v>4607091388404</v>
      </c>
      <c r="E245" s="323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5"/>
      <c r="O245" s="325"/>
      <c r="P245" s="325"/>
      <c r="Q245" s="323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18" t="s">
        <v>64</v>
      </c>
      <c r="N246" s="319"/>
      <c r="O246" s="319"/>
      <c r="P246" s="319"/>
      <c r="Q246" s="319"/>
      <c r="R246" s="319"/>
      <c r="S246" s="320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18" t="s">
        <v>64</v>
      </c>
      <c r="N247" s="319"/>
      <c r="O247" s="319"/>
      <c r="P247" s="319"/>
      <c r="Q247" s="319"/>
      <c r="R247" s="319"/>
      <c r="S247" s="320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1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2">
        <v>4680115881808</v>
      </c>
      <c r="E249" s="323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3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5"/>
      <c r="O249" s="325"/>
      <c r="P249" s="325"/>
      <c r="Q249" s="323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2">
        <v>4680115881822</v>
      </c>
      <c r="E250" s="323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4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5"/>
      <c r="O250" s="325"/>
      <c r="P250" s="325"/>
      <c r="Q250" s="323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2">
        <v>4680115880016</v>
      </c>
      <c r="E251" s="323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18" t="s">
        <v>64</v>
      </c>
      <c r="N252" s="319"/>
      <c r="O252" s="319"/>
      <c r="P252" s="319"/>
      <c r="Q252" s="319"/>
      <c r="R252" s="319"/>
      <c r="S252" s="320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18" t="s">
        <v>64</v>
      </c>
      <c r="N253" s="319"/>
      <c r="O253" s="319"/>
      <c r="P253" s="319"/>
      <c r="Q253" s="319"/>
      <c r="R253" s="319"/>
      <c r="S253" s="320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27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6"/>
      <c r="Y254" s="306"/>
    </row>
    <row r="255" spans="1:52" ht="14.25" customHeight="1" x14ac:dyDescent="0.25">
      <c r="A255" s="321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2">
        <v>4607091387421</v>
      </c>
      <c r="E256" s="323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2">
        <v>4607091387421</v>
      </c>
      <c r="E257" s="323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3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2">
        <v>4607091387452</v>
      </c>
      <c r="E258" s="323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424" t="s">
        <v>397</v>
      </c>
      <c r="N258" s="325"/>
      <c r="O258" s="325"/>
      <c r="P258" s="325"/>
      <c r="Q258" s="323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2">
        <v>4607091387452</v>
      </c>
      <c r="E259" s="323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4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5"/>
      <c r="O259" s="325"/>
      <c r="P259" s="325"/>
      <c r="Q259" s="323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2">
        <v>4607091385984</v>
      </c>
      <c r="E260" s="323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5"/>
      <c r="O260" s="325"/>
      <c r="P260" s="325"/>
      <c r="Q260" s="323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2">
        <v>4607091387438</v>
      </c>
      <c r="E261" s="323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2">
        <v>4607091387469</v>
      </c>
      <c r="E262" s="323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18" t="s">
        <v>64</v>
      </c>
      <c r="N263" s="319"/>
      <c r="O263" s="319"/>
      <c r="P263" s="319"/>
      <c r="Q263" s="319"/>
      <c r="R263" s="319"/>
      <c r="S263" s="320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18" t="s">
        <v>64</v>
      </c>
      <c r="N264" s="319"/>
      <c r="O264" s="319"/>
      <c r="P264" s="319"/>
      <c r="Q264" s="319"/>
      <c r="R264" s="319"/>
      <c r="S264" s="320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21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2">
        <v>4607091387292</v>
      </c>
      <c r="E266" s="323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0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5"/>
      <c r="O266" s="325"/>
      <c r="P266" s="325"/>
      <c r="Q266" s="323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2">
        <v>4607091387315</v>
      </c>
      <c r="E267" s="323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18" t="s">
        <v>64</v>
      </c>
      <c r="N268" s="319"/>
      <c r="O268" s="319"/>
      <c r="P268" s="319"/>
      <c r="Q268" s="319"/>
      <c r="R268" s="319"/>
      <c r="S268" s="320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18" t="s">
        <v>64</v>
      </c>
      <c r="N269" s="319"/>
      <c r="O269" s="319"/>
      <c r="P269" s="319"/>
      <c r="Q269" s="319"/>
      <c r="R269" s="319"/>
      <c r="S269" s="320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27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6"/>
      <c r="Y270" s="306"/>
    </row>
    <row r="271" spans="1:52" ht="14.25" customHeight="1" x14ac:dyDescent="0.25">
      <c r="A271" s="321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2">
        <v>4607091383836</v>
      </c>
      <c r="E272" s="323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18" t="s">
        <v>64</v>
      </c>
      <c r="N273" s="319"/>
      <c r="O273" s="319"/>
      <c r="P273" s="319"/>
      <c r="Q273" s="319"/>
      <c r="R273" s="319"/>
      <c r="S273" s="320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18" t="s">
        <v>64</v>
      </c>
      <c r="N274" s="319"/>
      <c r="O274" s="319"/>
      <c r="P274" s="319"/>
      <c r="Q274" s="319"/>
      <c r="R274" s="319"/>
      <c r="S274" s="320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1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2">
        <v>4607091387919</v>
      </c>
      <c r="E276" s="323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5"/>
      <c r="O276" s="325"/>
      <c r="P276" s="325"/>
      <c r="Q276" s="323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2">
        <v>4607091383942</v>
      </c>
      <c r="E277" s="323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3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5"/>
      <c r="O277" s="325"/>
      <c r="P277" s="325"/>
      <c r="Q277" s="323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2">
        <v>4607091383959</v>
      </c>
      <c r="E278" s="323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18" t="s">
        <v>418</v>
      </c>
      <c r="N278" s="325"/>
      <c r="O278" s="325"/>
      <c r="P278" s="325"/>
      <c r="Q278" s="323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18" t="s">
        <v>64</v>
      </c>
      <c r="N279" s="319"/>
      <c r="O279" s="319"/>
      <c r="P279" s="319"/>
      <c r="Q279" s="319"/>
      <c r="R279" s="319"/>
      <c r="S279" s="320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18" t="s">
        <v>64</v>
      </c>
      <c r="N280" s="319"/>
      <c r="O280" s="319"/>
      <c r="P280" s="319"/>
      <c r="Q280" s="319"/>
      <c r="R280" s="319"/>
      <c r="S280" s="320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21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2">
        <v>4607091388831</v>
      </c>
      <c r="E282" s="323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18" t="s">
        <v>64</v>
      </c>
      <c r="N283" s="319"/>
      <c r="O283" s="319"/>
      <c r="P283" s="319"/>
      <c r="Q283" s="319"/>
      <c r="R283" s="319"/>
      <c r="S283" s="320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18" t="s">
        <v>64</v>
      </c>
      <c r="N284" s="319"/>
      <c r="O284" s="319"/>
      <c r="P284" s="319"/>
      <c r="Q284" s="319"/>
      <c r="R284" s="319"/>
      <c r="S284" s="320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1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2">
        <v>4607091383102</v>
      </c>
      <c r="E286" s="323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6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5"/>
      <c r="O286" s="325"/>
      <c r="P286" s="325"/>
      <c r="Q286" s="323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18" t="s">
        <v>64</v>
      </c>
      <c r="N287" s="319"/>
      <c r="O287" s="319"/>
      <c r="P287" s="319"/>
      <c r="Q287" s="319"/>
      <c r="R287" s="319"/>
      <c r="S287" s="320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18" t="s">
        <v>64</v>
      </c>
      <c r="N288" s="319"/>
      <c r="O288" s="319"/>
      <c r="P288" s="319"/>
      <c r="Q288" s="319"/>
      <c r="R288" s="319"/>
      <c r="S288" s="320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40" t="s">
        <v>423</v>
      </c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41"/>
      <c r="P289" s="341"/>
      <c r="Q289" s="341"/>
      <c r="R289" s="341"/>
      <c r="S289" s="341"/>
      <c r="T289" s="341"/>
      <c r="U289" s="341"/>
      <c r="V289" s="341"/>
      <c r="W289" s="341"/>
      <c r="X289" s="49"/>
      <c r="Y289" s="49"/>
    </row>
    <row r="290" spans="1:52" ht="16.5" customHeight="1" x14ac:dyDescent="0.25">
      <c r="A290" s="327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6"/>
      <c r="Y290" s="306"/>
    </row>
    <row r="291" spans="1:52" ht="14.25" customHeight="1" x14ac:dyDescent="0.25">
      <c r="A291" s="321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2">
        <v>4607091383997</v>
      </c>
      <c r="E292" s="323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6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2">
        <v>4607091383997</v>
      </c>
      <c r="E293" s="323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5"/>
      <c r="O293" s="325"/>
      <c r="P293" s="325"/>
      <c r="Q293" s="323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2">
        <v>4607091384130</v>
      </c>
      <c r="E294" s="323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2">
        <v>4607091384130</v>
      </c>
      <c r="E295" s="323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3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2">
        <v>4607091384147</v>
      </c>
      <c r="E296" s="323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6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5"/>
      <c r="O296" s="325"/>
      <c r="P296" s="325"/>
      <c r="Q296" s="323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2">
        <v>4607091384147</v>
      </c>
      <c r="E297" s="323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401" t="s">
        <v>434</v>
      </c>
      <c r="N297" s="325"/>
      <c r="O297" s="325"/>
      <c r="P297" s="325"/>
      <c r="Q297" s="323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2">
        <v>4607091384154</v>
      </c>
      <c r="E298" s="323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6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5"/>
      <c r="O298" s="325"/>
      <c r="P298" s="325"/>
      <c r="Q298" s="323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2">
        <v>4607091384161</v>
      </c>
      <c r="E299" s="323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60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5"/>
      <c r="O299" s="325"/>
      <c r="P299" s="325"/>
      <c r="Q299" s="323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18" t="s">
        <v>64</v>
      </c>
      <c r="N300" s="319"/>
      <c r="O300" s="319"/>
      <c r="P300" s="319"/>
      <c r="Q300" s="319"/>
      <c r="R300" s="319"/>
      <c r="S300" s="320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18" t="s">
        <v>64</v>
      </c>
      <c r="N301" s="319"/>
      <c r="O301" s="319"/>
      <c r="P301" s="319"/>
      <c r="Q301" s="319"/>
      <c r="R301" s="319"/>
      <c r="S301" s="320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21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2">
        <v>4607091383980</v>
      </c>
      <c r="E303" s="323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4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5"/>
      <c r="O303" s="325"/>
      <c r="P303" s="325"/>
      <c r="Q303" s="323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2">
        <v>4607091384178</v>
      </c>
      <c r="E304" s="323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18" t="s">
        <v>64</v>
      </c>
      <c r="N305" s="319"/>
      <c r="O305" s="319"/>
      <c r="P305" s="319"/>
      <c r="Q305" s="319"/>
      <c r="R305" s="319"/>
      <c r="S305" s="320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18" t="s">
        <v>64</v>
      </c>
      <c r="N306" s="319"/>
      <c r="O306" s="319"/>
      <c r="P306" s="319"/>
      <c r="Q306" s="319"/>
      <c r="R306" s="319"/>
      <c r="S306" s="320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21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2">
        <v>4607091384260</v>
      </c>
      <c r="E308" s="323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18" t="s">
        <v>64</v>
      </c>
      <c r="N309" s="319"/>
      <c r="O309" s="319"/>
      <c r="P309" s="319"/>
      <c r="Q309" s="319"/>
      <c r="R309" s="319"/>
      <c r="S309" s="320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18" t="s">
        <v>64</v>
      </c>
      <c r="N310" s="319"/>
      <c r="O310" s="319"/>
      <c r="P310" s="319"/>
      <c r="Q310" s="319"/>
      <c r="R310" s="319"/>
      <c r="S310" s="320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1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2">
        <v>4607091384673</v>
      </c>
      <c r="E312" s="323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18" t="s">
        <v>64</v>
      </c>
      <c r="N313" s="319"/>
      <c r="O313" s="319"/>
      <c r="P313" s="319"/>
      <c r="Q313" s="319"/>
      <c r="R313" s="319"/>
      <c r="S313" s="320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18" t="s">
        <v>64</v>
      </c>
      <c r="N314" s="319"/>
      <c r="O314" s="319"/>
      <c r="P314" s="319"/>
      <c r="Q314" s="319"/>
      <c r="R314" s="319"/>
      <c r="S314" s="320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27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6"/>
      <c r="Y315" s="306"/>
    </row>
    <row r="316" spans="1:52" ht="14.25" customHeight="1" x14ac:dyDescent="0.25">
      <c r="A316" s="321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2">
        <v>4607091384185</v>
      </c>
      <c r="E317" s="323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2">
        <v>4607091384192</v>
      </c>
      <c r="E318" s="323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2">
        <v>4680115881907</v>
      </c>
      <c r="E319" s="323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2">
        <v>4607091384680</v>
      </c>
      <c r="E320" s="323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61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18" t="s">
        <v>64</v>
      </c>
      <c r="N321" s="319"/>
      <c r="O321" s="319"/>
      <c r="P321" s="319"/>
      <c r="Q321" s="319"/>
      <c r="R321" s="319"/>
      <c r="S321" s="320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18" t="s">
        <v>64</v>
      </c>
      <c r="N322" s="319"/>
      <c r="O322" s="319"/>
      <c r="P322" s="319"/>
      <c r="Q322" s="319"/>
      <c r="R322" s="319"/>
      <c r="S322" s="320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1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2">
        <v>4607091384802</v>
      </c>
      <c r="E324" s="323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2">
        <v>4607091384826</v>
      </c>
      <c r="E325" s="323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62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18" t="s">
        <v>64</v>
      </c>
      <c r="N326" s="319"/>
      <c r="O326" s="319"/>
      <c r="P326" s="319"/>
      <c r="Q326" s="319"/>
      <c r="R326" s="319"/>
      <c r="S326" s="320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18" t="s">
        <v>64</v>
      </c>
      <c r="N327" s="319"/>
      <c r="O327" s="319"/>
      <c r="P327" s="319"/>
      <c r="Q327" s="319"/>
      <c r="R327" s="319"/>
      <c r="S327" s="320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1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2">
        <v>4607091384246</v>
      </c>
      <c r="E329" s="323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2">
        <v>4680115881976</v>
      </c>
      <c r="E330" s="323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4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2">
        <v>4607091384253</v>
      </c>
      <c r="E331" s="323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2">
        <v>4680115881969</v>
      </c>
      <c r="E332" s="323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4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18" t="s">
        <v>64</v>
      </c>
      <c r="N333" s="319"/>
      <c r="O333" s="319"/>
      <c r="P333" s="319"/>
      <c r="Q333" s="319"/>
      <c r="R333" s="319"/>
      <c r="S333" s="320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18" t="s">
        <v>64</v>
      </c>
      <c r="N334" s="319"/>
      <c r="O334" s="319"/>
      <c r="P334" s="319"/>
      <c r="Q334" s="319"/>
      <c r="R334" s="319"/>
      <c r="S334" s="320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1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2">
        <v>4607091389357</v>
      </c>
      <c r="E336" s="323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18" t="s">
        <v>64</v>
      </c>
      <c r="N337" s="319"/>
      <c r="O337" s="319"/>
      <c r="P337" s="319"/>
      <c r="Q337" s="319"/>
      <c r="R337" s="319"/>
      <c r="S337" s="320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18" t="s">
        <v>64</v>
      </c>
      <c r="N338" s="319"/>
      <c r="O338" s="319"/>
      <c r="P338" s="319"/>
      <c r="Q338" s="319"/>
      <c r="R338" s="319"/>
      <c r="S338" s="320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40" t="s">
        <v>470</v>
      </c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1"/>
      <c r="N339" s="341"/>
      <c r="O339" s="341"/>
      <c r="P339" s="341"/>
      <c r="Q339" s="341"/>
      <c r="R339" s="341"/>
      <c r="S339" s="341"/>
      <c r="T339" s="341"/>
      <c r="U339" s="341"/>
      <c r="V339" s="341"/>
      <c r="W339" s="341"/>
      <c r="X339" s="49"/>
      <c r="Y339" s="49"/>
    </row>
    <row r="340" spans="1:52" ht="16.5" customHeight="1" x14ac:dyDescent="0.25">
      <c r="A340" s="327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6"/>
      <c r="Y340" s="306"/>
    </row>
    <row r="341" spans="1:52" ht="14.25" customHeight="1" x14ac:dyDescent="0.25">
      <c r="A341" s="321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2">
        <v>4607091389708</v>
      </c>
      <c r="E342" s="323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2">
        <v>4607091389692</v>
      </c>
      <c r="E343" s="323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3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18" t="s">
        <v>64</v>
      </c>
      <c r="N344" s="319"/>
      <c r="O344" s="319"/>
      <c r="P344" s="319"/>
      <c r="Q344" s="319"/>
      <c r="R344" s="319"/>
      <c r="S344" s="320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18" t="s">
        <v>64</v>
      </c>
      <c r="N345" s="319"/>
      <c r="O345" s="319"/>
      <c r="P345" s="319"/>
      <c r="Q345" s="319"/>
      <c r="R345" s="319"/>
      <c r="S345" s="320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1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2">
        <v>4607091389753</v>
      </c>
      <c r="E347" s="323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3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2">
        <v>4607091389760</v>
      </c>
      <c r="E348" s="323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2">
        <v>4607091389746</v>
      </c>
      <c r="E349" s="323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2">
        <v>4680115882928</v>
      </c>
      <c r="E350" s="323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2">
        <v>4680115883147</v>
      </c>
      <c r="E351" s="323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4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2">
        <v>4607091384338</v>
      </c>
      <c r="E352" s="323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4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2">
        <v>4680115883154</v>
      </c>
      <c r="E353" s="323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2">
        <v>4607091389524</v>
      </c>
      <c r="E354" s="323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3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2">
        <v>4680115883161</v>
      </c>
      <c r="E355" s="323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6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2">
        <v>4607091384345</v>
      </c>
      <c r="E356" s="323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3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2">
        <v>4680115883178</v>
      </c>
      <c r="E357" s="323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2">
        <v>4607091389531</v>
      </c>
      <c r="E358" s="323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2">
        <v>4680115883185</v>
      </c>
      <c r="E359" s="323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349" t="s">
        <v>502</v>
      </c>
      <c r="N359" s="325"/>
      <c r="O359" s="325"/>
      <c r="P359" s="325"/>
      <c r="Q359" s="323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18" t="s">
        <v>64</v>
      </c>
      <c r="N360" s="319"/>
      <c r="O360" s="319"/>
      <c r="P360" s="319"/>
      <c r="Q360" s="319"/>
      <c r="R360" s="319"/>
      <c r="S360" s="320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18" t="s">
        <v>64</v>
      </c>
      <c r="N361" s="319"/>
      <c r="O361" s="319"/>
      <c r="P361" s="319"/>
      <c r="Q361" s="319"/>
      <c r="R361" s="319"/>
      <c r="S361" s="320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21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2">
        <v>4607091389685</v>
      </c>
      <c r="E363" s="323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0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2">
        <v>4607091389654</v>
      </c>
      <c r="E364" s="323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6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2">
        <v>4607091384352</v>
      </c>
      <c r="E365" s="323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2">
        <v>4607091389661</v>
      </c>
      <c r="E366" s="323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18" t="s">
        <v>64</v>
      </c>
      <c r="N367" s="319"/>
      <c r="O367" s="319"/>
      <c r="P367" s="319"/>
      <c r="Q367" s="319"/>
      <c r="R367" s="319"/>
      <c r="S367" s="320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18" t="s">
        <v>64</v>
      </c>
      <c r="N368" s="319"/>
      <c r="O368" s="319"/>
      <c r="P368" s="319"/>
      <c r="Q368" s="319"/>
      <c r="R368" s="319"/>
      <c r="S368" s="320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1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2">
        <v>4680115881648</v>
      </c>
      <c r="E370" s="323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18" t="s">
        <v>64</v>
      </c>
      <c r="N371" s="319"/>
      <c r="O371" s="319"/>
      <c r="P371" s="319"/>
      <c r="Q371" s="319"/>
      <c r="R371" s="319"/>
      <c r="S371" s="320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18" t="s">
        <v>64</v>
      </c>
      <c r="N372" s="319"/>
      <c r="O372" s="319"/>
      <c r="P372" s="319"/>
      <c r="Q372" s="319"/>
      <c r="R372" s="319"/>
      <c r="S372" s="320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1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2">
        <v>4680115883017</v>
      </c>
      <c r="E374" s="323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36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2">
        <v>4680115883031</v>
      </c>
      <c r="E375" s="323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2">
        <v>4680115883024</v>
      </c>
      <c r="E376" s="323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4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18" t="s">
        <v>64</v>
      </c>
      <c r="N377" s="319"/>
      <c r="O377" s="319"/>
      <c r="P377" s="319"/>
      <c r="Q377" s="319"/>
      <c r="R377" s="319"/>
      <c r="S377" s="320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18" t="s">
        <v>64</v>
      </c>
      <c r="N378" s="319"/>
      <c r="O378" s="319"/>
      <c r="P378" s="319"/>
      <c r="Q378" s="319"/>
      <c r="R378" s="319"/>
      <c r="S378" s="320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1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2">
        <v>4680115882997</v>
      </c>
      <c r="E380" s="323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468" t="s">
        <v>522</v>
      </c>
      <c r="N380" s="325"/>
      <c r="O380" s="325"/>
      <c r="P380" s="325"/>
      <c r="Q380" s="323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18" t="s">
        <v>64</v>
      </c>
      <c r="N381" s="319"/>
      <c r="O381" s="319"/>
      <c r="P381" s="319"/>
      <c r="Q381" s="319"/>
      <c r="R381" s="319"/>
      <c r="S381" s="320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18" t="s">
        <v>64</v>
      </c>
      <c r="N382" s="319"/>
      <c r="O382" s="319"/>
      <c r="P382" s="319"/>
      <c r="Q382" s="319"/>
      <c r="R382" s="319"/>
      <c r="S382" s="320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27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6"/>
      <c r="Y383" s="306"/>
    </row>
    <row r="384" spans="1:52" ht="14.25" customHeight="1" x14ac:dyDescent="0.25">
      <c r="A384" s="321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2">
        <v>4607091389388</v>
      </c>
      <c r="E385" s="323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2">
        <v>4607091389364</v>
      </c>
      <c r="E386" s="323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18" t="s">
        <v>64</v>
      </c>
      <c r="N387" s="319"/>
      <c r="O387" s="319"/>
      <c r="P387" s="319"/>
      <c r="Q387" s="319"/>
      <c r="R387" s="319"/>
      <c r="S387" s="320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18" t="s">
        <v>64</v>
      </c>
      <c r="N388" s="319"/>
      <c r="O388" s="319"/>
      <c r="P388" s="319"/>
      <c r="Q388" s="319"/>
      <c r="R388" s="319"/>
      <c r="S388" s="320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1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2">
        <v>4607091389739</v>
      </c>
      <c r="E390" s="323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2">
        <v>4680115883048</v>
      </c>
      <c r="E391" s="323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2">
        <v>4607091389425</v>
      </c>
      <c r="E392" s="323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4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2">
        <v>4680115882911</v>
      </c>
      <c r="E393" s="323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487" t="s">
        <v>536</v>
      </c>
      <c r="N393" s="325"/>
      <c r="O393" s="325"/>
      <c r="P393" s="325"/>
      <c r="Q393" s="323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2">
        <v>4680115880771</v>
      </c>
      <c r="E394" s="323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2">
        <v>4607091389500</v>
      </c>
      <c r="E395" s="323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2">
        <v>4680115881983</v>
      </c>
      <c r="E396" s="323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18" t="s">
        <v>64</v>
      </c>
      <c r="N397" s="319"/>
      <c r="O397" s="319"/>
      <c r="P397" s="319"/>
      <c r="Q397" s="319"/>
      <c r="R397" s="319"/>
      <c r="S397" s="320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18" t="s">
        <v>64</v>
      </c>
      <c r="N398" s="319"/>
      <c r="O398" s="319"/>
      <c r="P398" s="319"/>
      <c r="Q398" s="319"/>
      <c r="R398" s="319"/>
      <c r="S398" s="320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1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2">
        <v>4680115883000</v>
      </c>
      <c r="E400" s="323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32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18" t="s">
        <v>64</v>
      </c>
      <c r="N401" s="319"/>
      <c r="O401" s="319"/>
      <c r="P401" s="319"/>
      <c r="Q401" s="319"/>
      <c r="R401" s="319"/>
      <c r="S401" s="320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18" t="s">
        <v>64</v>
      </c>
      <c r="N402" s="319"/>
      <c r="O402" s="319"/>
      <c r="P402" s="319"/>
      <c r="Q402" s="319"/>
      <c r="R402" s="319"/>
      <c r="S402" s="320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1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2">
        <v>4680115882980</v>
      </c>
      <c r="E404" s="323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4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18" t="s">
        <v>64</v>
      </c>
      <c r="N405" s="319"/>
      <c r="O405" s="319"/>
      <c r="P405" s="319"/>
      <c r="Q405" s="319"/>
      <c r="R405" s="319"/>
      <c r="S405" s="320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18" t="s">
        <v>64</v>
      </c>
      <c r="N406" s="319"/>
      <c r="O406" s="319"/>
      <c r="P406" s="319"/>
      <c r="Q406" s="319"/>
      <c r="R406" s="319"/>
      <c r="S406" s="320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40" t="s">
        <v>547</v>
      </c>
      <c r="B407" s="341"/>
      <c r="C407" s="341"/>
      <c r="D407" s="341"/>
      <c r="E407" s="341"/>
      <c r="F407" s="341"/>
      <c r="G407" s="341"/>
      <c r="H407" s="341"/>
      <c r="I407" s="341"/>
      <c r="J407" s="341"/>
      <c r="K407" s="341"/>
      <c r="L407" s="341"/>
      <c r="M407" s="341"/>
      <c r="N407" s="341"/>
      <c r="O407" s="341"/>
      <c r="P407" s="341"/>
      <c r="Q407" s="341"/>
      <c r="R407" s="341"/>
      <c r="S407" s="341"/>
      <c r="T407" s="341"/>
      <c r="U407" s="341"/>
      <c r="V407" s="341"/>
      <c r="W407" s="341"/>
      <c r="X407" s="49"/>
      <c r="Y407" s="49"/>
    </row>
    <row r="408" spans="1:52" ht="16.5" customHeight="1" x14ac:dyDescent="0.25">
      <c r="A408" s="327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6"/>
      <c r="Y408" s="306"/>
    </row>
    <row r="409" spans="1:52" ht="14.25" customHeight="1" x14ac:dyDescent="0.25">
      <c r="A409" s="321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2">
        <v>4607091389067</v>
      </c>
      <c r="E410" s="323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2">
        <v>4607091383522</v>
      </c>
      <c r="E411" s="323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5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2">
        <v>4607091384437</v>
      </c>
      <c r="E412" s="323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58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2">
        <v>4607091389104</v>
      </c>
      <c r="E413" s="323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2">
        <v>4680115880603</v>
      </c>
      <c r="E414" s="323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2">
        <v>4607091389999</v>
      </c>
      <c r="E415" s="323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2">
        <v>4680115882782</v>
      </c>
      <c r="E416" s="323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4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2">
        <v>4607091389098</v>
      </c>
      <c r="E417" s="323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3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2">
        <v>4607091389982</v>
      </c>
      <c r="E418" s="323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5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18" t="s">
        <v>64</v>
      </c>
      <c r="N419" s="319"/>
      <c r="O419" s="319"/>
      <c r="P419" s="319"/>
      <c r="Q419" s="319"/>
      <c r="R419" s="319"/>
      <c r="S419" s="320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0</v>
      </c>
      <c r="V419" s="313">
        <f>IFERROR(V410/H410,"0")+IFERROR(V411/H411,"0")+IFERROR(V412/H412,"0")+IFERROR(V413/H413,"0")+IFERROR(V414/H414,"0")+IFERROR(V415/H415,"0")+IFERROR(V416/H416,"0")+IFERROR(V417/H417,"0")+IFERROR(V418/H418,"0")</f>
        <v>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18" t="s">
        <v>64</v>
      </c>
      <c r="N420" s="319"/>
      <c r="O420" s="319"/>
      <c r="P420" s="319"/>
      <c r="Q420" s="319"/>
      <c r="R420" s="319"/>
      <c r="S420" s="320"/>
      <c r="T420" s="38" t="s">
        <v>63</v>
      </c>
      <c r="U420" s="313">
        <f>IFERROR(SUM(U410:U418),"0")</f>
        <v>0</v>
      </c>
      <c r="V420" s="313">
        <f>IFERROR(SUM(V410:V418),"0")</f>
        <v>0</v>
      </c>
      <c r="W420" s="38"/>
      <c r="X420" s="314"/>
      <c r="Y420" s="314"/>
    </row>
    <row r="421" spans="1:52" ht="14.25" customHeight="1" x14ac:dyDescent="0.25">
      <c r="A421" s="321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2">
        <v>4607091388930</v>
      </c>
      <c r="E422" s="323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4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2">
        <v>4680115880054</v>
      </c>
      <c r="E423" s="323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18" t="s">
        <v>64</v>
      </c>
      <c r="N424" s="319"/>
      <c r="O424" s="319"/>
      <c r="P424" s="319"/>
      <c r="Q424" s="319"/>
      <c r="R424" s="319"/>
      <c r="S424" s="320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18" t="s">
        <v>64</v>
      </c>
      <c r="N425" s="319"/>
      <c r="O425" s="319"/>
      <c r="P425" s="319"/>
      <c r="Q425" s="319"/>
      <c r="R425" s="319"/>
      <c r="S425" s="320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1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2">
        <v>4680115883116</v>
      </c>
      <c r="E427" s="323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3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2">
        <v>4680115883093</v>
      </c>
      <c r="E428" s="323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2">
        <v>4680115883109</v>
      </c>
      <c r="E429" s="323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5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2">
        <v>4680115882072</v>
      </c>
      <c r="E430" s="323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491" t="s">
        <v>578</v>
      </c>
      <c r="N430" s="325"/>
      <c r="O430" s="325"/>
      <c r="P430" s="325"/>
      <c r="Q430" s="323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2">
        <v>4680115882102</v>
      </c>
      <c r="E431" s="323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411" t="s">
        <v>581</v>
      </c>
      <c r="N431" s="325"/>
      <c r="O431" s="325"/>
      <c r="P431" s="325"/>
      <c r="Q431" s="323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2">
        <v>4680115882096</v>
      </c>
      <c r="E432" s="323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482" t="s">
        <v>584</v>
      </c>
      <c r="N432" s="325"/>
      <c r="O432" s="325"/>
      <c r="P432" s="325"/>
      <c r="Q432" s="323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18" t="s">
        <v>64</v>
      </c>
      <c r="N433" s="319"/>
      <c r="O433" s="319"/>
      <c r="P433" s="319"/>
      <c r="Q433" s="319"/>
      <c r="R433" s="319"/>
      <c r="S433" s="320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18" t="s">
        <v>64</v>
      </c>
      <c r="N434" s="319"/>
      <c r="O434" s="319"/>
      <c r="P434" s="319"/>
      <c r="Q434" s="319"/>
      <c r="R434" s="319"/>
      <c r="S434" s="320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21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2">
        <v>4607091383409</v>
      </c>
      <c r="E436" s="323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5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2">
        <v>4607091383416</v>
      </c>
      <c r="E437" s="323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5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18" t="s">
        <v>64</v>
      </c>
      <c r="N438" s="319"/>
      <c r="O438" s="319"/>
      <c r="P438" s="319"/>
      <c r="Q438" s="319"/>
      <c r="R438" s="319"/>
      <c r="S438" s="320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18" t="s">
        <v>64</v>
      </c>
      <c r="N439" s="319"/>
      <c r="O439" s="319"/>
      <c r="P439" s="319"/>
      <c r="Q439" s="319"/>
      <c r="R439" s="319"/>
      <c r="S439" s="320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40" t="s">
        <v>589</v>
      </c>
      <c r="B440" s="341"/>
      <c r="C440" s="341"/>
      <c r="D440" s="341"/>
      <c r="E440" s="341"/>
      <c r="F440" s="341"/>
      <c r="G440" s="341"/>
      <c r="H440" s="341"/>
      <c r="I440" s="341"/>
      <c r="J440" s="341"/>
      <c r="K440" s="341"/>
      <c r="L440" s="341"/>
      <c r="M440" s="341"/>
      <c r="N440" s="341"/>
      <c r="O440" s="341"/>
      <c r="P440" s="341"/>
      <c r="Q440" s="341"/>
      <c r="R440" s="341"/>
      <c r="S440" s="341"/>
      <c r="T440" s="341"/>
      <c r="U440" s="341"/>
      <c r="V440" s="341"/>
      <c r="W440" s="341"/>
      <c r="X440" s="49"/>
      <c r="Y440" s="49"/>
    </row>
    <row r="441" spans="1:52" ht="16.5" customHeight="1" x14ac:dyDescent="0.25">
      <c r="A441" s="327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6"/>
      <c r="Y441" s="306"/>
    </row>
    <row r="442" spans="1:52" ht="14.25" customHeight="1" x14ac:dyDescent="0.25">
      <c r="A442" s="321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2">
        <v>4680115881099</v>
      </c>
      <c r="E443" s="323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47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2">
        <v>4680115881150</v>
      </c>
      <c r="E444" s="323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4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18" t="s">
        <v>64</v>
      </c>
      <c r="N445" s="319"/>
      <c r="O445" s="319"/>
      <c r="P445" s="319"/>
      <c r="Q445" s="319"/>
      <c r="R445" s="319"/>
      <c r="S445" s="320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18" t="s">
        <v>64</v>
      </c>
      <c r="N446" s="319"/>
      <c r="O446" s="319"/>
      <c r="P446" s="319"/>
      <c r="Q446" s="319"/>
      <c r="R446" s="319"/>
      <c r="S446" s="320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21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2">
        <v>4640242180526</v>
      </c>
      <c r="E448" s="323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489" t="s">
        <v>597</v>
      </c>
      <c r="N448" s="325"/>
      <c r="O448" s="325"/>
      <c r="P448" s="325"/>
      <c r="Q448" s="323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2">
        <v>4640242180519</v>
      </c>
      <c r="E449" s="323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511" t="s">
        <v>600</v>
      </c>
      <c r="N449" s="325"/>
      <c r="O449" s="325"/>
      <c r="P449" s="325"/>
      <c r="Q449" s="323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2">
        <v>4680115881112</v>
      </c>
      <c r="E450" s="323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48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5"/>
      <c r="O450" s="325"/>
      <c r="P450" s="325"/>
      <c r="Q450" s="323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18" t="s">
        <v>64</v>
      </c>
      <c r="N451" s="319"/>
      <c r="O451" s="319"/>
      <c r="P451" s="319"/>
      <c r="Q451" s="319"/>
      <c r="R451" s="319"/>
      <c r="S451" s="320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18" t="s">
        <v>64</v>
      </c>
      <c r="N452" s="319"/>
      <c r="O452" s="319"/>
      <c r="P452" s="319"/>
      <c r="Q452" s="319"/>
      <c r="R452" s="319"/>
      <c r="S452" s="320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1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2">
        <v>4680115881167</v>
      </c>
      <c r="E454" s="323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4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5"/>
      <c r="O454" s="325"/>
      <c r="P454" s="325"/>
      <c r="Q454" s="323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2">
        <v>4640242180595</v>
      </c>
      <c r="E455" s="323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533" t="s">
        <v>606</v>
      </c>
      <c r="N455" s="325"/>
      <c r="O455" s="325"/>
      <c r="P455" s="325"/>
      <c r="Q455" s="323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2">
        <v>4680115881136</v>
      </c>
      <c r="E456" s="323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44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5"/>
      <c r="O456" s="325"/>
      <c r="P456" s="325"/>
      <c r="Q456" s="323"/>
      <c r="R456" s="35"/>
      <c r="S456" s="35"/>
      <c r="T456" s="36" t="s">
        <v>63</v>
      </c>
      <c r="U456" s="311">
        <v>330</v>
      </c>
      <c r="V456" s="312">
        <f>IFERROR(IF(U456="",0,CEILING((U456/$H456),1)*$H456),"")</f>
        <v>332.88</v>
      </c>
      <c r="W456" s="37">
        <f>IFERROR(IF(V456=0,"",ROUNDUP(V456/H456,0)*0.00753),"")</f>
        <v>0.57228000000000001</v>
      </c>
      <c r="X456" s="57"/>
      <c r="Y456" s="58"/>
      <c r="AC456" s="59"/>
      <c r="AZ456" s="301" t="s">
        <v>1</v>
      </c>
    </row>
    <row r="457" spans="1:52" x14ac:dyDescent="0.2">
      <c r="A457" s="315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18" t="s">
        <v>64</v>
      </c>
      <c r="N457" s="319"/>
      <c r="O457" s="319"/>
      <c r="P457" s="319"/>
      <c r="Q457" s="319"/>
      <c r="R457" s="319"/>
      <c r="S457" s="320"/>
      <c r="T457" s="38" t="s">
        <v>65</v>
      </c>
      <c r="U457" s="313">
        <f>IFERROR(U454/H454,"0")+IFERROR(U455/H455,"0")+IFERROR(U456/H456,"0")</f>
        <v>75.342465753424662</v>
      </c>
      <c r="V457" s="313">
        <f>IFERROR(V454/H454,"0")+IFERROR(V455/H455,"0")+IFERROR(V456/H456,"0")</f>
        <v>76</v>
      </c>
      <c r="W457" s="313">
        <f>IFERROR(IF(W454="",0,W454),"0")+IFERROR(IF(W455="",0,W455),"0")+IFERROR(IF(W456="",0,W456),"0")</f>
        <v>0.57228000000000001</v>
      </c>
      <c r="X457" s="314"/>
      <c r="Y457" s="314"/>
    </row>
    <row r="458" spans="1:52" x14ac:dyDescent="0.2">
      <c r="A458" s="316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7"/>
      <c r="M458" s="318" t="s">
        <v>64</v>
      </c>
      <c r="N458" s="319"/>
      <c r="O458" s="319"/>
      <c r="P458" s="319"/>
      <c r="Q458" s="319"/>
      <c r="R458" s="319"/>
      <c r="S458" s="320"/>
      <c r="T458" s="38" t="s">
        <v>63</v>
      </c>
      <c r="U458" s="313">
        <f>IFERROR(SUM(U454:U456),"0")</f>
        <v>330</v>
      </c>
      <c r="V458" s="313">
        <f>IFERROR(SUM(V454:V456),"0")</f>
        <v>332.88</v>
      </c>
      <c r="W458" s="38"/>
      <c r="X458" s="314"/>
      <c r="Y458" s="314"/>
    </row>
    <row r="459" spans="1:52" ht="14.25" customHeight="1" x14ac:dyDescent="0.25">
      <c r="A459" s="321" t="s">
        <v>66</v>
      </c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16"/>
      <c r="M459" s="316"/>
      <c r="N459" s="316"/>
      <c r="O459" s="316"/>
      <c r="P459" s="316"/>
      <c r="Q459" s="316"/>
      <c r="R459" s="316"/>
      <c r="S459" s="316"/>
      <c r="T459" s="316"/>
      <c r="U459" s="316"/>
      <c r="V459" s="316"/>
      <c r="W459" s="316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2">
        <v>4680115881068</v>
      </c>
      <c r="E460" s="323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60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2">
        <v>4680115881075</v>
      </c>
      <c r="E461" s="323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44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5"/>
      <c r="O461" s="325"/>
      <c r="P461" s="325"/>
      <c r="Q461" s="323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8" t="s">
        <v>64</v>
      </c>
      <c r="N462" s="319"/>
      <c r="O462" s="319"/>
      <c r="P462" s="319"/>
      <c r="Q462" s="319"/>
      <c r="R462" s="319"/>
      <c r="S462" s="320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8" t="s">
        <v>64</v>
      </c>
      <c r="N463" s="319"/>
      <c r="O463" s="319"/>
      <c r="P463" s="319"/>
      <c r="Q463" s="319"/>
      <c r="R463" s="319"/>
      <c r="S463" s="320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27" t="s">
        <v>612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14.25" customHeight="1" x14ac:dyDescent="0.25">
      <c r="A465" s="321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2">
        <v>4680115880870</v>
      </c>
      <c r="E466" s="323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4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5"/>
      <c r="O466" s="325"/>
      <c r="P466" s="325"/>
      <c r="Q466" s="323"/>
      <c r="R466" s="35"/>
      <c r="S466" s="35"/>
      <c r="T466" s="36" t="s">
        <v>63</v>
      </c>
      <c r="U466" s="311">
        <v>0</v>
      </c>
      <c r="V466" s="312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4" t="s">
        <v>1</v>
      </c>
    </row>
    <row r="467" spans="1:52" x14ac:dyDescent="0.2">
      <c r="A467" s="315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8" t="s">
        <v>64</v>
      </c>
      <c r="N467" s="319"/>
      <c r="O467" s="319"/>
      <c r="P467" s="319"/>
      <c r="Q467" s="319"/>
      <c r="R467" s="319"/>
      <c r="S467" s="320"/>
      <c r="T467" s="38" t="s">
        <v>65</v>
      </c>
      <c r="U467" s="313">
        <f>IFERROR(U466/H466,"0")</f>
        <v>0</v>
      </c>
      <c r="V467" s="313">
        <f>IFERROR(V466/H466,"0")</f>
        <v>0</v>
      </c>
      <c r="W467" s="313">
        <f>IFERROR(IF(W466="",0,W466),"0")</f>
        <v>0</v>
      </c>
      <c r="X467" s="314"/>
      <c r="Y467" s="314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7"/>
      <c r="M468" s="318" t="s">
        <v>64</v>
      </c>
      <c r="N468" s="319"/>
      <c r="O468" s="319"/>
      <c r="P468" s="319"/>
      <c r="Q468" s="319"/>
      <c r="R468" s="319"/>
      <c r="S468" s="320"/>
      <c r="T468" s="38" t="s">
        <v>63</v>
      </c>
      <c r="U468" s="313">
        <f>IFERROR(SUM(U466:U466),"0")</f>
        <v>0</v>
      </c>
      <c r="V468" s="313">
        <f>IFERROR(SUM(V466:V466),"0")</f>
        <v>0</v>
      </c>
      <c r="W468" s="38"/>
      <c r="X468" s="314"/>
      <c r="Y468" s="314"/>
    </row>
    <row r="469" spans="1:52" ht="15" customHeight="1" x14ac:dyDescent="0.2">
      <c r="A469" s="543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58"/>
      <c r="M469" s="517" t="s">
        <v>615</v>
      </c>
      <c r="N469" s="394"/>
      <c r="O469" s="394"/>
      <c r="P469" s="394"/>
      <c r="Q469" s="394"/>
      <c r="R469" s="394"/>
      <c r="S469" s="37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1120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1129.3800000000001</v>
      </c>
      <c r="W469" s="38"/>
      <c r="X469" s="314"/>
      <c r="Y469" s="314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58"/>
      <c r="M470" s="517" t="s">
        <v>616</v>
      </c>
      <c r="N470" s="394"/>
      <c r="O470" s="394"/>
      <c r="P470" s="394"/>
      <c r="Q470" s="394"/>
      <c r="R470" s="394"/>
      <c r="S470" s="37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1175.6779299847792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1185.53</v>
      </c>
      <c r="W470" s="38"/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58"/>
      <c r="M471" s="517" t="s">
        <v>617</v>
      </c>
      <c r="N471" s="394"/>
      <c r="O471" s="394"/>
      <c r="P471" s="394"/>
      <c r="Q471" s="394"/>
      <c r="R471" s="394"/>
      <c r="S471" s="37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2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2</v>
      </c>
      <c r="W471" s="38"/>
      <c r="X471" s="314"/>
      <c r="Y471" s="314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8"/>
      <c r="M472" s="517" t="s">
        <v>619</v>
      </c>
      <c r="N472" s="394"/>
      <c r="O472" s="394"/>
      <c r="P472" s="394"/>
      <c r="Q472" s="394"/>
      <c r="R472" s="394"/>
      <c r="S472" s="378"/>
      <c r="T472" s="38" t="s">
        <v>63</v>
      </c>
      <c r="U472" s="313">
        <f>GrossWeightTotal+PalletQtyTotal*25</f>
        <v>1225.6779299847792</v>
      </c>
      <c r="V472" s="313">
        <f>GrossWeightTotalR+PalletQtyTotalR*25</f>
        <v>1235.53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8"/>
      <c r="M473" s="517" t="s">
        <v>620</v>
      </c>
      <c r="N473" s="394"/>
      <c r="O473" s="394"/>
      <c r="P473" s="394"/>
      <c r="Q473" s="394"/>
      <c r="R473" s="394"/>
      <c r="S473" s="37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149.72518180280736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151</v>
      </c>
      <c r="W473" s="38"/>
      <c r="X473" s="314"/>
      <c r="Y473" s="314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8"/>
      <c r="M474" s="517" t="s">
        <v>621</v>
      </c>
      <c r="N474" s="394"/>
      <c r="O474" s="394"/>
      <c r="P474" s="394"/>
      <c r="Q474" s="394"/>
      <c r="R474" s="394"/>
      <c r="S474" s="37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2.2035299999999998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52" t="s">
        <v>91</v>
      </c>
      <c r="D476" s="353"/>
      <c r="E476" s="353"/>
      <c r="F476" s="354"/>
      <c r="G476" s="352" t="s">
        <v>233</v>
      </c>
      <c r="H476" s="353"/>
      <c r="I476" s="353"/>
      <c r="J476" s="353"/>
      <c r="K476" s="353"/>
      <c r="L476" s="354"/>
      <c r="M476" s="352" t="s">
        <v>423</v>
      </c>
      <c r="N476" s="354"/>
      <c r="O476" s="352" t="s">
        <v>470</v>
      </c>
      <c r="P476" s="354"/>
      <c r="Q476" s="305" t="s">
        <v>547</v>
      </c>
      <c r="R476" s="352" t="s">
        <v>589</v>
      </c>
      <c r="S476" s="354"/>
      <c r="T476" s="1"/>
      <c r="Y476" s="53"/>
      <c r="AB476" s="1"/>
    </row>
    <row r="477" spans="1:52" ht="14.25" customHeight="1" thickTop="1" x14ac:dyDescent="0.2">
      <c r="A477" s="640" t="s">
        <v>624</v>
      </c>
      <c r="B477" s="352" t="s">
        <v>58</v>
      </c>
      <c r="C477" s="352" t="s">
        <v>92</v>
      </c>
      <c r="D477" s="352" t="s">
        <v>99</v>
      </c>
      <c r="E477" s="352" t="s">
        <v>91</v>
      </c>
      <c r="F477" s="352" t="s">
        <v>224</v>
      </c>
      <c r="G477" s="352" t="s">
        <v>234</v>
      </c>
      <c r="H477" s="352" t="s">
        <v>241</v>
      </c>
      <c r="I477" s="352" t="s">
        <v>258</v>
      </c>
      <c r="J477" s="352" t="s">
        <v>318</v>
      </c>
      <c r="K477" s="352" t="s">
        <v>391</v>
      </c>
      <c r="L477" s="352" t="s">
        <v>409</v>
      </c>
      <c r="M477" s="352" t="s">
        <v>424</v>
      </c>
      <c r="N477" s="352" t="s">
        <v>447</v>
      </c>
      <c r="O477" s="352" t="s">
        <v>471</v>
      </c>
      <c r="P477" s="352" t="s">
        <v>523</v>
      </c>
      <c r="Q477" s="352" t="s">
        <v>547</v>
      </c>
      <c r="R477" s="352" t="s">
        <v>590</v>
      </c>
      <c r="S477" s="352" t="s">
        <v>612</v>
      </c>
      <c r="T477" s="1"/>
      <c r="Y477" s="53"/>
      <c r="AB477" s="1"/>
    </row>
    <row r="478" spans="1:52" ht="13.5" customHeight="1" thickBot="1" x14ac:dyDescent="0.25">
      <c r="A478" s="641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5"/>
      <c r="N478" s="365"/>
      <c r="O478" s="365"/>
      <c r="P478" s="365"/>
      <c r="Q478" s="365"/>
      <c r="R478" s="365"/>
      <c r="S478" s="365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756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40.5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9" s="47">
        <f>IFERROR(V443*1,"0")+IFERROR(V444*1,"0")+IFERROR(V448*1,"0")+IFERROR(V449*1,"0")+IFERROR(V450*1,"0")+IFERROR(V454*1,"0")+IFERROR(V455*1,"0")+IFERROR(V456*1,"0")+IFERROR(V460*1,"0")+IFERROR(V461*1,"0")</f>
        <v>332.88</v>
      </c>
      <c r="S479" s="47">
        <f>IFERROR(V466*1,"0")</f>
        <v>0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375:E375"/>
    <mergeCell ref="M262:Q262"/>
    <mergeCell ref="M349:Q349"/>
    <mergeCell ref="M473:S473"/>
    <mergeCell ref="A464:W464"/>
    <mergeCell ref="M446:S446"/>
    <mergeCell ref="D259:E259"/>
    <mergeCell ref="A457:L458"/>
    <mergeCell ref="M317:Q317"/>
    <mergeCell ref="M402:S402"/>
    <mergeCell ref="A459:W459"/>
    <mergeCell ref="M301:S301"/>
    <mergeCell ref="D354:E354"/>
    <mergeCell ref="M412:Q412"/>
    <mergeCell ref="M337:S337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D77:E77"/>
    <mergeCell ref="M64:Q64"/>
    <mergeCell ref="D108:E108"/>
    <mergeCell ref="M178:Q178"/>
    <mergeCell ref="D160:E160"/>
    <mergeCell ref="A227:W227"/>
    <mergeCell ref="M223:Q223"/>
    <mergeCell ref="M123:S123"/>
    <mergeCell ref="D28:E28"/>
    <mergeCell ref="M127:Q127"/>
    <mergeCell ref="M176:Q176"/>
    <mergeCell ref="M114:Q114"/>
    <mergeCell ref="A462:L463"/>
    <mergeCell ref="M309:S309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A328:W328"/>
    <mergeCell ref="D448:E448"/>
    <mergeCell ref="M322:S322"/>
    <mergeCell ref="A333:L334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330:E330"/>
    <mergeCell ref="M381:S381"/>
    <mergeCell ref="A344:L345"/>
    <mergeCell ref="M357:Q357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U17:U18"/>
    <mergeCell ref="M37:S37"/>
    <mergeCell ref="M71:Q71"/>
    <mergeCell ref="M202:Q202"/>
    <mergeCell ref="M58:Q58"/>
    <mergeCell ref="S12:T12"/>
    <mergeCell ref="M24:S24"/>
    <mergeCell ref="M245:Q245"/>
    <mergeCell ref="M39:Q39"/>
    <mergeCell ref="M110:Q110"/>
    <mergeCell ref="D390:E390"/>
    <mergeCell ref="M174:Q174"/>
    <mergeCell ref="T17:T18"/>
    <mergeCell ref="D179:E179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M410:Q410"/>
    <mergeCell ref="D166:E166"/>
    <mergeCell ref="M132:S132"/>
    <mergeCell ref="M415:Q415"/>
    <mergeCell ref="M355:Q355"/>
    <mergeCell ref="D232:E232"/>
    <mergeCell ref="M419:S419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M74:Q74"/>
    <mergeCell ref="D43:E43"/>
    <mergeCell ref="M88:S88"/>
    <mergeCell ref="M219:S21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31:Q31"/>
    <mergeCell ref="D75:E7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M261:Q261"/>
    <mergeCell ref="D243:E243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278:E278"/>
    <mergeCell ref="D317:E317"/>
    <mergeCell ref="D206:E206"/>
    <mergeCell ref="A287:L288"/>
    <mergeCell ref="A362:W362"/>
    <mergeCell ref="M366:Q366"/>
    <mergeCell ref="A360:L36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2023-10-23T10:57:16Z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