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M466" i="1"/>
  <c r="U463" i="1"/>
  <c r="U462" i="1"/>
  <c r="V461" i="1"/>
  <c r="W461" i="1" s="1"/>
  <c r="M461" i="1"/>
  <c r="V460" i="1"/>
  <c r="W460" i="1" s="1"/>
  <c r="W462" i="1" s="1"/>
  <c r="M460" i="1"/>
  <c r="U458" i="1"/>
  <c r="U457" i="1"/>
  <c r="V456" i="1"/>
  <c r="W456" i="1" s="1"/>
  <c r="M456" i="1"/>
  <c r="V455" i="1"/>
  <c r="W455" i="1" s="1"/>
  <c r="V454" i="1"/>
  <c r="M454" i="1"/>
  <c r="U452" i="1"/>
  <c r="U451" i="1"/>
  <c r="V450" i="1"/>
  <c r="W450" i="1" s="1"/>
  <c r="M450" i="1"/>
  <c r="V449" i="1"/>
  <c r="W449" i="1" s="1"/>
  <c r="V448" i="1"/>
  <c r="W448" i="1" s="1"/>
  <c r="U446" i="1"/>
  <c r="U445" i="1"/>
  <c r="V444" i="1"/>
  <c r="W444" i="1" s="1"/>
  <c r="M444" i="1"/>
  <c r="V443" i="1"/>
  <c r="W443" i="1" s="1"/>
  <c r="W445" i="1" s="1"/>
  <c r="M443" i="1"/>
  <c r="U439" i="1"/>
  <c r="U438" i="1"/>
  <c r="V437" i="1"/>
  <c r="W437" i="1" s="1"/>
  <c r="M437" i="1"/>
  <c r="V436" i="1"/>
  <c r="V438" i="1" s="1"/>
  <c r="M436" i="1"/>
  <c r="U434" i="1"/>
  <c r="U433" i="1"/>
  <c r="V432" i="1"/>
  <c r="W432" i="1" s="1"/>
  <c r="V431" i="1"/>
  <c r="W431" i="1" s="1"/>
  <c r="V430" i="1"/>
  <c r="W430" i="1" s="1"/>
  <c r="V429" i="1"/>
  <c r="W429" i="1" s="1"/>
  <c r="M429" i="1"/>
  <c r="V428" i="1"/>
  <c r="W428" i="1" s="1"/>
  <c r="M428" i="1"/>
  <c r="V427" i="1"/>
  <c r="M427" i="1"/>
  <c r="U425" i="1"/>
  <c r="U424" i="1"/>
  <c r="V423" i="1"/>
  <c r="W423" i="1" s="1"/>
  <c r="M423" i="1"/>
  <c r="V422" i="1"/>
  <c r="V424" i="1" s="1"/>
  <c r="M422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U406" i="1"/>
  <c r="V405" i="1"/>
  <c r="U405" i="1"/>
  <c r="W404" i="1"/>
  <c r="W405" i="1" s="1"/>
  <c r="V404" i="1"/>
  <c r="V406" i="1" s="1"/>
  <c r="M404" i="1"/>
  <c r="U402" i="1"/>
  <c r="V401" i="1"/>
  <c r="U401" i="1"/>
  <c r="W400" i="1"/>
  <c r="W401" i="1" s="1"/>
  <c r="V400" i="1"/>
  <c r="V402" i="1" s="1"/>
  <c r="M400" i="1"/>
  <c r="U398" i="1"/>
  <c r="U397" i="1"/>
  <c r="V396" i="1"/>
  <c r="W396" i="1" s="1"/>
  <c r="M396" i="1"/>
  <c r="V395" i="1"/>
  <c r="W395" i="1" s="1"/>
  <c r="M395" i="1"/>
  <c r="V394" i="1"/>
  <c r="W394" i="1" s="1"/>
  <c r="M394" i="1"/>
  <c r="V393" i="1"/>
  <c r="W393" i="1" s="1"/>
  <c r="V392" i="1"/>
  <c r="W392" i="1" s="1"/>
  <c r="M392" i="1"/>
  <c r="V391" i="1"/>
  <c r="W391" i="1" s="1"/>
  <c r="M391" i="1"/>
  <c r="V390" i="1"/>
  <c r="M390" i="1"/>
  <c r="U388" i="1"/>
  <c r="U387" i="1"/>
  <c r="V386" i="1"/>
  <c r="W386" i="1" s="1"/>
  <c r="M386" i="1"/>
  <c r="V385" i="1"/>
  <c r="V387" i="1" s="1"/>
  <c r="M385" i="1"/>
  <c r="U382" i="1"/>
  <c r="U381" i="1"/>
  <c r="V380" i="1"/>
  <c r="V382" i="1" s="1"/>
  <c r="U378" i="1"/>
  <c r="U377" i="1"/>
  <c r="V376" i="1"/>
  <c r="W376" i="1" s="1"/>
  <c r="M376" i="1"/>
  <c r="V375" i="1"/>
  <c r="W375" i="1" s="1"/>
  <c r="M375" i="1"/>
  <c r="V374" i="1"/>
  <c r="M374" i="1"/>
  <c r="U372" i="1"/>
  <c r="U371" i="1"/>
  <c r="V370" i="1"/>
  <c r="M370" i="1"/>
  <c r="U368" i="1"/>
  <c r="U367" i="1"/>
  <c r="V366" i="1"/>
  <c r="W366" i="1" s="1"/>
  <c r="M366" i="1"/>
  <c r="V365" i="1"/>
  <c r="W365" i="1" s="1"/>
  <c r="M365" i="1"/>
  <c r="V364" i="1"/>
  <c r="W364" i="1" s="1"/>
  <c r="M364" i="1"/>
  <c r="V363" i="1"/>
  <c r="V367" i="1" s="1"/>
  <c r="M363" i="1"/>
  <c r="U361" i="1"/>
  <c r="U360" i="1"/>
  <c r="W359" i="1"/>
  <c r="V359" i="1"/>
  <c r="W358" i="1"/>
  <c r="V358" i="1"/>
  <c r="M358" i="1"/>
  <c r="V357" i="1"/>
  <c r="W357" i="1" s="1"/>
  <c r="M357" i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V349" i="1"/>
  <c r="W349" i="1" s="1"/>
  <c r="M349" i="1"/>
  <c r="V348" i="1"/>
  <c r="W348" i="1" s="1"/>
  <c r="M348" i="1"/>
  <c r="V347" i="1"/>
  <c r="M347" i="1"/>
  <c r="U345" i="1"/>
  <c r="U344" i="1"/>
  <c r="V343" i="1"/>
  <c r="W343" i="1" s="1"/>
  <c r="M343" i="1"/>
  <c r="V342" i="1"/>
  <c r="W342" i="1" s="1"/>
  <c r="W344" i="1" s="1"/>
  <c r="M342" i="1"/>
  <c r="U338" i="1"/>
  <c r="U337" i="1"/>
  <c r="V336" i="1"/>
  <c r="V338" i="1" s="1"/>
  <c r="M336" i="1"/>
  <c r="U334" i="1"/>
  <c r="U333" i="1"/>
  <c r="V332" i="1"/>
  <c r="W332" i="1" s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W325" i="1" s="1"/>
  <c r="M325" i="1"/>
  <c r="V324" i="1"/>
  <c r="V326" i="1" s="1"/>
  <c r="M324" i="1"/>
  <c r="U322" i="1"/>
  <c r="U321" i="1"/>
  <c r="V320" i="1"/>
  <c r="W320" i="1" s="1"/>
  <c r="M320" i="1"/>
  <c r="V319" i="1"/>
  <c r="W319" i="1" s="1"/>
  <c r="M319" i="1"/>
  <c r="V318" i="1"/>
  <c r="W318" i="1" s="1"/>
  <c r="M318" i="1"/>
  <c r="V317" i="1"/>
  <c r="M317" i="1"/>
  <c r="U314" i="1"/>
  <c r="U313" i="1"/>
  <c r="V312" i="1"/>
  <c r="M312" i="1"/>
  <c r="U310" i="1"/>
  <c r="U309" i="1"/>
  <c r="V308" i="1"/>
  <c r="M308" i="1"/>
  <c r="U306" i="1"/>
  <c r="U305" i="1"/>
  <c r="V304" i="1"/>
  <c r="W304" i="1" s="1"/>
  <c r="M304" i="1"/>
  <c r="W303" i="1"/>
  <c r="W305" i="1" s="1"/>
  <c r="V303" i="1"/>
  <c r="M303" i="1"/>
  <c r="U301" i="1"/>
  <c r="U300" i="1"/>
  <c r="V299" i="1"/>
  <c r="W299" i="1" s="1"/>
  <c r="M299" i="1"/>
  <c r="V298" i="1"/>
  <c r="W298" i="1" s="1"/>
  <c r="M298" i="1"/>
  <c r="V297" i="1"/>
  <c r="W297" i="1" s="1"/>
  <c r="V296" i="1"/>
  <c r="W296" i="1" s="1"/>
  <c r="M296" i="1"/>
  <c r="V295" i="1"/>
  <c r="W295" i="1" s="1"/>
  <c r="M295" i="1"/>
  <c r="V294" i="1"/>
  <c r="W294" i="1" s="1"/>
  <c r="M294" i="1"/>
  <c r="V293" i="1"/>
  <c r="W293" i="1" s="1"/>
  <c r="M293" i="1"/>
  <c r="W292" i="1"/>
  <c r="V292" i="1"/>
  <c r="M292" i="1"/>
  <c r="U288" i="1"/>
  <c r="V287" i="1"/>
  <c r="U287" i="1"/>
  <c r="W286" i="1"/>
  <c r="W287" i="1" s="1"/>
  <c r="V286" i="1"/>
  <c r="V288" i="1" s="1"/>
  <c r="M286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V278" i="1"/>
  <c r="W277" i="1"/>
  <c r="V277" i="1"/>
  <c r="M277" i="1"/>
  <c r="V276" i="1"/>
  <c r="M276" i="1"/>
  <c r="U274" i="1"/>
  <c r="U273" i="1"/>
  <c r="V272" i="1"/>
  <c r="M272" i="1"/>
  <c r="U269" i="1"/>
  <c r="U268" i="1"/>
  <c r="V267" i="1"/>
  <c r="W267" i="1" s="1"/>
  <c r="M267" i="1"/>
  <c r="V266" i="1"/>
  <c r="V268" i="1" s="1"/>
  <c r="M266" i="1"/>
  <c r="U264" i="1"/>
  <c r="U263" i="1"/>
  <c r="V262" i="1"/>
  <c r="W262" i="1" s="1"/>
  <c r="M262" i="1"/>
  <c r="V261" i="1"/>
  <c r="W261" i="1" s="1"/>
  <c r="M261" i="1"/>
  <c r="V260" i="1"/>
  <c r="W260" i="1" s="1"/>
  <c r="M260" i="1"/>
  <c r="V259" i="1"/>
  <c r="W259" i="1" s="1"/>
  <c r="M259" i="1"/>
  <c r="W258" i="1"/>
  <c r="V258" i="1"/>
  <c r="W257" i="1"/>
  <c r="V257" i="1"/>
  <c r="M257" i="1"/>
  <c r="V256" i="1"/>
  <c r="M256" i="1"/>
  <c r="U253" i="1"/>
  <c r="U252" i="1"/>
  <c r="V251" i="1"/>
  <c r="W251" i="1" s="1"/>
  <c r="M251" i="1"/>
  <c r="V250" i="1"/>
  <c r="W250" i="1" s="1"/>
  <c r="M250" i="1"/>
  <c r="V249" i="1"/>
  <c r="M249" i="1"/>
  <c r="U247" i="1"/>
  <c r="U246" i="1"/>
  <c r="V245" i="1"/>
  <c r="W245" i="1" s="1"/>
  <c r="M245" i="1"/>
  <c r="V244" i="1"/>
  <c r="W244" i="1" s="1"/>
  <c r="V243" i="1"/>
  <c r="W243" i="1" s="1"/>
  <c r="U241" i="1"/>
  <c r="U240" i="1"/>
  <c r="V239" i="1"/>
  <c r="W239" i="1" s="1"/>
  <c r="M239" i="1"/>
  <c r="V238" i="1"/>
  <c r="W238" i="1" s="1"/>
  <c r="M238" i="1"/>
  <c r="V237" i="1"/>
  <c r="M237" i="1"/>
  <c r="U235" i="1"/>
  <c r="U234" i="1"/>
  <c r="V233" i="1"/>
  <c r="W233" i="1" s="1"/>
  <c r="M233" i="1"/>
  <c r="V232" i="1"/>
  <c r="W232" i="1" s="1"/>
  <c r="M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V222" i="1"/>
  <c r="W222" i="1" s="1"/>
  <c r="M222" i="1"/>
  <c r="V221" i="1"/>
  <c r="M221" i="1"/>
  <c r="U219" i="1"/>
  <c r="U218" i="1"/>
  <c r="V217" i="1"/>
  <c r="M217" i="1"/>
  <c r="U215" i="1"/>
  <c r="U214" i="1"/>
  <c r="V213" i="1"/>
  <c r="W213" i="1" s="1"/>
  <c r="M213" i="1"/>
  <c r="W212" i="1"/>
  <c r="V212" i="1"/>
  <c r="M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U196" i="1"/>
  <c r="U195" i="1"/>
  <c r="V194" i="1"/>
  <c r="W194" i="1" s="1"/>
  <c r="M194" i="1"/>
  <c r="V193" i="1"/>
  <c r="V196" i="1" s="1"/>
  <c r="M193" i="1"/>
  <c r="U191" i="1"/>
  <c r="U190" i="1"/>
  <c r="V189" i="1"/>
  <c r="W189" i="1" s="1"/>
  <c r="M189" i="1"/>
  <c r="W188" i="1"/>
  <c r="V188" i="1"/>
  <c r="M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V180" i="1"/>
  <c r="W180" i="1" s="1"/>
  <c r="M180" i="1"/>
  <c r="V179" i="1"/>
  <c r="W179" i="1" s="1"/>
  <c r="V178" i="1"/>
  <c r="W178" i="1" s="1"/>
  <c r="M178" i="1"/>
  <c r="V177" i="1"/>
  <c r="W177" i="1" s="1"/>
  <c r="M177" i="1"/>
  <c r="W176" i="1"/>
  <c r="V176" i="1"/>
  <c r="W175" i="1"/>
  <c r="V175" i="1"/>
  <c r="M175" i="1"/>
  <c r="V174" i="1"/>
  <c r="W174" i="1" s="1"/>
  <c r="M174" i="1"/>
  <c r="V173" i="1"/>
  <c r="W173" i="1" s="1"/>
  <c r="V172" i="1"/>
  <c r="V190" i="1" s="1"/>
  <c r="M172" i="1"/>
  <c r="U170" i="1"/>
  <c r="U169" i="1"/>
  <c r="W168" i="1"/>
  <c r="V168" i="1"/>
  <c r="M168" i="1"/>
  <c r="V167" i="1"/>
  <c r="W167" i="1" s="1"/>
  <c r="M167" i="1"/>
  <c r="V166" i="1"/>
  <c r="W166" i="1" s="1"/>
  <c r="M166" i="1"/>
  <c r="V165" i="1"/>
  <c r="V170" i="1" s="1"/>
  <c r="M165" i="1"/>
  <c r="U163" i="1"/>
  <c r="U162" i="1"/>
  <c r="V161" i="1"/>
  <c r="W161" i="1" s="1"/>
  <c r="M161" i="1"/>
  <c r="V160" i="1"/>
  <c r="W160" i="1" s="1"/>
  <c r="W162" i="1" s="1"/>
  <c r="U158" i="1"/>
  <c r="U157" i="1"/>
  <c r="V156" i="1"/>
  <c r="W156" i="1" s="1"/>
  <c r="M156" i="1"/>
  <c r="V155" i="1"/>
  <c r="W155" i="1" s="1"/>
  <c r="W157" i="1" s="1"/>
  <c r="M155" i="1"/>
  <c r="U152" i="1"/>
  <c r="U151" i="1"/>
  <c r="V150" i="1"/>
  <c r="W150" i="1" s="1"/>
  <c r="M150" i="1"/>
  <c r="V149" i="1"/>
  <c r="W149" i="1" s="1"/>
  <c r="M149" i="1"/>
  <c r="W148" i="1"/>
  <c r="V148" i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M143" i="1"/>
  <c r="U140" i="1"/>
  <c r="U139" i="1"/>
  <c r="V138" i="1"/>
  <c r="W138" i="1" s="1"/>
  <c r="M138" i="1"/>
  <c r="V137" i="1"/>
  <c r="W137" i="1" s="1"/>
  <c r="M137" i="1"/>
  <c r="V136" i="1"/>
  <c r="G479" i="1" s="1"/>
  <c r="M136" i="1"/>
  <c r="U132" i="1"/>
  <c r="U131" i="1"/>
  <c r="V130" i="1"/>
  <c r="W130" i="1" s="1"/>
  <c r="M130" i="1"/>
  <c r="W129" i="1"/>
  <c r="V129" i="1"/>
  <c r="M129" i="1"/>
  <c r="V128" i="1"/>
  <c r="W128" i="1" s="1"/>
  <c r="M128" i="1"/>
  <c r="V127" i="1"/>
  <c r="M127" i="1"/>
  <c r="U124" i="1"/>
  <c r="U123" i="1"/>
  <c r="V122" i="1"/>
  <c r="W122" i="1" s="1"/>
  <c r="V121" i="1"/>
  <c r="W121" i="1" s="1"/>
  <c r="M121" i="1"/>
  <c r="V120" i="1"/>
  <c r="W120" i="1" s="1"/>
  <c r="V119" i="1"/>
  <c r="W119" i="1" s="1"/>
  <c r="M119" i="1"/>
  <c r="V118" i="1"/>
  <c r="W118" i="1" s="1"/>
  <c r="W123" i="1" s="1"/>
  <c r="M118" i="1"/>
  <c r="U116" i="1"/>
  <c r="U115" i="1"/>
  <c r="V114" i="1"/>
  <c r="W114" i="1" s="1"/>
  <c r="V113" i="1"/>
  <c r="W113" i="1" s="1"/>
  <c r="M113" i="1"/>
  <c r="V112" i="1"/>
  <c r="W112" i="1" s="1"/>
  <c r="V111" i="1"/>
  <c r="W111" i="1" s="1"/>
  <c r="V110" i="1"/>
  <c r="W110" i="1" s="1"/>
  <c r="V109" i="1"/>
  <c r="W109" i="1" s="1"/>
  <c r="V108" i="1"/>
  <c r="W108" i="1" s="1"/>
  <c r="M108" i="1"/>
  <c r="V107" i="1"/>
  <c r="W107" i="1" s="1"/>
  <c r="M107" i="1"/>
  <c r="V106" i="1"/>
  <c r="W106" i="1" s="1"/>
  <c r="V105" i="1"/>
  <c r="U103" i="1"/>
  <c r="U102" i="1"/>
  <c r="V101" i="1"/>
  <c r="W101" i="1" s="1"/>
  <c r="M101" i="1"/>
  <c r="V100" i="1"/>
  <c r="W100" i="1" s="1"/>
  <c r="M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V91" i="1"/>
  <c r="U89" i="1"/>
  <c r="U88" i="1"/>
  <c r="W87" i="1"/>
  <c r="V87" i="1"/>
  <c r="M87" i="1"/>
  <c r="V86" i="1"/>
  <c r="W86" i="1" s="1"/>
  <c r="M86" i="1"/>
  <c r="V85" i="1"/>
  <c r="W85" i="1" s="1"/>
  <c r="V84" i="1"/>
  <c r="W84" i="1" s="1"/>
  <c r="V83" i="1"/>
  <c r="W83" i="1" s="1"/>
  <c r="M83" i="1"/>
  <c r="V82" i="1"/>
  <c r="U80" i="1"/>
  <c r="U79" i="1"/>
  <c r="V78" i="1"/>
  <c r="W78" i="1" s="1"/>
  <c r="M78" i="1"/>
  <c r="V77" i="1"/>
  <c r="W77" i="1" s="1"/>
  <c r="M77" i="1"/>
  <c r="W76" i="1"/>
  <c r="V76" i="1"/>
  <c r="M76" i="1"/>
  <c r="V75" i="1"/>
  <c r="W75" i="1" s="1"/>
  <c r="M75" i="1"/>
  <c r="V74" i="1"/>
  <c r="W74" i="1" s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V28" i="1"/>
  <c r="W28" i="1" s="1"/>
  <c r="M28" i="1"/>
  <c r="V27" i="1"/>
  <c r="W27" i="1" s="1"/>
  <c r="M27" i="1"/>
  <c r="V26" i="1"/>
  <c r="W26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W246" i="1" l="1"/>
  <c r="W451" i="1"/>
  <c r="W22" i="1"/>
  <c r="W23" i="1" s="1"/>
  <c r="V89" i="1"/>
  <c r="V116" i="1"/>
  <c r="V131" i="1"/>
  <c r="W336" i="1"/>
  <c r="W337" i="1" s="1"/>
  <c r="V337" i="1"/>
  <c r="D479" i="1"/>
  <c r="U472" i="1"/>
  <c r="W234" i="1"/>
  <c r="W32" i="1"/>
  <c r="W214" i="1"/>
  <c r="W300" i="1"/>
  <c r="U469" i="1"/>
  <c r="V32" i="1"/>
  <c r="V103" i="1"/>
  <c r="V124" i="1"/>
  <c r="W127" i="1"/>
  <c r="H479" i="1"/>
  <c r="V162" i="1"/>
  <c r="W172" i="1"/>
  <c r="V246" i="1"/>
  <c r="W266" i="1"/>
  <c r="W268" i="1" s="1"/>
  <c r="V305" i="1"/>
  <c r="W324" i="1"/>
  <c r="W326" i="1" s="1"/>
  <c r="O479" i="1"/>
  <c r="W363" i="1"/>
  <c r="W367" i="1" s="1"/>
  <c r="W380" i="1"/>
  <c r="W381" i="1" s="1"/>
  <c r="V381" i="1"/>
  <c r="W385" i="1"/>
  <c r="W387" i="1" s="1"/>
  <c r="Q479" i="1"/>
  <c r="W422" i="1"/>
  <c r="W424" i="1" s="1"/>
  <c r="W79" i="1"/>
  <c r="W131" i="1"/>
  <c r="W190" i="1"/>
  <c r="V37" i="1"/>
  <c r="V41" i="1"/>
  <c r="V51" i="1"/>
  <c r="V60" i="1"/>
  <c r="V79" i="1"/>
  <c r="V102" i="1"/>
  <c r="V115" i="1"/>
  <c r="V123" i="1"/>
  <c r="V132" i="1"/>
  <c r="V140" i="1"/>
  <c r="V151" i="1"/>
  <c r="V158" i="1"/>
  <c r="V163" i="1"/>
  <c r="V169" i="1"/>
  <c r="V191" i="1"/>
  <c r="V195" i="1"/>
  <c r="V215" i="1"/>
  <c r="V218" i="1"/>
  <c r="W217" i="1"/>
  <c r="W218" i="1" s="1"/>
  <c r="V219" i="1"/>
  <c r="V226" i="1"/>
  <c r="W221" i="1"/>
  <c r="W225" i="1" s="1"/>
  <c r="V225" i="1"/>
  <c r="V235" i="1"/>
  <c r="V240" i="1"/>
  <c r="W237" i="1"/>
  <c r="W240" i="1" s="1"/>
  <c r="V253" i="1"/>
  <c r="K479" i="1"/>
  <c r="V264" i="1"/>
  <c r="W256" i="1"/>
  <c r="W263" i="1" s="1"/>
  <c r="F479" i="1"/>
  <c r="N479" i="1"/>
  <c r="V33" i="1"/>
  <c r="V45" i="1"/>
  <c r="V88" i="1"/>
  <c r="H9" i="1"/>
  <c r="V471" i="1"/>
  <c r="V470" i="1"/>
  <c r="U473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9" i="1"/>
  <c r="V80" i="1"/>
  <c r="W82" i="1"/>
  <c r="W88" i="1" s="1"/>
  <c r="W91" i="1"/>
  <c r="W102" i="1" s="1"/>
  <c r="W105" i="1"/>
  <c r="W115" i="1" s="1"/>
  <c r="W136" i="1"/>
  <c r="W139" i="1" s="1"/>
  <c r="V139" i="1"/>
  <c r="W143" i="1"/>
  <c r="W151" i="1" s="1"/>
  <c r="V152" i="1"/>
  <c r="I479" i="1"/>
  <c r="V157" i="1"/>
  <c r="W165" i="1"/>
  <c r="W169" i="1" s="1"/>
  <c r="W193" i="1"/>
  <c r="W195" i="1" s="1"/>
  <c r="V214" i="1"/>
  <c r="V234" i="1"/>
  <c r="V241" i="1"/>
  <c r="V247" i="1"/>
  <c r="V252" i="1"/>
  <c r="W249" i="1"/>
  <c r="W252" i="1" s="1"/>
  <c r="V263" i="1"/>
  <c r="V269" i="1"/>
  <c r="L479" i="1"/>
  <c r="V273" i="1"/>
  <c r="W272" i="1"/>
  <c r="W273" i="1" s="1"/>
  <c r="V274" i="1"/>
  <c r="V280" i="1"/>
  <c r="W276" i="1"/>
  <c r="W279" i="1" s="1"/>
  <c r="V300" i="1"/>
  <c r="V306" i="1"/>
  <c r="V309" i="1"/>
  <c r="W308" i="1"/>
  <c r="W309" i="1" s="1"/>
  <c r="V310" i="1"/>
  <c r="V313" i="1"/>
  <c r="W312" i="1"/>
  <c r="W313" i="1" s="1"/>
  <c r="V314" i="1"/>
  <c r="V322" i="1"/>
  <c r="V321" i="1"/>
  <c r="W317" i="1"/>
  <c r="W321" i="1" s="1"/>
  <c r="V368" i="1"/>
  <c r="V371" i="1"/>
  <c r="W370" i="1"/>
  <c r="W371" i="1" s="1"/>
  <c r="V372" i="1"/>
  <c r="V377" i="1"/>
  <c r="W374" i="1"/>
  <c r="W377" i="1" s="1"/>
  <c r="V378" i="1"/>
  <c r="V446" i="1"/>
  <c r="V452" i="1"/>
  <c r="V458" i="1"/>
  <c r="W454" i="1"/>
  <c r="W457" i="1" s="1"/>
  <c r="V457" i="1"/>
  <c r="V463" i="1"/>
  <c r="S479" i="1"/>
  <c r="V467" i="1"/>
  <c r="W466" i="1"/>
  <c r="W467" i="1" s="1"/>
  <c r="V468" i="1"/>
  <c r="B479" i="1"/>
  <c r="J479" i="1"/>
  <c r="R479" i="1"/>
  <c r="M479" i="1"/>
  <c r="V301" i="1"/>
  <c r="V327" i="1"/>
  <c r="V334" i="1"/>
  <c r="W329" i="1"/>
  <c r="W333" i="1" s="1"/>
  <c r="V333" i="1"/>
  <c r="V345" i="1"/>
  <c r="V361" i="1"/>
  <c r="W347" i="1"/>
  <c r="W360" i="1" s="1"/>
  <c r="V360" i="1"/>
  <c r="V388" i="1"/>
  <c r="V398" i="1"/>
  <c r="W390" i="1"/>
  <c r="W397" i="1" s="1"/>
  <c r="V397" i="1"/>
  <c r="W419" i="1"/>
  <c r="V419" i="1"/>
  <c r="V425" i="1"/>
  <c r="V433" i="1"/>
  <c r="W427" i="1"/>
  <c r="W433" i="1" s="1"/>
  <c r="V434" i="1"/>
  <c r="V439" i="1"/>
  <c r="W436" i="1"/>
  <c r="W438" i="1" s="1"/>
  <c r="V445" i="1"/>
  <c r="V451" i="1"/>
  <c r="V462" i="1"/>
  <c r="P479" i="1"/>
  <c r="V344" i="1"/>
  <c r="V420" i="1"/>
  <c r="V473" i="1" l="1"/>
  <c r="W474" i="1"/>
  <c r="V469" i="1"/>
  <c r="V472" i="1"/>
</calcChain>
</file>

<file path=xl/sharedStrings.xml><?xml version="1.0" encoding="utf-8"?>
<sst xmlns="http://schemas.openxmlformats.org/spreadsheetml/2006/main" count="1722" uniqueCount="654">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</sst>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5" fillId="0" borderId="15" xfId="0" applyFont="1" applyBorder="1" applyAlignment="1">
      <alignment horizontal="left" vertical="center" wrapText="1"/>
    </xf>
    <xf numFmtId="0" fontId="0" fillId="0" borderId="19" xfId="0" applyBorder="1"/>
    <xf numFmtId="0" fontId="24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555" t="s">
        <v>0</v>
      </c>
      <c r="E1" s="351"/>
      <c r="F1" s="351"/>
      <c r="G1" s="13" t="s">
        <v>1</v>
      </c>
      <c r="H1" s="555" t="s">
        <v>2</v>
      </c>
      <c r="I1" s="351"/>
      <c r="J1" s="351"/>
      <c r="K1" s="351"/>
      <c r="L1" s="351"/>
      <c r="M1" s="351"/>
      <c r="N1" s="351"/>
      <c r="O1" s="350" t="s">
        <v>3</v>
      </c>
      <c r="P1" s="351"/>
      <c r="Q1" s="35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5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544" t="s">
        <v>8</v>
      </c>
      <c r="B5" s="394"/>
      <c r="C5" s="378"/>
      <c r="D5" s="585"/>
      <c r="E5" s="587"/>
      <c r="F5" s="377" t="s">
        <v>9</v>
      </c>
      <c r="G5" s="378"/>
      <c r="H5" s="585"/>
      <c r="I5" s="586"/>
      <c r="J5" s="586"/>
      <c r="K5" s="587"/>
      <c r="M5" s="25" t="s">
        <v>10</v>
      </c>
      <c r="N5" s="430">
        <v>45225</v>
      </c>
      <c r="O5" s="363"/>
      <c r="Q5" s="357" t="s">
        <v>11</v>
      </c>
      <c r="R5" s="358"/>
      <c r="S5" s="466" t="s">
        <v>12</v>
      </c>
      <c r="T5" s="363"/>
      <c r="Y5" s="52"/>
      <c r="Z5" s="52"/>
      <c r="AA5" s="52"/>
    </row>
    <row r="6" spans="1:28" s="309" customFormat="1" ht="24" customHeight="1" x14ac:dyDescent="0.2">
      <c r="A6" s="544" t="s">
        <v>13</v>
      </c>
      <c r="B6" s="394"/>
      <c r="C6" s="378"/>
      <c r="D6" s="593" t="s">
        <v>14</v>
      </c>
      <c r="E6" s="594"/>
      <c r="F6" s="594"/>
      <c r="G6" s="594"/>
      <c r="H6" s="594"/>
      <c r="I6" s="594"/>
      <c r="J6" s="594"/>
      <c r="K6" s="363"/>
      <c r="M6" s="25" t="s">
        <v>15</v>
      </c>
      <c r="N6" s="598" t="str">
        <f>IF(N5=0," ",CHOOSE(WEEKDAY(N5,2),"Понедельник","Вторник","Среда","Четверг","Пятница","Суббота","Воскресенье"))</f>
        <v>Четверг</v>
      </c>
      <c r="O6" s="323"/>
      <c r="Q6" s="639" t="s">
        <v>16</v>
      </c>
      <c r="R6" s="358"/>
      <c r="S6" s="610" t="s">
        <v>17</v>
      </c>
      <c r="T6" s="473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456" t="str">
        <f>IFERROR(VLOOKUP(DeliveryAddress,Table,3,0),1)</f>
        <v>2</v>
      </c>
      <c r="E7" s="457"/>
      <c r="F7" s="457"/>
      <c r="G7" s="457"/>
      <c r="H7" s="457"/>
      <c r="I7" s="457"/>
      <c r="J7" s="457"/>
      <c r="K7" s="397"/>
      <c r="M7" s="25"/>
      <c r="N7" s="43"/>
      <c r="O7" s="43"/>
      <c r="Q7" s="316"/>
      <c r="R7" s="358"/>
      <c r="S7" s="611"/>
      <c r="T7" s="612"/>
      <c r="Y7" s="52"/>
      <c r="Z7" s="52"/>
      <c r="AA7" s="52"/>
    </row>
    <row r="8" spans="1:28" s="309" customFormat="1" ht="25.5" customHeight="1" x14ac:dyDescent="0.2">
      <c r="A8" s="330" t="s">
        <v>18</v>
      </c>
      <c r="B8" s="319"/>
      <c r="C8" s="320"/>
      <c r="D8" s="446"/>
      <c r="E8" s="447"/>
      <c r="F8" s="447"/>
      <c r="G8" s="447"/>
      <c r="H8" s="447"/>
      <c r="I8" s="447"/>
      <c r="J8" s="447"/>
      <c r="K8" s="448"/>
      <c r="M8" s="25" t="s">
        <v>19</v>
      </c>
      <c r="N8" s="362">
        <v>0.41666666666666669</v>
      </c>
      <c r="O8" s="363"/>
      <c r="Q8" s="316"/>
      <c r="R8" s="358"/>
      <c r="S8" s="611"/>
      <c r="T8" s="612"/>
      <c r="Y8" s="52"/>
      <c r="Z8" s="52"/>
      <c r="AA8" s="52"/>
    </row>
    <row r="9" spans="1:28" s="309" customFormat="1" ht="39.950000000000003" customHeight="1" x14ac:dyDescent="0.2">
      <c r="A9" s="3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83"/>
      <c r="E9" s="384"/>
      <c r="F9" s="3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31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6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M9" s="27" t="s">
        <v>20</v>
      </c>
      <c r="N9" s="430"/>
      <c r="O9" s="363"/>
      <c r="Q9" s="316"/>
      <c r="R9" s="358"/>
      <c r="S9" s="613"/>
      <c r="T9" s="614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83"/>
      <c r="E10" s="384"/>
      <c r="F10" s="3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19" t="str">
        <f>IFERROR(VLOOKUP($D$10,Proxy,2,FALSE),"")</f>
        <v/>
      </c>
      <c r="I10" s="316"/>
      <c r="J10" s="316"/>
      <c r="K10" s="316"/>
      <c r="M10" s="27" t="s">
        <v>21</v>
      </c>
      <c r="N10" s="362"/>
      <c r="O10" s="363"/>
      <c r="R10" s="25" t="s">
        <v>22</v>
      </c>
      <c r="S10" s="472" t="s">
        <v>23</v>
      </c>
      <c r="T10" s="473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62"/>
      <c r="O11" s="363"/>
      <c r="R11" s="25" t="s">
        <v>26</v>
      </c>
      <c r="S11" s="381" t="s">
        <v>27</v>
      </c>
      <c r="T11" s="382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93" t="s">
        <v>28</v>
      </c>
      <c r="B12" s="394"/>
      <c r="C12" s="394"/>
      <c r="D12" s="394"/>
      <c r="E12" s="394"/>
      <c r="F12" s="394"/>
      <c r="G12" s="394"/>
      <c r="H12" s="394"/>
      <c r="I12" s="394"/>
      <c r="J12" s="394"/>
      <c r="K12" s="378"/>
      <c r="M12" s="25" t="s">
        <v>29</v>
      </c>
      <c r="N12" s="396"/>
      <c r="O12" s="397"/>
      <c r="P12" s="24"/>
      <c r="R12" s="25"/>
      <c r="S12" s="351"/>
      <c r="T12" s="316"/>
      <c r="Y12" s="52"/>
      <c r="Z12" s="52"/>
      <c r="AA12" s="52"/>
    </row>
    <row r="13" spans="1:28" s="309" customFormat="1" ht="23.25" customHeight="1" x14ac:dyDescent="0.2">
      <c r="A13" s="393" t="s">
        <v>30</v>
      </c>
      <c r="B13" s="394"/>
      <c r="C13" s="394"/>
      <c r="D13" s="394"/>
      <c r="E13" s="394"/>
      <c r="F13" s="394"/>
      <c r="G13" s="394"/>
      <c r="H13" s="394"/>
      <c r="I13" s="394"/>
      <c r="J13" s="394"/>
      <c r="K13" s="378"/>
      <c r="L13" s="27"/>
      <c r="M13" s="27" t="s">
        <v>31</v>
      </c>
      <c r="N13" s="381"/>
      <c r="O13" s="382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93" t="s">
        <v>32</v>
      </c>
      <c r="B14" s="394"/>
      <c r="C14" s="394"/>
      <c r="D14" s="394"/>
      <c r="E14" s="394"/>
      <c r="F14" s="394"/>
      <c r="G14" s="394"/>
      <c r="H14" s="394"/>
      <c r="I14" s="394"/>
      <c r="J14" s="394"/>
      <c r="K14" s="378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643" t="s">
        <v>33</v>
      </c>
      <c r="B15" s="394"/>
      <c r="C15" s="394"/>
      <c r="D15" s="394"/>
      <c r="E15" s="394"/>
      <c r="F15" s="394"/>
      <c r="G15" s="394"/>
      <c r="H15" s="394"/>
      <c r="I15" s="394"/>
      <c r="J15" s="394"/>
      <c r="K15" s="378"/>
      <c r="M15" s="501" t="s">
        <v>34</v>
      </c>
      <c r="N15" s="351"/>
      <c r="O15" s="351"/>
      <c r="P15" s="351"/>
      <c r="Q15" s="35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02"/>
      <c r="N16" s="502"/>
      <c r="O16" s="502"/>
      <c r="P16" s="502"/>
      <c r="Q16" s="50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34" t="s">
        <v>35</v>
      </c>
      <c r="B17" s="334" t="s">
        <v>36</v>
      </c>
      <c r="C17" s="541" t="s">
        <v>37</v>
      </c>
      <c r="D17" s="334" t="s">
        <v>38</v>
      </c>
      <c r="E17" s="335"/>
      <c r="F17" s="334" t="s">
        <v>39</v>
      </c>
      <c r="G17" s="334" t="s">
        <v>40</v>
      </c>
      <c r="H17" s="334" t="s">
        <v>41</v>
      </c>
      <c r="I17" s="334" t="s">
        <v>42</v>
      </c>
      <c r="J17" s="334" t="s">
        <v>43</v>
      </c>
      <c r="K17" s="334" t="s">
        <v>44</v>
      </c>
      <c r="L17" s="334" t="s">
        <v>45</v>
      </c>
      <c r="M17" s="334" t="s">
        <v>46</v>
      </c>
      <c r="N17" s="590"/>
      <c r="O17" s="590"/>
      <c r="P17" s="590"/>
      <c r="Q17" s="335"/>
      <c r="R17" s="427" t="s">
        <v>47</v>
      </c>
      <c r="S17" s="378"/>
      <c r="T17" s="334" t="s">
        <v>48</v>
      </c>
      <c r="U17" s="334" t="s">
        <v>49</v>
      </c>
      <c r="V17" s="338" t="s">
        <v>50</v>
      </c>
      <c r="W17" s="334" t="s">
        <v>51</v>
      </c>
      <c r="X17" s="328" t="s">
        <v>52</v>
      </c>
      <c r="Y17" s="328" t="s">
        <v>53</v>
      </c>
      <c r="Z17" s="328" t="s">
        <v>54</v>
      </c>
      <c r="AA17" s="566"/>
      <c r="AB17" s="567"/>
      <c r="AC17" s="449"/>
      <c r="AZ17" s="554" t="s">
        <v>55</v>
      </c>
    </row>
    <row r="18" spans="1:52" ht="14.25" customHeight="1" x14ac:dyDescent="0.2">
      <c r="A18" s="359"/>
      <c r="B18" s="359"/>
      <c r="C18" s="359"/>
      <c r="D18" s="336"/>
      <c r="E18" s="337"/>
      <c r="F18" s="359"/>
      <c r="G18" s="359"/>
      <c r="H18" s="359"/>
      <c r="I18" s="359"/>
      <c r="J18" s="359"/>
      <c r="K18" s="359"/>
      <c r="L18" s="359"/>
      <c r="M18" s="336"/>
      <c r="N18" s="591"/>
      <c r="O18" s="591"/>
      <c r="P18" s="591"/>
      <c r="Q18" s="337"/>
      <c r="R18" s="308" t="s">
        <v>56</v>
      </c>
      <c r="S18" s="308" t="s">
        <v>57</v>
      </c>
      <c r="T18" s="359"/>
      <c r="U18" s="359"/>
      <c r="V18" s="339"/>
      <c r="W18" s="359"/>
      <c r="X18" s="329"/>
      <c r="Y18" s="329"/>
      <c r="Z18" s="568"/>
      <c r="AA18" s="569"/>
      <c r="AB18" s="570"/>
      <c r="AC18" s="450"/>
      <c r="AZ18" s="316"/>
    </row>
    <row r="19" spans="1:52" ht="27.75" customHeight="1" x14ac:dyDescent="0.2">
      <c r="A19" s="340" t="s">
        <v>58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49"/>
      <c r="Y19" s="49"/>
    </row>
    <row r="20" spans="1:52" ht="16.5" customHeight="1" x14ac:dyDescent="0.25">
      <c r="A20" s="327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6"/>
      <c r="Y20" s="306"/>
    </row>
    <row r="21" spans="1:52" ht="14.25" customHeight="1" x14ac:dyDescent="0.25">
      <c r="A21" s="321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7"/>
      <c r="Y21" s="307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2">
        <v>4607091389258</v>
      </c>
      <c r="E22" s="323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61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5"/>
      <c r="O22" s="325"/>
      <c r="P22" s="325"/>
      <c r="Q22" s="323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15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17"/>
      <c r="M23" s="318" t="s">
        <v>64</v>
      </c>
      <c r="N23" s="319"/>
      <c r="O23" s="319"/>
      <c r="P23" s="319"/>
      <c r="Q23" s="319"/>
      <c r="R23" s="319"/>
      <c r="S23" s="320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17"/>
      <c r="M24" s="318" t="s">
        <v>64</v>
      </c>
      <c r="N24" s="319"/>
      <c r="O24" s="319"/>
      <c r="P24" s="319"/>
      <c r="Q24" s="319"/>
      <c r="R24" s="319"/>
      <c r="S24" s="320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21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7"/>
      <c r="Y25" s="307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2">
        <v>4607091383881</v>
      </c>
      <c r="E26" s="323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4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5"/>
      <c r="O26" s="325"/>
      <c r="P26" s="325"/>
      <c r="Q26" s="323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2">
        <v>4607091388237</v>
      </c>
      <c r="E27" s="323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62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5"/>
      <c r="O27" s="325"/>
      <c r="P27" s="325"/>
      <c r="Q27" s="323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2">
        <v>4607091383935</v>
      </c>
      <c r="E28" s="323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4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5"/>
      <c r="O28" s="325"/>
      <c r="P28" s="325"/>
      <c r="Q28" s="323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2">
        <v>4680115881853</v>
      </c>
      <c r="E29" s="323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5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5"/>
      <c r="O29" s="325"/>
      <c r="P29" s="325"/>
      <c r="Q29" s="323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2">
        <v>4607091383911</v>
      </c>
      <c r="E30" s="323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57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5"/>
      <c r="O30" s="325"/>
      <c r="P30" s="325"/>
      <c r="Q30" s="323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2">
        <v>4607091388244</v>
      </c>
      <c r="E31" s="323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5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5"/>
      <c r="O31" s="325"/>
      <c r="P31" s="325"/>
      <c r="Q31" s="323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15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17"/>
      <c r="M32" s="318" t="s">
        <v>64</v>
      </c>
      <c r="N32" s="319"/>
      <c r="O32" s="319"/>
      <c r="P32" s="319"/>
      <c r="Q32" s="319"/>
      <c r="R32" s="319"/>
      <c r="S32" s="320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17"/>
      <c r="M33" s="318" t="s">
        <v>64</v>
      </c>
      <c r="N33" s="319"/>
      <c r="O33" s="319"/>
      <c r="P33" s="319"/>
      <c r="Q33" s="319"/>
      <c r="R33" s="319"/>
      <c r="S33" s="320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21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7"/>
      <c r="Y34" s="307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2">
        <v>4607091388503</v>
      </c>
      <c r="E35" s="323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5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5"/>
      <c r="O35" s="325"/>
      <c r="P35" s="325"/>
      <c r="Q35" s="323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15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7"/>
      <c r="M36" s="318" t="s">
        <v>64</v>
      </c>
      <c r="N36" s="319"/>
      <c r="O36" s="319"/>
      <c r="P36" s="319"/>
      <c r="Q36" s="319"/>
      <c r="R36" s="319"/>
      <c r="S36" s="320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7"/>
      <c r="M37" s="318" t="s">
        <v>64</v>
      </c>
      <c r="N37" s="319"/>
      <c r="O37" s="319"/>
      <c r="P37" s="319"/>
      <c r="Q37" s="319"/>
      <c r="R37" s="319"/>
      <c r="S37" s="320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21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7"/>
      <c r="Y38" s="307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2">
        <v>4607091388282</v>
      </c>
      <c r="E39" s="323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53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5"/>
      <c r="O39" s="325"/>
      <c r="P39" s="325"/>
      <c r="Q39" s="323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15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17"/>
      <c r="M40" s="318" t="s">
        <v>64</v>
      </c>
      <c r="N40" s="319"/>
      <c r="O40" s="319"/>
      <c r="P40" s="319"/>
      <c r="Q40" s="319"/>
      <c r="R40" s="319"/>
      <c r="S40" s="320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17"/>
      <c r="M41" s="318" t="s">
        <v>64</v>
      </c>
      <c r="N41" s="319"/>
      <c r="O41" s="319"/>
      <c r="P41" s="319"/>
      <c r="Q41" s="319"/>
      <c r="R41" s="319"/>
      <c r="S41" s="320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21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7"/>
      <c r="Y42" s="307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2">
        <v>4607091389111</v>
      </c>
      <c r="E43" s="323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36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5"/>
      <c r="O43" s="325"/>
      <c r="P43" s="325"/>
      <c r="Q43" s="323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15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7"/>
      <c r="M44" s="318" t="s">
        <v>64</v>
      </c>
      <c r="N44" s="319"/>
      <c r="O44" s="319"/>
      <c r="P44" s="319"/>
      <c r="Q44" s="319"/>
      <c r="R44" s="319"/>
      <c r="S44" s="320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7"/>
      <c r="M45" s="318" t="s">
        <v>64</v>
      </c>
      <c r="N45" s="319"/>
      <c r="O45" s="319"/>
      <c r="P45" s="319"/>
      <c r="Q45" s="319"/>
      <c r="R45" s="319"/>
      <c r="S45" s="320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40" t="s">
        <v>91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49"/>
      <c r="Y46" s="49"/>
    </row>
    <row r="47" spans="1:52" ht="16.5" customHeight="1" x14ac:dyDescent="0.25">
      <c r="A47" s="327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6"/>
      <c r="Y47" s="306"/>
    </row>
    <row r="48" spans="1:52" ht="14.25" customHeight="1" x14ac:dyDescent="0.25">
      <c r="A48" s="321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7"/>
      <c r="Y48" s="307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2">
        <v>4680115881440</v>
      </c>
      <c r="E49" s="323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64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5"/>
      <c r="O49" s="325"/>
      <c r="P49" s="325"/>
      <c r="Q49" s="323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2">
        <v>4680115881433</v>
      </c>
      <c r="E50" s="323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5"/>
      <c r="O50" s="325"/>
      <c r="P50" s="325"/>
      <c r="Q50" s="323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15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7"/>
      <c r="M51" s="318" t="s">
        <v>64</v>
      </c>
      <c r="N51" s="319"/>
      <c r="O51" s="319"/>
      <c r="P51" s="319"/>
      <c r="Q51" s="319"/>
      <c r="R51" s="319"/>
      <c r="S51" s="320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17"/>
      <c r="M52" s="318" t="s">
        <v>64</v>
      </c>
      <c r="N52" s="319"/>
      <c r="O52" s="319"/>
      <c r="P52" s="319"/>
      <c r="Q52" s="319"/>
      <c r="R52" s="319"/>
      <c r="S52" s="320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27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6"/>
      <c r="Y53" s="306"/>
    </row>
    <row r="54" spans="1:52" ht="14.25" customHeight="1" x14ac:dyDescent="0.25">
      <c r="A54" s="321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7"/>
      <c r="Y54" s="307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2">
        <v>4680115881426</v>
      </c>
      <c r="E55" s="323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388" t="s">
        <v>104</v>
      </c>
      <c r="N55" s="325"/>
      <c r="O55" s="325"/>
      <c r="P55" s="325"/>
      <c r="Q55" s="323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2">
        <v>4680115881426</v>
      </c>
      <c r="E56" s="323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57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5"/>
      <c r="O56" s="325"/>
      <c r="P56" s="325"/>
      <c r="Q56" s="323"/>
      <c r="R56" s="35"/>
      <c r="S56" s="35"/>
      <c r="T56" s="36" t="s">
        <v>63</v>
      </c>
      <c r="U56" s="311">
        <v>1550</v>
      </c>
      <c r="V56" s="312">
        <f>IFERROR(IF(U56="",0,CEILING((U56/$H56),1)*$H56),"")</f>
        <v>1555.2</v>
      </c>
      <c r="W56" s="37">
        <f>IFERROR(IF(V56=0,"",ROUNDUP(V56/H56,0)*0.02175),"")</f>
        <v>3.1319999999999997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2">
        <v>4680115881419</v>
      </c>
      <c r="E57" s="323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5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5"/>
      <c r="O57" s="325"/>
      <c r="P57" s="325"/>
      <c r="Q57" s="323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2">
        <v>4680115881525</v>
      </c>
      <c r="E58" s="323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528" t="s">
        <v>110</v>
      </c>
      <c r="N58" s="325"/>
      <c r="O58" s="325"/>
      <c r="P58" s="325"/>
      <c r="Q58" s="323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15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17"/>
      <c r="M59" s="318" t="s">
        <v>64</v>
      </c>
      <c r="N59" s="319"/>
      <c r="O59" s="319"/>
      <c r="P59" s="319"/>
      <c r="Q59" s="319"/>
      <c r="R59" s="319"/>
      <c r="S59" s="320"/>
      <c r="T59" s="38" t="s">
        <v>65</v>
      </c>
      <c r="U59" s="313">
        <f>IFERROR(U55/H55,"0")+IFERROR(U56/H56,"0")+IFERROR(U57/H57,"0")+IFERROR(U58/H58,"0")</f>
        <v>143.5185185185185</v>
      </c>
      <c r="V59" s="313">
        <f>IFERROR(V55/H55,"0")+IFERROR(V56/H56,"0")+IFERROR(V57/H57,"0")+IFERROR(V58/H58,"0")</f>
        <v>144</v>
      </c>
      <c r="W59" s="313">
        <f>IFERROR(IF(W55="",0,W55),"0")+IFERROR(IF(W56="",0,W56),"0")+IFERROR(IF(W57="",0,W57),"0")+IFERROR(IF(W58="",0,W58),"0")</f>
        <v>3.1319999999999997</v>
      </c>
      <c r="X59" s="314"/>
      <c r="Y59" s="314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17"/>
      <c r="M60" s="318" t="s">
        <v>64</v>
      </c>
      <c r="N60" s="319"/>
      <c r="O60" s="319"/>
      <c r="P60" s="319"/>
      <c r="Q60" s="319"/>
      <c r="R60" s="319"/>
      <c r="S60" s="320"/>
      <c r="T60" s="38" t="s">
        <v>63</v>
      </c>
      <c r="U60" s="313">
        <f>IFERROR(SUM(U55:U58),"0")</f>
        <v>1550</v>
      </c>
      <c r="V60" s="313">
        <f>IFERROR(SUM(V55:V58),"0")</f>
        <v>1555.2</v>
      </c>
      <c r="W60" s="38"/>
      <c r="X60" s="314"/>
      <c r="Y60" s="314"/>
    </row>
    <row r="61" spans="1:52" ht="16.5" customHeight="1" x14ac:dyDescent="0.25">
      <c r="A61" s="327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6"/>
      <c r="Y61" s="306"/>
    </row>
    <row r="62" spans="1:52" ht="14.25" customHeight="1" x14ac:dyDescent="0.25">
      <c r="A62" s="321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7"/>
      <c r="Y62" s="307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2">
        <v>4607091382945</v>
      </c>
      <c r="E63" s="323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25"/>
      <c r="O63" s="325"/>
      <c r="P63" s="325"/>
      <c r="Q63" s="323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2">
        <v>4607091385670</v>
      </c>
      <c r="E64" s="323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5"/>
      <c r="O64" s="325"/>
      <c r="P64" s="325"/>
      <c r="Q64" s="323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2">
        <v>4680115881327</v>
      </c>
      <c r="E65" s="323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3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5"/>
      <c r="O65" s="325"/>
      <c r="P65" s="325"/>
      <c r="Q65" s="323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2">
        <v>4680115882133</v>
      </c>
      <c r="E66" s="323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5"/>
      <c r="O66" s="325"/>
      <c r="P66" s="325"/>
      <c r="Q66" s="323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2">
        <v>4607091382952</v>
      </c>
      <c r="E67" s="323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39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5"/>
      <c r="O67" s="325"/>
      <c r="P67" s="325"/>
      <c r="Q67" s="323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2">
        <v>4680115882539</v>
      </c>
      <c r="E68" s="323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3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5"/>
      <c r="O68" s="325"/>
      <c r="P68" s="325"/>
      <c r="Q68" s="323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2">
        <v>4607091385687</v>
      </c>
      <c r="E69" s="323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37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5"/>
      <c r="O69" s="325"/>
      <c r="P69" s="325"/>
      <c r="Q69" s="323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2">
        <v>4607091384604</v>
      </c>
      <c r="E70" s="323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5"/>
      <c r="O70" s="325"/>
      <c r="P70" s="325"/>
      <c r="Q70" s="323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2">
        <v>4680115880283</v>
      </c>
      <c r="E71" s="323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52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5"/>
      <c r="O71" s="325"/>
      <c r="P71" s="325"/>
      <c r="Q71" s="323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2">
        <v>4680115881518</v>
      </c>
      <c r="E72" s="323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39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5"/>
      <c r="O72" s="325"/>
      <c r="P72" s="325"/>
      <c r="Q72" s="323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2">
        <v>4680115881303</v>
      </c>
      <c r="E73" s="323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50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5"/>
      <c r="O73" s="325"/>
      <c r="P73" s="325"/>
      <c r="Q73" s="323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2">
        <v>4680115882577</v>
      </c>
      <c r="E74" s="323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93" t="s">
        <v>138</v>
      </c>
      <c r="N74" s="325"/>
      <c r="O74" s="325"/>
      <c r="P74" s="325"/>
      <c r="Q74" s="323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2">
        <v>4607091388466</v>
      </c>
      <c r="E75" s="323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6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5"/>
      <c r="O75" s="325"/>
      <c r="P75" s="325"/>
      <c r="Q75" s="323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2">
        <v>4680115880269</v>
      </c>
      <c r="E76" s="323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5"/>
      <c r="O76" s="325"/>
      <c r="P76" s="325"/>
      <c r="Q76" s="323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2">
        <v>4680115880429</v>
      </c>
      <c r="E77" s="323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37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5"/>
      <c r="O77" s="325"/>
      <c r="P77" s="325"/>
      <c r="Q77" s="323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2">
        <v>4680115881457</v>
      </c>
      <c r="E78" s="323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6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5"/>
      <c r="O78" s="325"/>
      <c r="P78" s="325"/>
      <c r="Q78" s="323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15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17"/>
      <c r="M79" s="318" t="s">
        <v>64</v>
      </c>
      <c r="N79" s="319"/>
      <c r="O79" s="319"/>
      <c r="P79" s="319"/>
      <c r="Q79" s="319"/>
      <c r="R79" s="319"/>
      <c r="S79" s="320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17"/>
      <c r="M80" s="318" t="s">
        <v>64</v>
      </c>
      <c r="N80" s="319"/>
      <c r="O80" s="319"/>
      <c r="P80" s="319"/>
      <c r="Q80" s="319"/>
      <c r="R80" s="319"/>
      <c r="S80" s="320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21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7"/>
      <c r="Y81" s="307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2">
        <v>4607091384789</v>
      </c>
      <c r="E82" s="323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348" t="s">
        <v>149</v>
      </c>
      <c r="N82" s="325"/>
      <c r="O82" s="325"/>
      <c r="P82" s="325"/>
      <c r="Q82" s="323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2">
        <v>4680115881488</v>
      </c>
      <c r="E83" s="323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5"/>
      <c r="O83" s="325"/>
      <c r="P83" s="325"/>
      <c r="Q83" s="323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2">
        <v>4607091384765</v>
      </c>
      <c r="E84" s="323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616" t="s">
        <v>154</v>
      </c>
      <c r="N84" s="325"/>
      <c r="O84" s="325"/>
      <c r="P84" s="325"/>
      <c r="Q84" s="323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2">
        <v>4680115882775</v>
      </c>
      <c r="E85" s="323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29" t="s">
        <v>157</v>
      </c>
      <c r="N85" s="325"/>
      <c r="O85" s="325"/>
      <c r="P85" s="325"/>
      <c r="Q85" s="323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2">
        <v>4680115880658</v>
      </c>
      <c r="E86" s="323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6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5"/>
      <c r="O86" s="325"/>
      <c r="P86" s="325"/>
      <c r="Q86" s="323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2">
        <v>4607091381962</v>
      </c>
      <c r="E87" s="323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34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5"/>
      <c r="O87" s="325"/>
      <c r="P87" s="325"/>
      <c r="Q87" s="323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15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17"/>
      <c r="M88" s="318" t="s">
        <v>64</v>
      </c>
      <c r="N88" s="319"/>
      <c r="O88" s="319"/>
      <c r="P88" s="319"/>
      <c r="Q88" s="319"/>
      <c r="R88" s="319"/>
      <c r="S88" s="320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17"/>
      <c r="M89" s="318" t="s">
        <v>64</v>
      </c>
      <c r="N89" s="319"/>
      <c r="O89" s="319"/>
      <c r="P89" s="319"/>
      <c r="Q89" s="319"/>
      <c r="R89" s="319"/>
      <c r="S89" s="320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21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7"/>
      <c r="Y90" s="307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22">
        <v>4680115883444</v>
      </c>
      <c r="E91" s="323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629" t="s">
        <v>164</v>
      </c>
      <c r="N91" s="325"/>
      <c r="O91" s="325"/>
      <c r="P91" s="325"/>
      <c r="Q91" s="323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22">
        <v>4680115883444</v>
      </c>
      <c r="E92" s="323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83" t="s">
        <v>164</v>
      </c>
      <c r="N92" s="325"/>
      <c r="O92" s="325"/>
      <c r="P92" s="325"/>
      <c r="Q92" s="323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22">
        <v>4607091387667</v>
      </c>
      <c r="E93" s="323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6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25"/>
      <c r="O93" s="325"/>
      <c r="P93" s="325"/>
      <c r="Q93" s="323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22">
        <v>4607091387636</v>
      </c>
      <c r="E94" s="323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25"/>
      <c r="O94" s="325"/>
      <c r="P94" s="325"/>
      <c r="Q94" s="323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22">
        <v>4607091384727</v>
      </c>
      <c r="E95" s="323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6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25"/>
      <c r="O95" s="325"/>
      <c r="P95" s="325"/>
      <c r="Q95" s="323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22">
        <v>4607091386745</v>
      </c>
      <c r="E96" s="323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25"/>
      <c r="O96" s="325"/>
      <c r="P96" s="325"/>
      <c r="Q96" s="323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22">
        <v>4607091382426</v>
      </c>
      <c r="E97" s="323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25"/>
      <c r="O97" s="325"/>
      <c r="P97" s="325"/>
      <c r="Q97" s="323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22">
        <v>4607091386547</v>
      </c>
      <c r="E98" s="323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25"/>
      <c r="O98" s="325"/>
      <c r="P98" s="325"/>
      <c r="Q98" s="323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22">
        <v>4607091384703</v>
      </c>
      <c r="E99" s="323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59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25"/>
      <c r="O99" s="325"/>
      <c r="P99" s="325"/>
      <c r="Q99" s="323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22">
        <v>4607091384734</v>
      </c>
      <c r="E100" s="323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55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25"/>
      <c r="O100" s="325"/>
      <c r="P100" s="325"/>
      <c r="Q100" s="323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22">
        <v>4607091382464</v>
      </c>
      <c r="E101" s="323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7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25"/>
      <c r="O101" s="325"/>
      <c r="P101" s="325"/>
      <c r="Q101" s="323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15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7"/>
      <c r="M102" s="318" t="s">
        <v>64</v>
      </c>
      <c r="N102" s="319"/>
      <c r="O102" s="319"/>
      <c r="P102" s="319"/>
      <c r="Q102" s="319"/>
      <c r="R102" s="319"/>
      <c r="S102" s="320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6"/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7"/>
      <c r="M103" s="318" t="s">
        <v>64</v>
      </c>
      <c r="N103" s="319"/>
      <c r="O103" s="319"/>
      <c r="P103" s="319"/>
      <c r="Q103" s="319"/>
      <c r="R103" s="319"/>
      <c r="S103" s="320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21" t="s">
        <v>66</v>
      </c>
      <c r="B104" s="316"/>
      <c r="C104" s="316"/>
      <c r="D104" s="316"/>
      <c r="E104" s="316"/>
      <c r="F104" s="316"/>
      <c r="G104" s="316"/>
      <c r="H104" s="316"/>
      <c r="I104" s="316"/>
      <c r="J104" s="316"/>
      <c r="K104" s="316"/>
      <c r="L104" s="316"/>
      <c r="M104" s="316"/>
      <c r="N104" s="316"/>
      <c r="O104" s="316"/>
      <c r="P104" s="316"/>
      <c r="Q104" s="316"/>
      <c r="R104" s="316"/>
      <c r="S104" s="316"/>
      <c r="T104" s="316"/>
      <c r="U104" s="316"/>
      <c r="V104" s="316"/>
      <c r="W104" s="316"/>
      <c r="X104" s="307"/>
      <c r="Y104" s="307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22">
        <v>4607091386967</v>
      </c>
      <c r="E105" s="323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74" t="s">
        <v>187</v>
      </c>
      <c r="N105" s="325"/>
      <c r="O105" s="325"/>
      <c r="P105" s="325"/>
      <c r="Q105" s="323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22">
        <v>4607091386967</v>
      </c>
      <c r="E106" s="323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623" t="s">
        <v>189</v>
      </c>
      <c r="N106" s="325"/>
      <c r="O106" s="325"/>
      <c r="P106" s="325"/>
      <c r="Q106" s="323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22">
        <v>4607091385304</v>
      </c>
      <c r="E107" s="323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35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25"/>
      <c r="O107" s="325"/>
      <c r="P107" s="325"/>
      <c r="Q107" s="323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22">
        <v>4607091386264</v>
      </c>
      <c r="E108" s="323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6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25"/>
      <c r="O108" s="325"/>
      <c r="P108" s="325"/>
      <c r="Q108" s="323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22">
        <v>4680115882584</v>
      </c>
      <c r="E109" s="323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615" t="s">
        <v>196</v>
      </c>
      <c r="N109" s="325"/>
      <c r="O109" s="325"/>
      <c r="P109" s="325"/>
      <c r="Q109" s="323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22">
        <v>4607091385731</v>
      </c>
      <c r="E110" s="323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538" t="s">
        <v>199</v>
      </c>
      <c r="N110" s="325"/>
      <c r="O110" s="325"/>
      <c r="P110" s="325"/>
      <c r="Q110" s="323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22">
        <v>4680115880214</v>
      </c>
      <c r="E111" s="323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20" t="s">
        <v>202</v>
      </c>
      <c r="N111" s="325"/>
      <c r="O111" s="325"/>
      <c r="P111" s="325"/>
      <c r="Q111" s="323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22">
        <v>4680115880894</v>
      </c>
      <c r="E112" s="323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575" t="s">
        <v>205</v>
      </c>
      <c r="N112" s="325"/>
      <c r="O112" s="325"/>
      <c r="P112" s="325"/>
      <c r="Q112" s="323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22">
        <v>4607091385427</v>
      </c>
      <c r="E113" s="323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25"/>
      <c r="O113" s="325"/>
      <c r="P113" s="325"/>
      <c r="Q113" s="323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22">
        <v>4680115882645</v>
      </c>
      <c r="E114" s="323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583" t="s">
        <v>210</v>
      </c>
      <c r="N114" s="325"/>
      <c r="O114" s="325"/>
      <c r="P114" s="325"/>
      <c r="Q114" s="323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15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7"/>
      <c r="M115" s="318" t="s">
        <v>64</v>
      </c>
      <c r="N115" s="319"/>
      <c r="O115" s="319"/>
      <c r="P115" s="319"/>
      <c r="Q115" s="319"/>
      <c r="R115" s="319"/>
      <c r="S115" s="320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17"/>
      <c r="M116" s="318" t="s">
        <v>64</v>
      </c>
      <c r="N116" s="319"/>
      <c r="O116" s="319"/>
      <c r="P116" s="319"/>
      <c r="Q116" s="319"/>
      <c r="R116" s="319"/>
      <c r="S116" s="320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2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7"/>
      <c r="Y117" s="307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22">
        <v>4607091383065</v>
      </c>
      <c r="E118" s="323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3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25"/>
      <c r="O118" s="325"/>
      <c r="P118" s="325"/>
      <c r="Q118" s="323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22">
        <v>4680115881532</v>
      </c>
      <c r="E119" s="323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3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25"/>
      <c r="O119" s="325"/>
      <c r="P119" s="325"/>
      <c r="Q119" s="323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22">
        <v>4680115882652</v>
      </c>
      <c r="E120" s="323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75" t="s">
        <v>218</v>
      </c>
      <c r="N120" s="325"/>
      <c r="O120" s="325"/>
      <c r="P120" s="325"/>
      <c r="Q120" s="323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22">
        <v>4680115880238</v>
      </c>
      <c r="E121" s="323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52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25"/>
      <c r="O121" s="325"/>
      <c r="P121" s="325"/>
      <c r="Q121" s="323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22">
        <v>4680115881464</v>
      </c>
      <c r="E122" s="323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366" t="s">
        <v>223</v>
      </c>
      <c r="N122" s="325"/>
      <c r="O122" s="325"/>
      <c r="P122" s="325"/>
      <c r="Q122" s="323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15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7"/>
      <c r="M123" s="318" t="s">
        <v>64</v>
      </c>
      <c r="N123" s="319"/>
      <c r="O123" s="319"/>
      <c r="P123" s="319"/>
      <c r="Q123" s="319"/>
      <c r="R123" s="319"/>
      <c r="S123" s="320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7"/>
      <c r="M124" s="318" t="s">
        <v>64</v>
      </c>
      <c r="N124" s="319"/>
      <c r="O124" s="319"/>
      <c r="P124" s="319"/>
      <c r="Q124" s="319"/>
      <c r="R124" s="319"/>
      <c r="S124" s="320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27" t="s">
        <v>224</v>
      </c>
      <c r="B125" s="316"/>
      <c r="C125" s="316"/>
      <c r="D125" s="316"/>
      <c r="E125" s="316"/>
      <c r="F125" s="316"/>
      <c r="G125" s="316"/>
      <c r="H125" s="316"/>
      <c r="I125" s="316"/>
      <c r="J125" s="316"/>
      <c r="K125" s="316"/>
      <c r="L125" s="316"/>
      <c r="M125" s="316"/>
      <c r="N125" s="316"/>
      <c r="O125" s="316"/>
      <c r="P125" s="316"/>
      <c r="Q125" s="316"/>
      <c r="R125" s="316"/>
      <c r="S125" s="316"/>
      <c r="T125" s="316"/>
      <c r="U125" s="316"/>
      <c r="V125" s="316"/>
      <c r="W125" s="316"/>
      <c r="X125" s="306"/>
      <c r="Y125" s="306"/>
    </row>
    <row r="126" spans="1:52" ht="14.25" customHeight="1" x14ac:dyDescent="0.25">
      <c r="A126" s="321" t="s">
        <v>66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7"/>
      <c r="Y126" s="307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22">
        <v>4607091385168</v>
      </c>
      <c r="E127" s="323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25"/>
      <c r="O127" s="325"/>
      <c r="P127" s="325"/>
      <c r="Q127" s="323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22">
        <v>4607091383256</v>
      </c>
      <c r="E128" s="323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56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25"/>
      <c r="O128" s="325"/>
      <c r="P128" s="325"/>
      <c r="Q128" s="323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22">
        <v>4607091385748</v>
      </c>
      <c r="E129" s="323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25"/>
      <c r="O129" s="325"/>
      <c r="P129" s="325"/>
      <c r="Q129" s="323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22">
        <v>4607091384581</v>
      </c>
      <c r="E130" s="323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38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25"/>
      <c r="O130" s="325"/>
      <c r="P130" s="325"/>
      <c r="Q130" s="323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15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17"/>
      <c r="M131" s="318" t="s">
        <v>64</v>
      </c>
      <c r="N131" s="319"/>
      <c r="O131" s="319"/>
      <c r="P131" s="319"/>
      <c r="Q131" s="319"/>
      <c r="R131" s="319"/>
      <c r="S131" s="320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7"/>
      <c r="M132" s="318" t="s">
        <v>64</v>
      </c>
      <c r="N132" s="319"/>
      <c r="O132" s="319"/>
      <c r="P132" s="319"/>
      <c r="Q132" s="319"/>
      <c r="R132" s="319"/>
      <c r="S132" s="320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40" t="s">
        <v>233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49"/>
      <c r="Y133" s="49"/>
    </row>
    <row r="134" spans="1:52" ht="16.5" customHeight="1" x14ac:dyDescent="0.25">
      <c r="A134" s="327" t="s">
        <v>234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6"/>
      <c r="Y134" s="306"/>
    </row>
    <row r="135" spans="1:52" ht="14.25" customHeight="1" x14ac:dyDescent="0.25">
      <c r="A135" s="321" t="s">
        <v>100</v>
      </c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16"/>
      <c r="M135" s="316"/>
      <c r="N135" s="316"/>
      <c r="O135" s="316"/>
      <c r="P135" s="316"/>
      <c r="Q135" s="316"/>
      <c r="R135" s="316"/>
      <c r="S135" s="316"/>
      <c r="T135" s="316"/>
      <c r="U135" s="316"/>
      <c r="V135" s="316"/>
      <c r="W135" s="316"/>
      <c r="X135" s="307"/>
      <c r="Y135" s="307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22">
        <v>4607091383423</v>
      </c>
      <c r="E136" s="323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5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25"/>
      <c r="O136" s="325"/>
      <c r="P136" s="325"/>
      <c r="Q136" s="323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22">
        <v>4607091381405</v>
      </c>
      <c r="E137" s="323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53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25"/>
      <c r="O137" s="325"/>
      <c r="P137" s="325"/>
      <c r="Q137" s="323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22">
        <v>4607091386516</v>
      </c>
      <c r="E138" s="323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36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25"/>
      <c r="O138" s="325"/>
      <c r="P138" s="325"/>
      <c r="Q138" s="323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15"/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7"/>
      <c r="M139" s="318" t="s">
        <v>64</v>
      </c>
      <c r="N139" s="319"/>
      <c r="O139" s="319"/>
      <c r="P139" s="319"/>
      <c r="Q139" s="319"/>
      <c r="R139" s="319"/>
      <c r="S139" s="320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6"/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7"/>
      <c r="M140" s="318" t="s">
        <v>64</v>
      </c>
      <c r="N140" s="319"/>
      <c r="O140" s="319"/>
      <c r="P140" s="319"/>
      <c r="Q140" s="319"/>
      <c r="R140" s="319"/>
      <c r="S140" s="320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27" t="s">
        <v>241</v>
      </c>
      <c r="B141" s="316"/>
      <c r="C141" s="316"/>
      <c r="D141" s="316"/>
      <c r="E141" s="316"/>
      <c r="F141" s="316"/>
      <c r="G141" s="316"/>
      <c r="H141" s="316"/>
      <c r="I141" s="316"/>
      <c r="J141" s="316"/>
      <c r="K141" s="316"/>
      <c r="L141" s="316"/>
      <c r="M141" s="316"/>
      <c r="N141" s="316"/>
      <c r="O141" s="316"/>
      <c r="P141" s="316"/>
      <c r="Q141" s="316"/>
      <c r="R141" s="316"/>
      <c r="S141" s="316"/>
      <c r="T141" s="316"/>
      <c r="U141" s="316"/>
      <c r="V141" s="316"/>
      <c r="W141" s="316"/>
      <c r="X141" s="306"/>
      <c r="Y141" s="306"/>
    </row>
    <row r="142" spans="1:52" ht="14.25" customHeight="1" x14ac:dyDescent="0.25">
      <c r="A142" s="321" t="s">
        <v>59</v>
      </c>
      <c r="B142" s="316"/>
      <c r="C142" s="316"/>
      <c r="D142" s="316"/>
      <c r="E142" s="316"/>
      <c r="F142" s="316"/>
      <c r="G142" s="316"/>
      <c r="H142" s="316"/>
      <c r="I142" s="316"/>
      <c r="J142" s="316"/>
      <c r="K142" s="316"/>
      <c r="L142" s="316"/>
      <c r="M142" s="316"/>
      <c r="N142" s="316"/>
      <c r="O142" s="316"/>
      <c r="P142" s="316"/>
      <c r="Q142" s="316"/>
      <c r="R142" s="316"/>
      <c r="S142" s="316"/>
      <c r="T142" s="316"/>
      <c r="U142" s="316"/>
      <c r="V142" s="316"/>
      <c r="W142" s="316"/>
      <c r="X142" s="307"/>
      <c r="Y142" s="307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22">
        <v>4680115880993</v>
      </c>
      <c r="E143" s="323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6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25"/>
      <c r="O143" s="325"/>
      <c r="P143" s="325"/>
      <c r="Q143" s="323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22">
        <v>4680115881761</v>
      </c>
      <c r="E144" s="323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3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25"/>
      <c r="O144" s="325"/>
      <c r="P144" s="325"/>
      <c r="Q144" s="323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22">
        <v>4680115881563</v>
      </c>
      <c r="E145" s="323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25"/>
      <c r="O145" s="325"/>
      <c r="P145" s="325"/>
      <c r="Q145" s="323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22">
        <v>4680115880986</v>
      </c>
      <c r="E146" s="323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54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25"/>
      <c r="O146" s="325"/>
      <c r="P146" s="325"/>
      <c r="Q146" s="323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22">
        <v>4680115880207</v>
      </c>
      <c r="E147" s="323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25"/>
      <c r="O147" s="325"/>
      <c r="P147" s="325"/>
      <c r="Q147" s="323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22">
        <v>4680115881785</v>
      </c>
      <c r="E148" s="323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25"/>
      <c r="O148" s="325"/>
      <c r="P148" s="325"/>
      <c r="Q148" s="323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22">
        <v>4680115881679</v>
      </c>
      <c r="E149" s="323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25"/>
      <c r="O149" s="325"/>
      <c r="P149" s="325"/>
      <c r="Q149" s="323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22">
        <v>4680115880191</v>
      </c>
      <c r="E150" s="323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25"/>
      <c r="O150" s="325"/>
      <c r="P150" s="325"/>
      <c r="Q150" s="323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15"/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7"/>
      <c r="M151" s="318" t="s">
        <v>64</v>
      </c>
      <c r="N151" s="319"/>
      <c r="O151" s="319"/>
      <c r="P151" s="319"/>
      <c r="Q151" s="319"/>
      <c r="R151" s="319"/>
      <c r="S151" s="320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6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7"/>
      <c r="M152" s="318" t="s">
        <v>64</v>
      </c>
      <c r="N152" s="319"/>
      <c r="O152" s="319"/>
      <c r="P152" s="319"/>
      <c r="Q152" s="319"/>
      <c r="R152" s="319"/>
      <c r="S152" s="320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27" t="s">
        <v>258</v>
      </c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16"/>
      <c r="M153" s="316"/>
      <c r="N153" s="316"/>
      <c r="O153" s="316"/>
      <c r="P153" s="316"/>
      <c r="Q153" s="316"/>
      <c r="R153" s="316"/>
      <c r="S153" s="316"/>
      <c r="T153" s="316"/>
      <c r="U153" s="316"/>
      <c r="V153" s="316"/>
      <c r="W153" s="316"/>
      <c r="X153" s="306"/>
      <c r="Y153" s="306"/>
    </row>
    <row r="154" spans="1:52" ht="14.25" customHeight="1" x14ac:dyDescent="0.25">
      <c r="A154" s="321" t="s">
        <v>100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7"/>
      <c r="Y154" s="307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22">
        <v>4680115881402</v>
      </c>
      <c r="E155" s="323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6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25"/>
      <c r="O155" s="325"/>
      <c r="P155" s="325"/>
      <c r="Q155" s="323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22">
        <v>4680115881396</v>
      </c>
      <c r="E156" s="323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6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25"/>
      <c r="O156" s="325"/>
      <c r="P156" s="325"/>
      <c r="Q156" s="323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15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7"/>
      <c r="M157" s="318" t="s">
        <v>64</v>
      </c>
      <c r="N157" s="319"/>
      <c r="O157" s="319"/>
      <c r="P157" s="319"/>
      <c r="Q157" s="319"/>
      <c r="R157" s="319"/>
      <c r="S157" s="320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17"/>
      <c r="M158" s="318" t="s">
        <v>64</v>
      </c>
      <c r="N158" s="319"/>
      <c r="O158" s="319"/>
      <c r="P158" s="319"/>
      <c r="Q158" s="319"/>
      <c r="R158" s="319"/>
      <c r="S158" s="320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21" t="s">
        <v>93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7"/>
      <c r="Y159" s="307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22">
        <v>4680115882935</v>
      </c>
      <c r="E160" s="323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61" t="s">
        <v>265</v>
      </c>
      <c r="N160" s="325"/>
      <c r="O160" s="325"/>
      <c r="P160" s="325"/>
      <c r="Q160" s="323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22">
        <v>4680115880764</v>
      </c>
      <c r="E161" s="323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25"/>
      <c r="O161" s="325"/>
      <c r="P161" s="325"/>
      <c r="Q161" s="323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15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7"/>
      <c r="M162" s="318" t="s">
        <v>64</v>
      </c>
      <c r="N162" s="319"/>
      <c r="O162" s="319"/>
      <c r="P162" s="319"/>
      <c r="Q162" s="319"/>
      <c r="R162" s="319"/>
      <c r="S162" s="320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6"/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7"/>
      <c r="M163" s="318" t="s">
        <v>64</v>
      </c>
      <c r="N163" s="319"/>
      <c r="O163" s="319"/>
      <c r="P163" s="319"/>
      <c r="Q163" s="319"/>
      <c r="R163" s="319"/>
      <c r="S163" s="320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21" t="s">
        <v>59</v>
      </c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16"/>
      <c r="M164" s="316"/>
      <c r="N164" s="316"/>
      <c r="O164" s="316"/>
      <c r="P164" s="316"/>
      <c r="Q164" s="316"/>
      <c r="R164" s="316"/>
      <c r="S164" s="316"/>
      <c r="T164" s="316"/>
      <c r="U164" s="316"/>
      <c r="V164" s="316"/>
      <c r="W164" s="316"/>
      <c r="X164" s="307"/>
      <c r="Y164" s="307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22">
        <v>4680115882683</v>
      </c>
      <c r="E165" s="323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25"/>
      <c r="O165" s="325"/>
      <c r="P165" s="325"/>
      <c r="Q165" s="323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22">
        <v>4680115882690</v>
      </c>
      <c r="E166" s="323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25"/>
      <c r="O166" s="325"/>
      <c r="P166" s="325"/>
      <c r="Q166" s="323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22">
        <v>4680115882669</v>
      </c>
      <c r="E167" s="323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25"/>
      <c r="O167" s="325"/>
      <c r="P167" s="325"/>
      <c r="Q167" s="323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22">
        <v>4680115882676</v>
      </c>
      <c r="E168" s="323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25"/>
      <c r="O168" s="325"/>
      <c r="P168" s="325"/>
      <c r="Q168" s="323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15"/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7"/>
      <c r="M169" s="318" t="s">
        <v>64</v>
      </c>
      <c r="N169" s="319"/>
      <c r="O169" s="319"/>
      <c r="P169" s="319"/>
      <c r="Q169" s="319"/>
      <c r="R169" s="319"/>
      <c r="S169" s="320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6"/>
      <c r="B170" s="316"/>
      <c r="C170" s="316"/>
      <c r="D170" s="316"/>
      <c r="E170" s="316"/>
      <c r="F170" s="316"/>
      <c r="G170" s="316"/>
      <c r="H170" s="316"/>
      <c r="I170" s="316"/>
      <c r="J170" s="316"/>
      <c r="K170" s="316"/>
      <c r="L170" s="317"/>
      <c r="M170" s="318" t="s">
        <v>64</v>
      </c>
      <c r="N170" s="319"/>
      <c r="O170" s="319"/>
      <c r="P170" s="319"/>
      <c r="Q170" s="319"/>
      <c r="R170" s="319"/>
      <c r="S170" s="320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21" t="s">
        <v>66</v>
      </c>
      <c r="B171" s="316"/>
      <c r="C171" s="316"/>
      <c r="D171" s="316"/>
      <c r="E171" s="316"/>
      <c r="F171" s="316"/>
      <c r="G171" s="316"/>
      <c r="H171" s="316"/>
      <c r="I171" s="316"/>
      <c r="J171" s="316"/>
      <c r="K171" s="316"/>
      <c r="L171" s="316"/>
      <c r="M171" s="316"/>
      <c r="N171" s="316"/>
      <c r="O171" s="316"/>
      <c r="P171" s="316"/>
      <c r="Q171" s="316"/>
      <c r="R171" s="316"/>
      <c r="S171" s="316"/>
      <c r="T171" s="316"/>
      <c r="U171" s="316"/>
      <c r="V171" s="316"/>
      <c r="W171" s="316"/>
      <c r="X171" s="307"/>
      <c r="Y171" s="307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22">
        <v>4680115881556</v>
      </c>
      <c r="E172" s="323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5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25"/>
      <c r="O172" s="325"/>
      <c r="P172" s="325"/>
      <c r="Q172" s="323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22">
        <v>4680115880573</v>
      </c>
      <c r="E173" s="323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53" t="s">
        <v>280</v>
      </c>
      <c r="N173" s="325"/>
      <c r="O173" s="325"/>
      <c r="P173" s="325"/>
      <c r="Q173" s="323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22">
        <v>4680115881594</v>
      </c>
      <c r="E174" s="323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25"/>
      <c r="O174" s="325"/>
      <c r="P174" s="325"/>
      <c r="Q174" s="323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22">
        <v>4680115881587</v>
      </c>
      <c r="E175" s="323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57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25"/>
      <c r="O175" s="325"/>
      <c r="P175" s="325"/>
      <c r="Q175" s="323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22">
        <v>4680115881587</v>
      </c>
      <c r="E176" s="323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582" t="s">
        <v>286</v>
      </c>
      <c r="N176" s="325"/>
      <c r="O176" s="325"/>
      <c r="P176" s="325"/>
      <c r="Q176" s="323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22">
        <v>4680115880962</v>
      </c>
      <c r="E177" s="323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60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25"/>
      <c r="O177" s="325"/>
      <c r="P177" s="325"/>
      <c r="Q177" s="323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22">
        <v>4680115881617</v>
      </c>
      <c r="E178" s="323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25"/>
      <c r="O178" s="325"/>
      <c r="P178" s="325"/>
      <c r="Q178" s="323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22">
        <v>4680115881228</v>
      </c>
      <c r="E179" s="323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326" t="s">
        <v>293</v>
      </c>
      <c r="N179" s="325"/>
      <c r="O179" s="325"/>
      <c r="P179" s="325"/>
      <c r="Q179" s="323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22">
        <v>4680115881037</v>
      </c>
      <c r="E180" s="323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63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25"/>
      <c r="O180" s="325"/>
      <c r="P180" s="325"/>
      <c r="Q180" s="323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22">
        <v>4680115881037</v>
      </c>
      <c r="E181" s="323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547" t="s">
        <v>297</v>
      </c>
      <c r="N181" s="325"/>
      <c r="O181" s="325"/>
      <c r="P181" s="325"/>
      <c r="Q181" s="323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22">
        <v>4680115881211</v>
      </c>
      <c r="E182" s="323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0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25"/>
      <c r="O182" s="325"/>
      <c r="P182" s="325"/>
      <c r="Q182" s="323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22">
        <v>4680115881020</v>
      </c>
      <c r="E183" s="323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0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25"/>
      <c r="O183" s="325"/>
      <c r="P183" s="325"/>
      <c r="Q183" s="323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22">
        <v>4680115882195</v>
      </c>
      <c r="E184" s="323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25"/>
      <c r="O184" s="325"/>
      <c r="P184" s="325"/>
      <c r="Q184" s="323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22">
        <v>4680115880092</v>
      </c>
      <c r="E185" s="323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36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25"/>
      <c r="O185" s="325"/>
      <c r="P185" s="325"/>
      <c r="Q185" s="323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22">
        <v>4680115880221</v>
      </c>
      <c r="E186" s="323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35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25"/>
      <c r="O186" s="325"/>
      <c r="P186" s="325"/>
      <c r="Q186" s="323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22">
        <v>4680115882942</v>
      </c>
      <c r="E187" s="323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2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25"/>
      <c r="O187" s="325"/>
      <c r="P187" s="325"/>
      <c r="Q187" s="323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22">
        <v>4680115880504</v>
      </c>
      <c r="E188" s="323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38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25"/>
      <c r="O188" s="325"/>
      <c r="P188" s="325"/>
      <c r="Q188" s="323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22">
        <v>4680115882164</v>
      </c>
      <c r="E189" s="323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4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25"/>
      <c r="O189" s="325"/>
      <c r="P189" s="325"/>
      <c r="Q189" s="323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15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17"/>
      <c r="M190" s="318" t="s">
        <v>64</v>
      </c>
      <c r="N190" s="319"/>
      <c r="O190" s="319"/>
      <c r="P190" s="319"/>
      <c r="Q190" s="319"/>
      <c r="R190" s="319"/>
      <c r="S190" s="320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6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7"/>
      <c r="M191" s="318" t="s">
        <v>64</v>
      </c>
      <c r="N191" s="319"/>
      <c r="O191" s="319"/>
      <c r="P191" s="319"/>
      <c r="Q191" s="319"/>
      <c r="R191" s="319"/>
      <c r="S191" s="320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21" t="s">
        <v>211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7"/>
      <c r="Y192" s="307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22">
        <v>4680115880801</v>
      </c>
      <c r="E193" s="323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34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25"/>
      <c r="O193" s="325"/>
      <c r="P193" s="325"/>
      <c r="Q193" s="323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22">
        <v>4680115880818</v>
      </c>
      <c r="E194" s="323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6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25"/>
      <c r="O194" s="325"/>
      <c r="P194" s="325"/>
      <c r="Q194" s="323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15"/>
      <c r="B195" s="316"/>
      <c r="C195" s="316"/>
      <c r="D195" s="316"/>
      <c r="E195" s="316"/>
      <c r="F195" s="316"/>
      <c r="G195" s="316"/>
      <c r="H195" s="316"/>
      <c r="I195" s="316"/>
      <c r="J195" s="316"/>
      <c r="K195" s="316"/>
      <c r="L195" s="317"/>
      <c r="M195" s="318" t="s">
        <v>64</v>
      </c>
      <c r="N195" s="319"/>
      <c r="O195" s="319"/>
      <c r="P195" s="319"/>
      <c r="Q195" s="319"/>
      <c r="R195" s="319"/>
      <c r="S195" s="320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6"/>
      <c r="B196" s="316"/>
      <c r="C196" s="316"/>
      <c r="D196" s="316"/>
      <c r="E196" s="316"/>
      <c r="F196" s="316"/>
      <c r="G196" s="316"/>
      <c r="H196" s="316"/>
      <c r="I196" s="316"/>
      <c r="J196" s="316"/>
      <c r="K196" s="316"/>
      <c r="L196" s="317"/>
      <c r="M196" s="318" t="s">
        <v>64</v>
      </c>
      <c r="N196" s="319"/>
      <c r="O196" s="319"/>
      <c r="P196" s="319"/>
      <c r="Q196" s="319"/>
      <c r="R196" s="319"/>
      <c r="S196" s="320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27" t="s">
        <v>318</v>
      </c>
      <c r="B197" s="316"/>
      <c r="C197" s="316"/>
      <c r="D197" s="316"/>
      <c r="E197" s="316"/>
      <c r="F197" s="316"/>
      <c r="G197" s="316"/>
      <c r="H197" s="316"/>
      <c r="I197" s="316"/>
      <c r="J197" s="316"/>
      <c r="K197" s="316"/>
      <c r="L197" s="316"/>
      <c r="M197" s="316"/>
      <c r="N197" s="316"/>
      <c r="O197" s="316"/>
      <c r="P197" s="316"/>
      <c r="Q197" s="316"/>
      <c r="R197" s="316"/>
      <c r="S197" s="316"/>
      <c r="T197" s="316"/>
      <c r="U197" s="316"/>
      <c r="V197" s="316"/>
      <c r="W197" s="316"/>
      <c r="X197" s="306"/>
      <c r="Y197" s="306"/>
    </row>
    <row r="198" spans="1:52" ht="14.25" customHeight="1" x14ac:dyDescent="0.25">
      <c r="A198" s="321" t="s">
        <v>100</v>
      </c>
      <c r="B198" s="316"/>
      <c r="C198" s="316"/>
      <c r="D198" s="316"/>
      <c r="E198" s="316"/>
      <c r="F198" s="316"/>
      <c r="G198" s="316"/>
      <c r="H198" s="316"/>
      <c r="I198" s="316"/>
      <c r="J198" s="316"/>
      <c r="K198" s="316"/>
      <c r="L198" s="316"/>
      <c r="M198" s="316"/>
      <c r="N198" s="316"/>
      <c r="O198" s="316"/>
      <c r="P198" s="316"/>
      <c r="Q198" s="316"/>
      <c r="R198" s="316"/>
      <c r="S198" s="316"/>
      <c r="T198" s="316"/>
      <c r="U198" s="316"/>
      <c r="V198" s="316"/>
      <c r="W198" s="316"/>
      <c r="X198" s="307"/>
      <c r="Y198" s="307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22">
        <v>4607091387445</v>
      </c>
      <c r="E199" s="323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25"/>
      <c r="O199" s="325"/>
      <c r="P199" s="325"/>
      <c r="Q199" s="323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22">
        <v>4607091386004</v>
      </c>
      <c r="E200" s="323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6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25"/>
      <c r="O200" s="325"/>
      <c r="P200" s="325"/>
      <c r="Q200" s="323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22">
        <v>4607091386004</v>
      </c>
      <c r="E201" s="323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9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25"/>
      <c r="O201" s="325"/>
      <c r="P201" s="325"/>
      <c r="Q201" s="323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22">
        <v>4607091386073</v>
      </c>
      <c r="E202" s="323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2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25"/>
      <c r="O202" s="325"/>
      <c r="P202" s="325"/>
      <c r="Q202" s="323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4301010928</v>
      </c>
      <c r="D203" s="322">
        <v>4607091387322</v>
      </c>
      <c r="E203" s="323"/>
      <c r="F203" s="310">
        <v>1.35</v>
      </c>
      <c r="G203" s="33">
        <v>8</v>
      </c>
      <c r="H203" s="310">
        <v>10.8</v>
      </c>
      <c r="I203" s="310">
        <v>11.28</v>
      </c>
      <c r="J203" s="33">
        <v>56</v>
      </c>
      <c r="K203" s="34" t="s">
        <v>96</v>
      </c>
      <c r="L203" s="33">
        <v>55</v>
      </c>
      <c r="M203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25"/>
      <c r="O203" s="325"/>
      <c r="P203" s="325"/>
      <c r="Q203" s="323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IFERROR(IF(V203=0,"",ROUNDUP(V203/H203,0)*0.02175),"")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4301011395</v>
      </c>
      <c r="D204" s="322">
        <v>4607091387322</v>
      </c>
      <c r="E204" s="323"/>
      <c r="F204" s="310">
        <v>1.35</v>
      </c>
      <c r="G204" s="33">
        <v>8</v>
      </c>
      <c r="H204" s="310">
        <v>10.8</v>
      </c>
      <c r="I204" s="310">
        <v>11.28</v>
      </c>
      <c r="J204" s="33">
        <v>48</v>
      </c>
      <c r="K204" s="34" t="s">
        <v>103</v>
      </c>
      <c r="L204" s="33">
        <v>55</v>
      </c>
      <c r="M204" s="3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25"/>
      <c r="O204" s="325"/>
      <c r="P204" s="325"/>
      <c r="Q204" s="323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IFERROR(IF(V204=0,"",ROUNDUP(V204/H204,0)*0.02039),"")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22">
        <v>4607091387377</v>
      </c>
      <c r="E205" s="323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41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25"/>
      <c r="O205" s="325"/>
      <c r="P205" s="325"/>
      <c r="Q205" s="323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22">
        <v>4607091387353</v>
      </c>
      <c r="E206" s="323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0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25"/>
      <c r="O206" s="325"/>
      <c r="P206" s="325"/>
      <c r="Q206" s="323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22">
        <v>4607091386011</v>
      </c>
      <c r="E207" s="323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6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25"/>
      <c r="O207" s="325"/>
      <c r="P207" s="325"/>
      <c r="Q207" s="323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22">
        <v>4607091387308</v>
      </c>
      <c r="E208" s="323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3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25"/>
      <c r="O208" s="325"/>
      <c r="P208" s="325"/>
      <c r="Q208" s="323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22">
        <v>4607091387339</v>
      </c>
      <c r="E209" s="323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48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25"/>
      <c r="O209" s="325"/>
      <c r="P209" s="325"/>
      <c r="Q209" s="323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22">
        <v>4680115882638</v>
      </c>
      <c r="E210" s="323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3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25"/>
      <c r="O210" s="325"/>
      <c r="P210" s="325"/>
      <c r="Q210" s="323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22">
        <v>4680115881938</v>
      </c>
      <c r="E211" s="323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4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25"/>
      <c r="O211" s="325"/>
      <c r="P211" s="325"/>
      <c r="Q211" s="323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22">
        <v>4607091387346</v>
      </c>
      <c r="E212" s="323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4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25"/>
      <c r="O212" s="325"/>
      <c r="P212" s="325"/>
      <c r="Q212" s="323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22">
        <v>4607091389807</v>
      </c>
      <c r="E213" s="323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25"/>
      <c r="O213" s="325"/>
      <c r="P213" s="325"/>
      <c r="Q213" s="323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15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7"/>
      <c r="M214" s="318" t="s">
        <v>64</v>
      </c>
      <c r="N214" s="319"/>
      <c r="O214" s="319"/>
      <c r="P214" s="319"/>
      <c r="Q214" s="319"/>
      <c r="R214" s="319"/>
      <c r="S214" s="320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17"/>
      <c r="M215" s="318" t="s">
        <v>64</v>
      </c>
      <c r="N215" s="319"/>
      <c r="O215" s="319"/>
      <c r="P215" s="319"/>
      <c r="Q215" s="319"/>
      <c r="R215" s="319"/>
      <c r="S215" s="320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21" t="s">
        <v>93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7"/>
      <c r="Y216" s="307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22">
        <v>4680115881914</v>
      </c>
      <c r="E217" s="323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62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25"/>
      <c r="O217" s="325"/>
      <c r="P217" s="325"/>
      <c r="Q217" s="323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15"/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7"/>
      <c r="M218" s="318" t="s">
        <v>64</v>
      </c>
      <c r="N218" s="319"/>
      <c r="O218" s="319"/>
      <c r="P218" s="319"/>
      <c r="Q218" s="319"/>
      <c r="R218" s="319"/>
      <c r="S218" s="320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6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17"/>
      <c r="M219" s="318" t="s">
        <v>64</v>
      </c>
      <c r="N219" s="319"/>
      <c r="O219" s="319"/>
      <c r="P219" s="319"/>
      <c r="Q219" s="319"/>
      <c r="R219" s="319"/>
      <c r="S219" s="320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21" t="s">
        <v>59</v>
      </c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16"/>
      <c r="M220" s="316"/>
      <c r="N220" s="316"/>
      <c r="O220" s="316"/>
      <c r="P220" s="316"/>
      <c r="Q220" s="316"/>
      <c r="R220" s="316"/>
      <c r="S220" s="316"/>
      <c r="T220" s="316"/>
      <c r="U220" s="316"/>
      <c r="V220" s="316"/>
      <c r="W220" s="316"/>
      <c r="X220" s="307"/>
      <c r="Y220" s="307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22">
        <v>4607091387193</v>
      </c>
      <c r="E221" s="323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4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25"/>
      <c r="O221" s="325"/>
      <c r="P221" s="325"/>
      <c r="Q221" s="323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22">
        <v>4607091387230</v>
      </c>
      <c r="E222" s="323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25"/>
      <c r="O222" s="325"/>
      <c r="P222" s="325"/>
      <c r="Q222" s="323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22">
        <v>4607091387285</v>
      </c>
      <c r="E223" s="323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25"/>
      <c r="O223" s="325"/>
      <c r="P223" s="325"/>
      <c r="Q223" s="323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22">
        <v>4607091389845</v>
      </c>
      <c r="E224" s="323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34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25"/>
      <c r="O224" s="325"/>
      <c r="P224" s="325"/>
      <c r="Q224" s="323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15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17"/>
      <c r="M225" s="318" t="s">
        <v>64</v>
      </c>
      <c r="N225" s="319"/>
      <c r="O225" s="319"/>
      <c r="P225" s="319"/>
      <c r="Q225" s="319"/>
      <c r="R225" s="319"/>
      <c r="S225" s="320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17"/>
      <c r="M226" s="318" t="s">
        <v>64</v>
      </c>
      <c r="N226" s="319"/>
      <c r="O226" s="319"/>
      <c r="P226" s="319"/>
      <c r="Q226" s="319"/>
      <c r="R226" s="319"/>
      <c r="S226" s="320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21" t="s">
        <v>66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7"/>
      <c r="Y227" s="307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22">
        <v>4607091387766</v>
      </c>
      <c r="E228" s="323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25"/>
      <c r="O228" s="325"/>
      <c r="P228" s="325"/>
      <c r="Q228" s="323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22">
        <v>4607091387957</v>
      </c>
      <c r="E229" s="323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25"/>
      <c r="O229" s="325"/>
      <c r="P229" s="325"/>
      <c r="Q229" s="323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22">
        <v>4607091387964</v>
      </c>
      <c r="E230" s="323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4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25"/>
      <c r="O230" s="325"/>
      <c r="P230" s="325"/>
      <c r="Q230" s="323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22">
        <v>4607091381672</v>
      </c>
      <c r="E231" s="323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5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25"/>
      <c r="O231" s="325"/>
      <c r="P231" s="325"/>
      <c r="Q231" s="323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22">
        <v>4607091387537</v>
      </c>
      <c r="E232" s="323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4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25"/>
      <c r="O232" s="325"/>
      <c r="P232" s="325"/>
      <c r="Q232" s="323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22">
        <v>4607091387513</v>
      </c>
      <c r="E233" s="323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25"/>
      <c r="O233" s="325"/>
      <c r="P233" s="325"/>
      <c r="Q233" s="323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15"/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7"/>
      <c r="M234" s="318" t="s">
        <v>64</v>
      </c>
      <c r="N234" s="319"/>
      <c r="O234" s="319"/>
      <c r="P234" s="319"/>
      <c r="Q234" s="319"/>
      <c r="R234" s="319"/>
      <c r="S234" s="320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6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17"/>
      <c r="M235" s="318" t="s">
        <v>64</v>
      </c>
      <c r="N235" s="319"/>
      <c r="O235" s="319"/>
      <c r="P235" s="319"/>
      <c r="Q235" s="319"/>
      <c r="R235" s="319"/>
      <c r="S235" s="320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21" t="s">
        <v>211</v>
      </c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16"/>
      <c r="M236" s="316"/>
      <c r="N236" s="316"/>
      <c r="O236" s="316"/>
      <c r="P236" s="316"/>
      <c r="Q236" s="316"/>
      <c r="R236" s="316"/>
      <c r="S236" s="316"/>
      <c r="T236" s="316"/>
      <c r="U236" s="316"/>
      <c r="V236" s="316"/>
      <c r="W236" s="316"/>
      <c r="X236" s="307"/>
      <c r="Y236" s="307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22">
        <v>4607091380880</v>
      </c>
      <c r="E237" s="323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48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25"/>
      <c r="O237" s="325"/>
      <c r="P237" s="325"/>
      <c r="Q237" s="323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22">
        <v>4607091384482</v>
      </c>
      <c r="E238" s="323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41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25"/>
      <c r="O238" s="325"/>
      <c r="P238" s="325"/>
      <c r="Q238" s="323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22">
        <v>4607091380897</v>
      </c>
      <c r="E239" s="323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4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25"/>
      <c r="O239" s="325"/>
      <c r="P239" s="325"/>
      <c r="Q239" s="323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15"/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7"/>
      <c r="M240" s="318" t="s">
        <v>64</v>
      </c>
      <c r="N240" s="319"/>
      <c r="O240" s="319"/>
      <c r="P240" s="319"/>
      <c r="Q240" s="319"/>
      <c r="R240" s="319"/>
      <c r="S240" s="320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6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17"/>
      <c r="M241" s="318" t="s">
        <v>64</v>
      </c>
      <c r="N241" s="319"/>
      <c r="O241" s="319"/>
      <c r="P241" s="319"/>
      <c r="Q241" s="319"/>
      <c r="R241" s="319"/>
      <c r="S241" s="320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21" t="s">
        <v>79</v>
      </c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16"/>
      <c r="M242" s="316"/>
      <c r="N242" s="316"/>
      <c r="O242" s="316"/>
      <c r="P242" s="316"/>
      <c r="Q242" s="316"/>
      <c r="R242" s="316"/>
      <c r="S242" s="316"/>
      <c r="T242" s="316"/>
      <c r="U242" s="316"/>
      <c r="V242" s="316"/>
      <c r="W242" s="316"/>
      <c r="X242" s="307"/>
      <c r="Y242" s="307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22">
        <v>4607091388374</v>
      </c>
      <c r="E243" s="323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63" t="s">
        <v>377</v>
      </c>
      <c r="N243" s="325"/>
      <c r="O243" s="325"/>
      <c r="P243" s="325"/>
      <c r="Q243" s="323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22">
        <v>4607091388381</v>
      </c>
      <c r="E244" s="323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56" t="s">
        <v>380</v>
      </c>
      <c r="N244" s="325"/>
      <c r="O244" s="325"/>
      <c r="P244" s="325"/>
      <c r="Q244" s="323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22">
        <v>4607091388404</v>
      </c>
      <c r="E245" s="323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25"/>
      <c r="O245" s="325"/>
      <c r="P245" s="325"/>
      <c r="Q245" s="323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15"/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7"/>
      <c r="M246" s="318" t="s">
        <v>64</v>
      </c>
      <c r="N246" s="319"/>
      <c r="O246" s="319"/>
      <c r="P246" s="319"/>
      <c r="Q246" s="319"/>
      <c r="R246" s="319"/>
      <c r="S246" s="320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6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7"/>
      <c r="M247" s="318" t="s">
        <v>64</v>
      </c>
      <c r="N247" s="319"/>
      <c r="O247" s="319"/>
      <c r="P247" s="319"/>
      <c r="Q247" s="319"/>
      <c r="R247" s="319"/>
      <c r="S247" s="320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21" t="s">
        <v>383</v>
      </c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16"/>
      <c r="M248" s="316"/>
      <c r="N248" s="316"/>
      <c r="O248" s="316"/>
      <c r="P248" s="316"/>
      <c r="Q248" s="316"/>
      <c r="R248" s="316"/>
      <c r="S248" s="316"/>
      <c r="T248" s="316"/>
      <c r="U248" s="316"/>
      <c r="V248" s="316"/>
      <c r="W248" s="316"/>
      <c r="X248" s="307"/>
      <c r="Y248" s="307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22">
        <v>4680115881808</v>
      </c>
      <c r="E249" s="323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3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25"/>
      <c r="O249" s="325"/>
      <c r="P249" s="325"/>
      <c r="Q249" s="323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22">
        <v>4680115881822</v>
      </c>
      <c r="E250" s="323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4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25"/>
      <c r="O250" s="325"/>
      <c r="P250" s="325"/>
      <c r="Q250" s="323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22">
        <v>4680115880016</v>
      </c>
      <c r="E251" s="323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4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25"/>
      <c r="O251" s="325"/>
      <c r="P251" s="325"/>
      <c r="Q251" s="323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15"/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7"/>
      <c r="M252" s="318" t="s">
        <v>64</v>
      </c>
      <c r="N252" s="319"/>
      <c r="O252" s="319"/>
      <c r="P252" s="319"/>
      <c r="Q252" s="319"/>
      <c r="R252" s="319"/>
      <c r="S252" s="320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7"/>
      <c r="M253" s="318" t="s">
        <v>64</v>
      </c>
      <c r="N253" s="319"/>
      <c r="O253" s="319"/>
      <c r="P253" s="319"/>
      <c r="Q253" s="319"/>
      <c r="R253" s="319"/>
      <c r="S253" s="320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27" t="s">
        <v>391</v>
      </c>
      <c r="B254" s="316"/>
      <c r="C254" s="316"/>
      <c r="D254" s="316"/>
      <c r="E254" s="316"/>
      <c r="F254" s="316"/>
      <c r="G254" s="316"/>
      <c r="H254" s="316"/>
      <c r="I254" s="316"/>
      <c r="J254" s="316"/>
      <c r="K254" s="316"/>
      <c r="L254" s="316"/>
      <c r="M254" s="316"/>
      <c r="N254" s="316"/>
      <c r="O254" s="316"/>
      <c r="P254" s="316"/>
      <c r="Q254" s="316"/>
      <c r="R254" s="316"/>
      <c r="S254" s="316"/>
      <c r="T254" s="316"/>
      <c r="U254" s="316"/>
      <c r="V254" s="316"/>
      <c r="W254" s="316"/>
      <c r="X254" s="306"/>
      <c r="Y254" s="306"/>
    </row>
    <row r="255" spans="1:52" ht="14.25" customHeight="1" x14ac:dyDescent="0.25">
      <c r="A255" s="321" t="s">
        <v>100</v>
      </c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16"/>
      <c r="M255" s="316"/>
      <c r="N255" s="316"/>
      <c r="O255" s="316"/>
      <c r="P255" s="316"/>
      <c r="Q255" s="316"/>
      <c r="R255" s="316"/>
      <c r="S255" s="316"/>
      <c r="T255" s="316"/>
      <c r="U255" s="316"/>
      <c r="V255" s="316"/>
      <c r="W255" s="316"/>
      <c r="X255" s="307"/>
      <c r="Y255" s="307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22">
        <v>4607091387421</v>
      </c>
      <c r="E256" s="323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7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25"/>
      <c r="O256" s="325"/>
      <c r="P256" s="325"/>
      <c r="Q256" s="323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22">
        <v>4607091387421</v>
      </c>
      <c r="E257" s="323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3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25"/>
      <c r="O257" s="325"/>
      <c r="P257" s="325"/>
      <c r="Q257" s="323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22">
        <v>4607091387452</v>
      </c>
      <c r="E258" s="323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424" t="s">
        <v>397</v>
      </c>
      <c r="N258" s="325"/>
      <c r="O258" s="325"/>
      <c r="P258" s="325"/>
      <c r="Q258" s="323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22">
        <v>4607091387452</v>
      </c>
      <c r="E259" s="323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40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25"/>
      <c r="O259" s="325"/>
      <c r="P259" s="325"/>
      <c r="Q259" s="323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22">
        <v>4607091385984</v>
      </c>
      <c r="E260" s="323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25"/>
      <c r="O260" s="325"/>
      <c r="P260" s="325"/>
      <c r="Q260" s="323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22">
        <v>4607091387438</v>
      </c>
      <c r="E261" s="323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38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25"/>
      <c r="O261" s="325"/>
      <c r="P261" s="325"/>
      <c r="Q261" s="323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22">
        <v>4607091387469</v>
      </c>
      <c r="E262" s="323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25"/>
      <c r="O262" s="325"/>
      <c r="P262" s="325"/>
      <c r="Q262" s="323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15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7"/>
      <c r="M263" s="318" t="s">
        <v>64</v>
      </c>
      <c r="N263" s="319"/>
      <c r="O263" s="319"/>
      <c r="P263" s="319"/>
      <c r="Q263" s="319"/>
      <c r="R263" s="319"/>
      <c r="S263" s="320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17"/>
      <c r="M264" s="318" t="s">
        <v>64</v>
      </c>
      <c r="N264" s="319"/>
      <c r="O264" s="319"/>
      <c r="P264" s="319"/>
      <c r="Q264" s="319"/>
      <c r="R264" s="319"/>
      <c r="S264" s="320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21" t="s">
        <v>59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7"/>
      <c r="Y265" s="307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22">
        <v>4607091387292</v>
      </c>
      <c r="E266" s="323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0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25"/>
      <c r="O266" s="325"/>
      <c r="P266" s="325"/>
      <c r="Q266" s="323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22">
        <v>4607091387315</v>
      </c>
      <c r="E267" s="323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6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25"/>
      <c r="O267" s="325"/>
      <c r="P267" s="325"/>
      <c r="Q267" s="323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15"/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7"/>
      <c r="M268" s="318" t="s">
        <v>64</v>
      </c>
      <c r="N268" s="319"/>
      <c r="O268" s="319"/>
      <c r="P268" s="319"/>
      <c r="Q268" s="319"/>
      <c r="R268" s="319"/>
      <c r="S268" s="320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6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17"/>
      <c r="M269" s="318" t="s">
        <v>64</v>
      </c>
      <c r="N269" s="319"/>
      <c r="O269" s="319"/>
      <c r="P269" s="319"/>
      <c r="Q269" s="319"/>
      <c r="R269" s="319"/>
      <c r="S269" s="320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27" t="s">
        <v>409</v>
      </c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16"/>
      <c r="M270" s="316"/>
      <c r="N270" s="316"/>
      <c r="O270" s="316"/>
      <c r="P270" s="316"/>
      <c r="Q270" s="316"/>
      <c r="R270" s="316"/>
      <c r="S270" s="316"/>
      <c r="T270" s="316"/>
      <c r="U270" s="316"/>
      <c r="V270" s="316"/>
      <c r="W270" s="316"/>
      <c r="X270" s="306"/>
      <c r="Y270" s="306"/>
    </row>
    <row r="271" spans="1:52" ht="14.25" customHeight="1" x14ac:dyDescent="0.25">
      <c r="A271" s="321" t="s">
        <v>59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7"/>
      <c r="Y271" s="307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22">
        <v>4607091383836</v>
      </c>
      <c r="E272" s="323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25"/>
      <c r="O272" s="325"/>
      <c r="P272" s="325"/>
      <c r="Q272" s="323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15"/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7"/>
      <c r="M273" s="318" t="s">
        <v>64</v>
      </c>
      <c r="N273" s="319"/>
      <c r="O273" s="319"/>
      <c r="P273" s="319"/>
      <c r="Q273" s="319"/>
      <c r="R273" s="319"/>
      <c r="S273" s="320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6"/>
      <c r="B274" s="316"/>
      <c r="C274" s="316"/>
      <c r="D274" s="316"/>
      <c r="E274" s="316"/>
      <c r="F274" s="316"/>
      <c r="G274" s="316"/>
      <c r="H274" s="316"/>
      <c r="I274" s="316"/>
      <c r="J274" s="316"/>
      <c r="K274" s="316"/>
      <c r="L274" s="317"/>
      <c r="M274" s="318" t="s">
        <v>64</v>
      </c>
      <c r="N274" s="319"/>
      <c r="O274" s="319"/>
      <c r="P274" s="319"/>
      <c r="Q274" s="319"/>
      <c r="R274" s="319"/>
      <c r="S274" s="320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21" t="s">
        <v>66</v>
      </c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16"/>
      <c r="M275" s="316"/>
      <c r="N275" s="316"/>
      <c r="O275" s="316"/>
      <c r="P275" s="316"/>
      <c r="Q275" s="316"/>
      <c r="R275" s="316"/>
      <c r="S275" s="316"/>
      <c r="T275" s="316"/>
      <c r="U275" s="316"/>
      <c r="V275" s="316"/>
      <c r="W275" s="316"/>
      <c r="X275" s="307"/>
      <c r="Y275" s="307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22">
        <v>4607091387919</v>
      </c>
      <c r="E276" s="323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25"/>
      <c r="O276" s="325"/>
      <c r="P276" s="325"/>
      <c r="Q276" s="323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22">
        <v>4607091383942</v>
      </c>
      <c r="E277" s="323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3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25"/>
      <c r="O277" s="325"/>
      <c r="P277" s="325"/>
      <c r="Q277" s="323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22">
        <v>4607091383959</v>
      </c>
      <c r="E278" s="323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18" t="s">
        <v>418</v>
      </c>
      <c r="N278" s="325"/>
      <c r="O278" s="325"/>
      <c r="P278" s="325"/>
      <c r="Q278" s="323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15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17"/>
      <c r="M279" s="318" t="s">
        <v>64</v>
      </c>
      <c r="N279" s="319"/>
      <c r="O279" s="319"/>
      <c r="P279" s="319"/>
      <c r="Q279" s="319"/>
      <c r="R279" s="319"/>
      <c r="S279" s="320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17"/>
      <c r="M280" s="318" t="s">
        <v>64</v>
      </c>
      <c r="N280" s="319"/>
      <c r="O280" s="319"/>
      <c r="P280" s="319"/>
      <c r="Q280" s="319"/>
      <c r="R280" s="319"/>
      <c r="S280" s="320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21" t="s">
        <v>211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7"/>
      <c r="Y281" s="307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22">
        <v>4607091388831</v>
      </c>
      <c r="E282" s="323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46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25"/>
      <c r="O282" s="325"/>
      <c r="P282" s="325"/>
      <c r="Q282" s="323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15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7"/>
      <c r="M283" s="318" t="s">
        <v>64</v>
      </c>
      <c r="N283" s="319"/>
      <c r="O283" s="319"/>
      <c r="P283" s="319"/>
      <c r="Q283" s="319"/>
      <c r="R283" s="319"/>
      <c r="S283" s="320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17"/>
      <c r="M284" s="318" t="s">
        <v>64</v>
      </c>
      <c r="N284" s="319"/>
      <c r="O284" s="319"/>
      <c r="P284" s="319"/>
      <c r="Q284" s="319"/>
      <c r="R284" s="319"/>
      <c r="S284" s="320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21" t="s">
        <v>79</v>
      </c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16"/>
      <c r="M285" s="316"/>
      <c r="N285" s="316"/>
      <c r="O285" s="316"/>
      <c r="P285" s="316"/>
      <c r="Q285" s="316"/>
      <c r="R285" s="316"/>
      <c r="S285" s="316"/>
      <c r="T285" s="316"/>
      <c r="U285" s="316"/>
      <c r="V285" s="316"/>
      <c r="W285" s="316"/>
      <c r="X285" s="307"/>
      <c r="Y285" s="307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22">
        <v>4607091383102</v>
      </c>
      <c r="E286" s="323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6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25"/>
      <c r="O286" s="325"/>
      <c r="P286" s="325"/>
      <c r="Q286" s="323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15"/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7"/>
      <c r="M287" s="318" t="s">
        <v>64</v>
      </c>
      <c r="N287" s="319"/>
      <c r="O287" s="319"/>
      <c r="P287" s="319"/>
      <c r="Q287" s="319"/>
      <c r="R287" s="319"/>
      <c r="S287" s="320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6"/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7"/>
      <c r="M288" s="318" t="s">
        <v>64</v>
      </c>
      <c r="N288" s="319"/>
      <c r="O288" s="319"/>
      <c r="P288" s="319"/>
      <c r="Q288" s="319"/>
      <c r="R288" s="319"/>
      <c r="S288" s="320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40" t="s">
        <v>423</v>
      </c>
      <c r="B289" s="341"/>
      <c r="C289" s="341"/>
      <c r="D289" s="341"/>
      <c r="E289" s="341"/>
      <c r="F289" s="341"/>
      <c r="G289" s="341"/>
      <c r="H289" s="341"/>
      <c r="I289" s="341"/>
      <c r="J289" s="341"/>
      <c r="K289" s="341"/>
      <c r="L289" s="341"/>
      <c r="M289" s="341"/>
      <c r="N289" s="341"/>
      <c r="O289" s="341"/>
      <c r="P289" s="341"/>
      <c r="Q289" s="341"/>
      <c r="R289" s="341"/>
      <c r="S289" s="341"/>
      <c r="T289" s="341"/>
      <c r="U289" s="341"/>
      <c r="V289" s="341"/>
      <c r="W289" s="341"/>
      <c r="X289" s="49"/>
      <c r="Y289" s="49"/>
    </row>
    <row r="290" spans="1:52" ht="16.5" customHeight="1" x14ac:dyDescent="0.25">
      <c r="A290" s="327" t="s">
        <v>424</v>
      </c>
      <c r="B290" s="316"/>
      <c r="C290" s="316"/>
      <c r="D290" s="316"/>
      <c r="E290" s="316"/>
      <c r="F290" s="316"/>
      <c r="G290" s="316"/>
      <c r="H290" s="316"/>
      <c r="I290" s="316"/>
      <c r="J290" s="316"/>
      <c r="K290" s="316"/>
      <c r="L290" s="316"/>
      <c r="M290" s="316"/>
      <c r="N290" s="316"/>
      <c r="O290" s="316"/>
      <c r="P290" s="316"/>
      <c r="Q290" s="316"/>
      <c r="R290" s="316"/>
      <c r="S290" s="316"/>
      <c r="T290" s="316"/>
      <c r="U290" s="316"/>
      <c r="V290" s="316"/>
      <c r="W290" s="316"/>
      <c r="X290" s="306"/>
      <c r="Y290" s="306"/>
    </row>
    <row r="291" spans="1:52" ht="14.25" customHeight="1" x14ac:dyDescent="0.25">
      <c r="A291" s="321" t="s">
        <v>100</v>
      </c>
      <c r="B291" s="316"/>
      <c r="C291" s="316"/>
      <c r="D291" s="316"/>
      <c r="E291" s="316"/>
      <c r="F291" s="316"/>
      <c r="G291" s="316"/>
      <c r="H291" s="316"/>
      <c r="I291" s="316"/>
      <c r="J291" s="316"/>
      <c r="K291" s="316"/>
      <c r="L291" s="316"/>
      <c r="M291" s="316"/>
      <c r="N291" s="316"/>
      <c r="O291" s="316"/>
      <c r="P291" s="316"/>
      <c r="Q291" s="316"/>
      <c r="R291" s="316"/>
      <c r="S291" s="316"/>
      <c r="T291" s="316"/>
      <c r="U291" s="316"/>
      <c r="V291" s="316"/>
      <c r="W291" s="316"/>
      <c r="X291" s="307"/>
      <c r="Y291" s="307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22">
        <v>4607091383997</v>
      </c>
      <c r="E292" s="323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6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25"/>
      <c r="O292" s="325"/>
      <c r="P292" s="325"/>
      <c r="Q292" s="323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22">
        <v>4607091383997</v>
      </c>
      <c r="E293" s="323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25"/>
      <c r="O293" s="325"/>
      <c r="P293" s="325"/>
      <c r="Q293" s="323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22">
        <v>4607091384130</v>
      </c>
      <c r="E294" s="323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25"/>
      <c r="O294" s="325"/>
      <c r="P294" s="325"/>
      <c r="Q294" s="323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22">
        <v>4607091384130</v>
      </c>
      <c r="E295" s="323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3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25"/>
      <c r="O295" s="325"/>
      <c r="P295" s="325"/>
      <c r="Q295" s="323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22">
        <v>4607091384147</v>
      </c>
      <c r="E296" s="323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62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25"/>
      <c r="O296" s="325"/>
      <c r="P296" s="325"/>
      <c r="Q296" s="323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22">
        <v>4607091384147</v>
      </c>
      <c r="E297" s="323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401" t="s">
        <v>434</v>
      </c>
      <c r="N297" s="325"/>
      <c r="O297" s="325"/>
      <c r="P297" s="325"/>
      <c r="Q297" s="323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22">
        <v>4607091384154</v>
      </c>
      <c r="E298" s="323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62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25"/>
      <c r="O298" s="325"/>
      <c r="P298" s="325"/>
      <c r="Q298" s="323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22">
        <v>4607091384161</v>
      </c>
      <c r="E299" s="323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60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25"/>
      <c r="O299" s="325"/>
      <c r="P299" s="325"/>
      <c r="Q299" s="323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15"/>
      <c r="B300" s="316"/>
      <c r="C300" s="316"/>
      <c r="D300" s="316"/>
      <c r="E300" s="316"/>
      <c r="F300" s="316"/>
      <c r="G300" s="316"/>
      <c r="H300" s="316"/>
      <c r="I300" s="316"/>
      <c r="J300" s="316"/>
      <c r="K300" s="316"/>
      <c r="L300" s="317"/>
      <c r="M300" s="318" t="s">
        <v>64</v>
      </c>
      <c r="N300" s="319"/>
      <c r="O300" s="319"/>
      <c r="P300" s="319"/>
      <c r="Q300" s="319"/>
      <c r="R300" s="319"/>
      <c r="S300" s="320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6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17"/>
      <c r="M301" s="318" t="s">
        <v>64</v>
      </c>
      <c r="N301" s="319"/>
      <c r="O301" s="319"/>
      <c r="P301" s="319"/>
      <c r="Q301" s="319"/>
      <c r="R301" s="319"/>
      <c r="S301" s="320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21" t="s">
        <v>93</v>
      </c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16"/>
      <c r="M302" s="316"/>
      <c r="N302" s="316"/>
      <c r="O302" s="316"/>
      <c r="P302" s="316"/>
      <c r="Q302" s="316"/>
      <c r="R302" s="316"/>
      <c r="S302" s="316"/>
      <c r="T302" s="316"/>
      <c r="U302" s="316"/>
      <c r="V302" s="316"/>
      <c r="W302" s="316"/>
      <c r="X302" s="307"/>
      <c r="Y302" s="307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22">
        <v>4607091383980</v>
      </c>
      <c r="E303" s="323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4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25"/>
      <c r="O303" s="325"/>
      <c r="P303" s="325"/>
      <c r="Q303" s="323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22">
        <v>4607091384178</v>
      </c>
      <c r="E304" s="323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4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25"/>
      <c r="O304" s="325"/>
      <c r="P304" s="325"/>
      <c r="Q304" s="323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15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17"/>
      <c r="M305" s="318" t="s">
        <v>64</v>
      </c>
      <c r="N305" s="319"/>
      <c r="O305" s="319"/>
      <c r="P305" s="319"/>
      <c r="Q305" s="319"/>
      <c r="R305" s="319"/>
      <c r="S305" s="320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17"/>
      <c r="M306" s="318" t="s">
        <v>64</v>
      </c>
      <c r="N306" s="319"/>
      <c r="O306" s="319"/>
      <c r="P306" s="319"/>
      <c r="Q306" s="319"/>
      <c r="R306" s="319"/>
      <c r="S306" s="320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21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7"/>
      <c r="Y307" s="307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22">
        <v>4607091384260</v>
      </c>
      <c r="E308" s="323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25"/>
      <c r="O308" s="325"/>
      <c r="P308" s="325"/>
      <c r="Q308" s="323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15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17"/>
      <c r="M309" s="318" t="s">
        <v>64</v>
      </c>
      <c r="N309" s="319"/>
      <c r="O309" s="319"/>
      <c r="P309" s="319"/>
      <c r="Q309" s="319"/>
      <c r="R309" s="319"/>
      <c r="S309" s="320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17"/>
      <c r="M310" s="318" t="s">
        <v>64</v>
      </c>
      <c r="N310" s="319"/>
      <c r="O310" s="319"/>
      <c r="P310" s="319"/>
      <c r="Q310" s="319"/>
      <c r="R310" s="319"/>
      <c r="S310" s="320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21" t="s">
        <v>211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7"/>
      <c r="Y311" s="307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22">
        <v>4607091384673</v>
      </c>
      <c r="E312" s="323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25"/>
      <c r="O312" s="325"/>
      <c r="P312" s="325"/>
      <c r="Q312" s="323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15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7"/>
      <c r="M313" s="318" t="s">
        <v>64</v>
      </c>
      <c r="N313" s="319"/>
      <c r="O313" s="319"/>
      <c r="P313" s="319"/>
      <c r="Q313" s="319"/>
      <c r="R313" s="319"/>
      <c r="S313" s="320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17"/>
      <c r="M314" s="318" t="s">
        <v>64</v>
      </c>
      <c r="N314" s="319"/>
      <c r="O314" s="319"/>
      <c r="P314" s="319"/>
      <c r="Q314" s="319"/>
      <c r="R314" s="319"/>
      <c r="S314" s="320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27" t="s">
        <v>447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6"/>
      <c r="Y315" s="306"/>
    </row>
    <row r="316" spans="1:52" ht="14.25" customHeight="1" x14ac:dyDescent="0.25">
      <c r="A316" s="321" t="s">
        <v>100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7"/>
      <c r="Y316" s="307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22">
        <v>4607091384185</v>
      </c>
      <c r="E317" s="323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25"/>
      <c r="O317" s="325"/>
      <c r="P317" s="325"/>
      <c r="Q317" s="323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22">
        <v>4607091384192</v>
      </c>
      <c r="E318" s="323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25"/>
      <c r="O318" s="325"/>
      <c r="P318" s="325"/>
      <c r="Q318" s="323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22">
        <v>4680115881907</v>
      </c>
      <c r="E319" s="323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25"/>
      <c r="O319" s="325"/>
      <c r="P319" s="325"/>
      <c r="Q319" s="323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22">
        <v>4607091384680</v>
      </c>
      <c r="E320" s="323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61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25"/>
      <c r="O320" s="325"/>
      <c r="P320" s="325"/>
      <c r="Q320" s="323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15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17"/>
      <c r="M321" s="318" t="s">
        <v>64</v>
      </c>
      <c r="N321" s="319"/>
      <c r="O321" s="319"/>
      <c r="P321" s="319"/>
      <c r="Q321" s="319"/>
      <c r="R321" s="319"/>
      <c r="S321" s="320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17"/>
      <c r="M322" s="318" t="s">
        <v>64</v>
      </c>
      <c r="N322" s="319"/>
      <c r="O322" s="319"/>
      <c r="P322" s="319"/>
      <c r="Q322" s="319"/>
      <c r="R322" s="319"/>
      <c r="S322" s="320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21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7"/>
      <c r="Y323" s="307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22">
        <v>4607091384802</v>
      </c>
      <c r="E324" s="323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25"/>
      <c r="O324" s="325"/>
      <c r="P324" s="325"/>
      <c r="Q324" s="323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22">
        <v>4607091384826</v>
      </c>
      <c r="E325" s="323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62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25"/>
      <c r="O325" s="325"/>
      <c r="P325" s="325"/>
      <c r="Q325" s="323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15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17"/>
      <c r="M326" s="318" t="s">
        <v>64</v>
      </c>
      <c r="N326" s="319"/>
      <c r="O326" s="319"/>
      <c r="P326" s="319"/>
      <c r="Q326" s="319"/>
      <c r="R326" s="319"/>
      <c r="S326" s="320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7"/>
      <c r="M327" s="318" t="s">
        <v>64</v>
      </c>
      <c r="N327" s="319"/>
      <c r="O327" s="319"/>
      <c r="P327" s="319"/>
      <c r="Q327" s="319"/>
      <c r="R327" s="319"/>
      <c r="S327" s="320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21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7"/>
      <c r="Y328" s="307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22">
        <v>4607091384246</v>
      </c>
      <c r="E329" s="323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25"/>
      <c r="O329" s="325"/>
      <c r="P329" s="325"/>
      <c r="Q329" s="323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22">
        <v>4680115881976</v>
      </c>
      <c r="E330" s="323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43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25"/>
      <c r="O330" s="325"/>
      <c r="P330" s="325"/>
      <c r="Q330" s="323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22">
        <v>4607091384253</v>
      </c>
      <c r="E331" s="323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25"/>
      <c r="O331" s="325"/>
      <c r="P331" s="325"/>
      <c r="Q331" s="323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22">
        <v>4680115881969</v>
      </c>
      <c r="E332" s="323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41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25"/>
      <c r="O332" s="325"/>
      <c r="P332" s="325"/>
      <c r="Q332" s="323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15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7"/>
      <c r="M333" s="318" t="s">
        <v>64</v>
      </c>
      <c r="N333" s="319"/>
      <c r="O333" s="319"/>
      <c r="P333" s="319"/>
      <c r="Q333" s="319"/>
      <c r="R333" s="319"/>
      <c r="S333" s="320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17"/>
      <c r="M334" s="318" t="s">
        <v>64</v>
      </c>
      <c r="N334" s="319"/>
      <c r="O334" s="319"/>
      <c r="P334" s="319"/>
      <c r="Q334" s="319"/>
      <c r="R334" s="319"/>
      <c r="S334" s="320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21" t="s">
        <v>211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7"/>
      <c r="Y335" s="307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22">
        <v>4607091389357</v>
      </c>
      <c r="E336" s="323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5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25"/>
      <c r="O336" s="325"/>
      <c r="P336" s="325"/>
      <c r="Q336" s="323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15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7"/>
      <c r="M337" s="318" t="s">
        <v>64</v>
      </c>
      <c r="N337" s="319"/>
      <c r="O337" s="319"/>
      <c r="P337" s="319"/>
      <c r="Q337" s="319"/>
      <c r="R337" s="319"/>
      <c r="S337" s="320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7"/>
      <c r="M338" s="318" t="s">
        <v>64</v>
      </c>
      <c r="N338" s="319"/>
      <c r="O338" s="319"/>
      <c r="P338" s="319"/>
      <c r="Q338" s="319"/>
      <c r="R338" s="319"/>
      <c r="S338" s="320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40" t="s">
        <v>470</v>
      </c>
      <c r="B339" s="341"/>
      <c r="C339" s="341"/>
      <c r="D339" s="341"/>
      <c r="E339" s="341"/>
      <c r="F339" s="341"/>
      <c r="G339" s="341"/>
      <c r="H339" s="341"/>
      <c r="I339" s="341"/>
      <c r="J339" s="341"/>
      <c r="K339" s="341"/>
      <c r="L339" s="341"/>
      <c r="M339" s="341"/>
      <c r="N339" s="341"/>
      <c r="O339" s="341"/>
      <c r="P339" s="341"/>
      <c r="Q339" s="341"/>
      <c r="R339" s="341"/>
      <c r="S339" s="341"/>
      <c r="T339" s="341"/>
      <c r="U339" s="341"/>
      <c r="V339" s="341"/>
      <c r="W339" s="341"/>
      <c r="X339" s="49"/>
      <c r="Y339" s="49"/>
    </row>
    <row r="340" spans="1:52" ht="16.5" customHeight="1" x14ac:dyDescent="0.25">
      <c r="A340" s="327" t="s">
        <v>471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6"/>
      <c r="Y340" s="306"/>
    </row>
    <row r="341" spans="1:52" ht="14.25" customHeight="1" x14ac:dyDescent="0.25">
      <c r="A341" s="321" t="s">
        <v>100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7"/>
      <c r="Y341" s="307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22">
        <v>4607091389708</v>
      </c>
      <c r="E342" s="323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4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25"/>
      <c r="O342" s="325"/>
      <c r="P342" s="325"/>
      <c r="Q342" s="323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22">
        <v>4607091389692</v>
      </c>
      <c r="E343" s="323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34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25"/>
      <c r="O343" s="325"/>
      <c r="P343" s="325"/>
      <c r="Q343" s="323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15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17"/>
      <c r="M344" s="318" t="s">
        <v>64</v>
      </c>
      <c r="N344" s="319"/>
      <c r="O344" s="319"/>
      <c r="P344" s="319"/>
      <c r="Q344" s="319"/>
      <c r="R344" s="319"/>
      <c r="S344" s="320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17"/>
      <c r="M345" s="318" t="s">
        <v>64</v>
      </c>
      <c r="N345" s="319"/>
      <c r="O345" s="319"/>
      <c r="P345" s="319"/>
      <c r="Q345" s="319"/>
      <c r="R345" s="319"/>
      <c r="S345" s="320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21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7"/>
      <c r="Y346" s="307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22">
        <v>4607091389753</v>
      </c>
      <c r="E347" s="323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3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25"/>
      <c r="O347" s="325"/>
      <c r="P347" s="325"/>
      <c r="Q347" s="323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22">
        <v>4607091389760</v>
      </c>
      <c r="E348" s="323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25"/>
      <c r="O348" s="325"/>
      <c r="P348" s="325"/>
      <c r="Q348" s="323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22">
        <v>4607091389746</v>
      </c>
      <c r="E349" s="323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5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25"/>
      <c r="O349" s="325"/>
      <c r="P349" s="325"/>
      <c r="Q349" s="323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22">
        <v>4680115882928</v>
      </c>
      <c r="E350" s="323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44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25"/>
      <c r="O350" s="325"/>
      <c r="P350" s="325"/>
      <c r="Q350" s="323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22">
        <v>4680115883147</v>
      </c>
      <c r="E351" s="323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4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25"/>
      <c r="O351" s="325"/>
      <c r="P351" s="325"/>
      <c r="Q351" s="323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22">
        <v>4607091384338</v>
      </c>
      <c r="E352" s="323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41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25"/>
      <c r="O352" s="325"/>
      <c r="P352" s="325"/>
      <c r="Q352" s="323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22">
        <v>4680115883154</v>
      </c>
      <c r="E353" s="323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4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25"/>
      <c r="O353" s="325"/>
      <c r="P353" s="325"/>
      <c r="Q353" s="323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22">
        <v>4607091389524</v>
      </c>
      <c r="E354" s="323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3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25"/>
      <c r="O354" s="325"/>
      <c r="P354" s="325"/>
      <c r="Q354" s="323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22">
        <v>4680115883161</v>
      </c>
      <c r="E355" s="323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6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25"/>
      <c r="O355" s="325"/>
      <c r="P355" s="325"/>
      <c r="Q355" s="323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22">
        <v>4607091384345</v>
      </c>
      <c r="E356" s="323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37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25"/>
      <c r="O356" s="325"/>
      <c r="P356" s="325"/>
      <c r="Q356" s="323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22">
        <v>4680115883178</v>
      </c>
      <c r="E357" s="323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2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25"/>
      <c r="O357" s="325"/>
      <c r="P357" s="325"/>
      <c r="Q357" s="323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22">
        <v>4607091389531</v>
      </c>
      <c r="E358" s="323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1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25"/>
      <c r="O358" s="325"/>
      <c r="P358" s="325"/>
      <c r="Q358" s="323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22">
        <v>4680115883185</v>
      </c>
      <c r="E359" s="323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349" t="s">
        <v>502</v>
      </c>
      <c r="N359" s="325"/>
      <c r="O359" s="325"/>
      <c r="P359" s="325"/>
      <c r="Q359" s="323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15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17"/>
      <c r="M360" s="318" t="s">
        <v>64</v>
      </c>
      <c r="N360" s="319"/>
      <c r="O360" s="319"/>
      <c r="P360" s="319"/>
      <c r="Q360" s="319"/>
      <c r="R360" s="319"/>
      <c r="S360" s="320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7"/>
      <c r="M361" s="318" t="s">
        <v>64</v>
      </c>
      <c r="N361" s="319"/>
      <c r="O361" s="319"/>
      <c r="P361" s="319"/>
      <c r="Q361" s="319"/>
      <c r="R361" s="319"/>
      <c r="S361" s="320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21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7"/>
      <c r="Y362" s="307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22">
        <v>4607091389685</v>
      </c>
      <c r="E363" s="323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0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25"/>
      <c r="O363" s="325"/>
      <c r="P363" s="325"/>
      <c r="Q363" s="323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22">
        <v>4607091389654</v>
      </c>
      <c r="E364" s="323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6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25"/>
      <c r="O364" s="325"/>
      <c r="P364" s="325"/>
      <c r="Q364" s="323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22">
        <v>4607091384352</v>
      </c>
      <c r="E365" s="323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25"/>
      <c r="O365" s="325"/>
      <c r="P365" s="325"/>
      <c r="Q365" s="323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22">
        <v>4607091389661</v>
      </c>
      <c r="E366" s="323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4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25"/>
      <c r="O366" s="325"/>
      <c r="P366" s="325"/>
      <c r="Q366" s="323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15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17"/>
      <c r="M367" s="318" t="s">
        <v>64</v>
      </c>
      <c r="N367" s="319"/>
      <c r="O367" s="319"/>
      <c r="P367" s="319"/>
      <c r="Q367" s="319"/>
      <c r="R367" s="319"/>
      <c r="S367" s="320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17"/>
      <c r="M368" s="318" t="s">
        <v>64</v>
      </c>
      <c r="N368" s="319"/>
      <c r="O368" s="319"/>
      <c r="P368" s="319"/>
      <c r="Q368" s="319"/>
      <c r="R368" s="319"/>
      <c r="S368" s="320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21" t="s">
        <v>211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7"/>
      <c r="Y369" s="307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22">
        <v>4680115881648</v>
      </c>
      <c r="E370" s="323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25"/>
      <c r="O370" s="325"/>
      <c r="P370" s="325"/>
      <c r="Q370" s="323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15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7"/>
      <c r="M371" s="318" t="s">
        <v>64</v>
      </c>
      <c r="N371" s="319"/>
      <c r="O371" s="319"/>
      <c r="P371" s="319"/>
      <c r="Q371" s="319"/>
      <c r="R371" s="319"/>
      <c r="S371" s="320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17"/>
      <c r="M372" s="318" t="s">
        <v>64</v>
      </c>
      <c r="N372" s="319"/>
      <c r="O372" s="319"/>
      <c r="P372" s="319"/>
      <c r="Q372" s="319"/>
      <c r="R372" s="319"/>
      <c r="S372" s="320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21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7"/>
      <c r="Y373" s="307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22">
        <v>4680115883017</v>
      </c>
      <c r="E374" s="323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36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25"/>
      <c r="O374" s="325"/>
      <c r="P374" s="325"/>
      <c r="Q374" s="323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22">
        <v>4680115883031</v>
      </c>
      <c r="E375" s="323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25"/>
      <c r="O375" s="325"/>
      <c r="P375" s="325"/>
      <c r="Q375" s="323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22">
        <v>4680115883024</v>
      </c>
      <c r="E376" s="323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49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25"/>
      <c r="O376" s="325"/>
      <c r="P376" s="325"/>
      <c r="Q376" s="323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15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17"/>
      <c r="M377" s="318" t="s">
        <v>64</v>
      </c>
      <c r="N377" s="319"/>
      <c r="O377" s="319"/>
      <c r="P377" s="319"/>
      <c r="Q377" s="319"/>
      <c r="R377" s="319"/>
      <c r="S377" s="320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17"/>
      <c r="M378" s="318" t="s">
        <v>64</v>
      </c>
      <c r="N378" s="319"/>
      <c r="O378" s="319"/>
      <c r="P378" s="319"/>
      <c r="Q378" s="319"/>
      <c r="R378" s="319"/>
      <c r="S378" s="320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21" t="s">
        <v>88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7"/>
      <c r="Y379" s="307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22">
        <v>4680115882997</v>
      </c>
      <c r="E380" s="323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468" t="s">
        <v>522</v>
      </c>
      <c r="N380" s="325"/>
      <c r="O380" s="325"/>
      <c r="P380" s="325"/>
      <c r="Q380" s="323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15"/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7"/>
      <c r="M381" s="318" t="s">
        <v>64</v>
      </c>
      <c r="N381" s="319"/>
      <c r="O381" s="319"/>
      <c r="P381" s="319"/>
      <c r="Q381" s="319"/>
      <c r="R381" s="319"/>
      <c r="S381" s="320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6"/>
      <c r="B382" s="316"/>
      <c r="C382" s="316"/>
      <c r="D382" s="316"/>
      <c r="E382" s="316"/>
      <c r="F382" s="316"/>
      <c r="G382" s="316"/>
      <c r="H382" s="316"/>
      <c r="I382" s="316"/>
      <c r="J382" s="316"/>
      <c r="K382" s="316"/>
      <c r="L382" s="317"/>
      <c r="M382" s="318" t="s">
        <v>64</v>
      </c>
      <c r="N382" s="319"/>
      <c r="O382" s="319"/>
      <c r="P382" s="319"/>
      <c r="Q382" s="319"/>
      <c r="R382" s="319"/>
      <c r="S382" s="320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27" t="s">
        <v>523</v>
      </c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16"/>
      <c r="M383" s="316"/>
      <c r="N383" s="316"/>
      <c r="O383" s="316"/>
      <c r="P383" s="316"/>
      <c r="Q383" s="316"/>
      <c r="R383" s="316"/>
      <c r="S383" s="316"/>
      <c r="T383" s="316"/>
      <c r="U383" s="316"/>
      <c r="V383" s="316"/>
      <c r="W383" s="316"/>
      <c r="X383" s="306"/>
      <c r="Y383" s="306"/>
    </row>
    <row r="384" spans="1:52" ht="14.25" customHeight="1" x14ac:dyDescent="0.25">
      <c r="A384" s="321" t="s">
        <v>93</v>
      </c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16"/>
      <c r="M384" s="316"/>
      <c r="N384" s="316"/>
      <c r="O384" s="316"/>
      <c r="P384" s="316"/>
      <c r="Q384" s="316"/>
      <c r="R384" s="316"/>
      <c r="S384" s="316"/>
      <c r="T384" s="316"/>
      <c r="U384" s="316"/>
      <c r="V384" s="316"/>
      <c r="W384" s="316"/>
      <c r="X384" s="307"/>
      <c r="Y384" s="307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22">
        <v>4607091389388</v>
      </c>
      <c r="E385" s="323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5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25"/>
      <c r="O385" s="325"/>
      <c r="P385" s="325"/>
      <c r="Q385" s="323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22">
        <v>4607091389364</v>
      </c>
      <c r="E386" s="323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25"/>
      <c r="O386" s="325"/>
      <c r="P386" s="325"/>
      <c r="Q386" s="323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15"/>
      <c r="B387" s="316"/>
      <c r="C387" s="316"/>
      <c r="D387" s="316"/>
      <c r="E387" s="316"/>
      <c r="F387" s="316"/>
      <c r="G387" s="316"/>
      <c r="H387" s="316"/>
      <c r="I387" s="316"/>
      <c r="J387" s="316"/>
      <c r="K387" s="316"/>
      <c r="L387" s="317"/>
      <c r="M387" s="318" t="s">
        <v>64</v>
      </c>
      <c r="N387" s="319"/>
      <c r="O387" s="319"/>
      <c r="P387" s="319"/>
      <c r="Q387" s="319"/>
      <c r="R387" s="319"/>
      <c r="S387" s="320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6"/>
      <c r="B388" s="316"/>
      <c r="C388" s="316"/>
      <c r="D388" s="316"/>
      <c r="E388" s="316"/>
      <c r="F388" s="316"/>
      <c r="G388" s="316"/>
      <c r="H388" s="316"/>
      <c r="I388" s="316"/>
      <c r="J388" s="316"/>
      <c r="K388" s="316"/>
      <c r="L388" s="317"/>
      <c r="M388" s="318" t="s">
        <v>64</v>
      </c>
      <c r="N388" s="319"/>
      <c r="O388" s="319"/>
      <c r="P388" s="319"/>
      <c r="Q388" s="319"/>
      <c r="R388" s="319"/>
      <c r="S388" s="320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21" t="s">
        <v>59</v>
      </c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16"/>
      <c r="M389" s="316"/>
      <c r="N389" s="316"/>
      <c r="O389" s="316"/>
      <c r="P389" s="316"/>
      <c r="Q389" s="316"/>
      <c r="R389" s="316"/>
      <c r="S389" s="316"/>
      <c r="T389" s="316"/>
      <c r="U389" s="316"/>
      <c r="V389" s="316"/>
      <c r="W389" s="316"/>
      <c r="X389" s="307"/>
      <c r="Y389" s="307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22">
        <v>4607091389739</v>
      </c>
      <c r="E390" s="323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3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25"/>
      <c r="O390" s="325"/>
      <c r="P390" s="325"/>
      <c r="Q390" s="323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22">
        <v>4680115883048</v>
      </c>
      <c r="E391" s="323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3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25"/>
      <c r="O391" s="325"/>
      <c r="P391" s="325"/>
      <c r="Q391" s="323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22">
        <v>4607091389425</v>
      </c>
      <c r="E392" s="323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4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25"/>
      <c r="O392" s="325"/>
      <c r="P392" s="325"/>
      <c r="Q392" s="323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22">
        <v>4680115882911</v>
      </c>
      <c r="E393" s="323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487" t="s">
        <v>536</v>
      </c>
      <c r="N393" s="325"/>
      <c r="O393" s="325"/>
      <c r="P393" s="325"/>
      <c r="Q393" s="323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22">
        <v>4680115880771</v>
      </c>
      <c r="E394" s="323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48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25"/>
      <c r="O394" s="325"/>
      <c r="P394" s="325"/>
      <c r="Q394" s="323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22">
        <v>4607091389500</v>
      </c>
      <c r="E395" s="323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4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25"/>
      <c r="O395" s="325"/>
      <c r="P395" s="325"/>
      <c r="Q395" s="323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22">
        <v>4680115881983</v>
      </c>
      <c r="E396" s="323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25"/>
      <c r="O396" s="325"/>
      <c r="P396" s="325"/>
      <c r="Q396" s="323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15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17"/>
      <c r="M397" s="318" t="s">
        <v>64</v>
      </c>
      <c r="N397" s="319"/>
      <c r="O397" s="319"/>
      <c r="P397" s="319"/>
      <c r="Q397" s="319"/>
      <c r="R397" s="319"/>
      <c r="S397" s="320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17"/>
      <c r="M398" s="318" t="s">
        <v>64</v>
      </c>
      <c r="N398" s="319"/>
      <c r="O398" s="319"/>
      <c r="P398" s="319"/>
      <c r="Q398" s="319"/>
      <c r="R398" s="319"/>
      <c r="S398" s="320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21" t="s">
        <v>79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7"/>
      <c r="Y399" s="307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22">
        <v>4680115883000</v>
      </c>
      <c r="E400" s="323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32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25"/>
      <c r="O400" s="325"/>
      <c r="P400" s="325"/>
      <c r="Q400" s="323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15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7"/>
      <c r="M401" s="318" t="s">
        <v>64</v>
      </c>
      <c r="N401" s="319"/>
      <c r="O401" s="319"/>
      <c r="P401" s="319"/>
      <c r="Q401" s="319"/>
      <c r="R401" s="319"/>
      <c r="S401" s="320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17"/>
      <c r="M402" s="318" t="s">
        <v>64</v>
      </c>
      <c r="N402" s="319"/>
      <c r="O402" s="319"/>
      <c r="P402" s="319"/>
      <c r="Q402" s="319"/>
      <c r="R402" s="319"/>
      <c r="S402" s="320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21" t="s">
        <v>88</v>
      </c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16"/>
      <c r="M403" s="316"/>
      <c r="N403" s="316"/>
      <c r="O403" s="316"/>
      <c r="P403" s="316"/>
      <c r="Q403" s="316"/>
      <c r="R403" s="316"/>
      <c r="S403" s="316"/>
      <c r="T403" s="316"/>
      <c r="U403" s="316"/>
      <c r="V403" s="316"/>
      <c r="W403" s="316"/>
      <c r="X403" s="307"/>
      <c r="Y403" s="307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22">
        <v>4680115882980</v>
      </c>
      <c r="E404" s="323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4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25"/>
      <c r="O404" s="325"/>
      <c r="P404" s="325"/>
      <c r="Q404" s="323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15"/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7"/>
      <c r="M405" s="318" t="s">
        <v>64</v>
      </c>
      <c r="N405" s="319"/>
      <c r="O405" s="319"/>
      <c r="P405" s="319"/>
      <c r="Q405" s="319"/>
      <c r="R405" s="319"/>
      <c r="S405" s="320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6"/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7"/>
      <c r="M406" s="318" t="s">
        <v>64</v>
      </c>
      <c r="N406" s="319"/>
      <c r="O406" s="319"/>
      <c r="P406" s="319"/>
      <c r="Q406" s="319"/>
      <c r="R406" s="319"/>
      <c r="S406" s="320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40" t="s">
        <v>547</v>
      </c>
      <c r="B407" s="341"/>
      <c r="C407" s="341"/>
      <c r="D407" s="341"/>
      <c r="E407" s="341"/>
      <c r="F407" s="341"/>
      <c r="G407" s="341"/>
      <c r="H407" s="341"/>
      <c r="I407" s="341"/>
      <c r="J407" s="341"/>
      <c r="K407" s="341"/>
      <c r="L407" s="341"/>
      <c r="M407" s="341"/>
      <c r="N407" s="341"/>
      <c r="O407" s="341"/>
      <c r="P407" s="341"/>
      <c r="Q407" s="341"/>
      <c r="R407" s="341"/>
      <c r="S407" s="341"/>
      <c r="T407" s="341"/>
      <c r="U407" s="341"/>
      <c r="V407" s="341"/>
      <c r="W407" s="341"/>
      <c r="X407" s="49"/>
      <c r="Y407" s="49"/>
    </row>
    <row r="408" spans="1:52" ht="16.5" customHeight="1" x14ac:dyDescent="0.25">
      <c r="A408" s="327" t="s">
        <v>547</v>
      </c>
      <c r="B408" s="316"/>
      <c r="C408" s="316"/>
      <c r="D408" s="316"/>
      <c r="E408" s="316"/>
      <c r="F408" s="316"/>
      <c r="G408" s="316"/>
      <c r="H408" s="316"/>
      <c r="I408" s="316"/>
      <c r="J408" s="316"/>
      <c r="K408" s="316"/>
      <c r="L408" s="316"/>
      <c r="M408" s="316"/>
      <c r="N408" s="316"/>
      <c r="O408" s="316"/>
      <c r="P408" s="316"/>
      <c r="Q408" s="316"/>
      <c r="R408" s="316"/>
      <c r="S408" s="316"/>
      <c r="T408" s="316"/>
      <c r="U408" s="316"/>
      <c r="V408" s="316"/>
      <c r="W408" s="316"/>
      <c r="X408" s="306"/>
      <c r="Y408" s="306"/>
    </row>
    <row r="409" spans="1:52" ht="14.25" customHeight="1" x14ac:dyDescent="0.25">
      <c r="A409" s="321" t="s">
        <v>100</v>
      </c>
      <c r="B409" s="316"/>
      <c r="C409" s="316"/>
      <c r="D409" s="316"/>
      <c r="E409" s="316"/>
      <c r="F409" s="316"/>
      <c r="G409" s="316"/>
      <c r="H409" s="316"/>
      <c r="I409" s="316"/>
      <c r="J409" s="316"/>
      <c r="K409" s="316"/>
      <c r="L409" s="316"/>
      <c r="M409" s="316"/>
      <c r="N409" s="316"/>
      <c r="O409" s="316"/>
      <c r="P409" s="316"/>
      <c r="Q409" s="316"/>
      <c r="R409" s="316"/>
      <c r="S409" s="316"/>
      <c r="T409" s="316"/>
      <c r="U409" s="316"/>
      <c r="V409" s="316"/>
      <c r="W409" s="316"/>
      <c r="X409" s="307"/>
      <c r="Y409" s="307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22">
        <v>4607091389067</v>
      </c>
      <c r="E410" s="323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54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25"/>
      <c r="O410" s="325"/>
      <c r="P410" s="325"/>
      <c r="Q410" s="323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22">
        <v>4607091383522</v>
      </c>
      <c r="E411" s="323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5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25"/>
      <c r="O411" s="325"/>
      <c r="P411" s="325"/>
      <c r="Q411" s="323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22">
        <v>4607091384437</v>
      </c>
      <c r="E412" s="323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58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25"/>
      <c r="O412" s="325"/>
      <c r="P412" s="325"/>
      <c r="Q412" s="323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22">
        <v>4607091389104</v>
      </c>
      <c r="E413" s="323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25"/>
      <c r="O413" s="325"/>
      <c r="P413" s="325"/>
      <c r="Q413" s="323"/>
      <c r="R413" s="35"/>
      <c r="S413" s="35"/>
      <c r="T413" s="36" t="s">
        <v>63</v>
      </c>
      <c r="U413" s="311">
        <v>0</v>
      </c>
      <c r="V413" s="312">
        <f t="shared" si="18"/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22">
        <v>4680115880603</v>
      </c>
      <c r="E414" s="323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25"/>
      <c r="O414" s="325"/>
      <c r="P414" s="325"/>
      <c r="Q414" s="323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22">
        <v>4607091389999</v>
      </c>
      <c r="E415" s="323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0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25"/>
      <c r="O415" s="325"/>
      <c r="P415" s="325"/>
      <c r="Q415" s="323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22">
        <v>4680115882782</v>
      </c>
      <c r="E416" s="323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4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25"/>
      <c r="O416" s="325"/>
      <c r="P416" s="325"/>
      <c r="Q416" s="323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22">
        <v>4607091389098</v>
      </c>
      <c r="E417" s="323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3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25"/>
      <c r="O417" s="325"/>
      <c r="P417" s="325"/>
      <c r="Q417" s="323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22">
        <v>4607091389982</v>
      </c>
      <c r="E418" s="323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5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25"/>
      <c r="O418" s="325"/>
      <c r="P418" s="325"/>
      <c r="Q418" s="323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15"/>
      <c r="B419" s="316"/>
      <c r="C419" s="316"/>
      <c r="D419" s="316"/>
      <c r="E419" s="316"/>
      <c r="F419" s="316"/>
      <c r="G419" s="316"/>
      <c r="H419" s="316"/>
      <c r="I419" s="316"/>
      <c r="J419" s="316"/>
      <c r="K419" s="316"/>
      <c r="L419" s="317"/>
      <c r="M419" s="318" t="s">
        <v>64</v>
      </c>
      <c r="N419" s="319"/>
      <c r="O419" s="319"/>
      <c r="P419" s="319"/>
      <c r="Q419" s="319"/>
      <c r="R419" s="319"/>
      <c r="S419" s="320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0</v>
      </c>
      <c r="V419" s="313">
        <f>IFERROR(V410/H410,"0")+IFERROR(V411/H411,"0")+IFERROR(V412/H412,"0")+IFERROR(V413/H413,"0")+IFERROR(V414/H414,"0")+IFERROR(V415/H415,"0")+IFERROR(V416/H416,"0")+IFERROR(V417/H417,"0")+IFERROR(V418/H418,"0")</f>
        <v>0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314"/>
      <c r="Y419" s="314"/>
    </row>
    <row r="420" spans="1:52" x14ac:dyDescent="0.2">
      <c r="A420" s="316"/>
      <c r="B420" s="316"/>
      <c r="C420" s="316"/>
      <c r="D420" s="316"/>
      <c r="E420" s="316"/>
      <c r="F420" s="316"/>
      <c r="G420" s="316"/>
      <c r="H420" s="316"/>
      <c r="I420" s="316"/>
      <c r="J420" s="316"/>
      <c r="K420" s="316"/>
      <c r="L420" s="317"/>
      <c r="M420" s="318" t="s">
        <v>64</v>
      </c>
      <c r="N420" s="319"/>
      <c r="O420" s="319"/>
      <c r="P420" s="319"/>
      <c r="Q420" s="319"/>
      <c r="R420" s="319"/>
      <c r="S420" s="320"/>
      <c r="T420" s="38" t="s">
        <v>63</v>
      </c>
      <c r="U420" s="313">
        <f>IFERROR(SUM(U410:U418),"0")</f>
        <v>0</v>
      </c>
      <c r="V420" s="313">
        <f>IFERROR(SUM(V410:V418),"0")</f>
        <v>0</v>
      </c>
      <c r="W420" s="38"/>
      <c r="X420" s="314"/>
      <c r="Y420" s="314"/>
    </row>
    <row r="421" spans="1:52" ht="14.25" customHeight="1" x14ac:dyDescent="0.25">
      <c r="A421" s="321" t="s">
        <v>93</v>
      </c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16"/>
      <c r="M421" s="316"/>
      <c r="N421" s="316"/>
      <c r="O421" s="316"/>
      <c r="P421" s="316"/>
      <c r="Q421" s="316"/>
      <c r="R421" s="316"/>
      <c r="S421" s="316"/>
      <c r="T421" s="316"/>
      <c r="U421" s="316"/>
      <c r="V421" s="316"/>
      <c r="W421" s="316"/>
      <c r="X421" s="307"/>
      <c r="Y421" s="307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22">
        <v>4607091388930</v>
      </c>
      <c r="E422" s="323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4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25"/>
      <c r="O422" s="325"/>
      <c r="P422" s="325"/>
      <c r="Q422" s="323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22">
        <v>4680115880054</v>
      </c>
      <c r="E423" s="323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25"/>
      <c r="O423" s="325"/>
      <c r="P423" s="325"/>
      <c r="Q423" s="323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15"/>
      <c r="B424" s="316"/>
      <c r="C424" s="316"/>
      <c r="D424" s="316"/>
      <c r="E424" s="316"/>
      <c r="F424" s="316"/>
      <c r="G424" s="316"/>
      <c r="H424" s="316"/>
      <c r="I424" s="316"/>
      <c r="J424" s="316"/>
      <c r="K424" s="316"/>
      <c r="L424" s="317"/>
      <c r="M424" s="318" t="s">
        <v>64</v>
      </c>
      <c r="N424" s="319"/>
      <c r="O424" s="319"/>
      <c r="P424" s="319"/>
      <c r="Q424" s="319"/>
      <c r="R424" s="319"/>
      <c r="S424" s="320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6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17"/>
      <c r="M425" s="318" t="s">
        <v>64</v>
      </c>
      <c r="N425" s="319"/>
      <c r="O425" s="319"/>
      <c r="P425" s="319"/>
      <c r="Q425" s="319"/>
      <c r="R425" s="319"/>
      <c r="S425" s="320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21" t="s">
        <v>59</v>
      </c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16"/>
      <c r="M426" s="316"/>
      <c r="N426" s="316"/>
      <c r="O426" s="316"/>
      <c r="P426" s="316"/>
      <c r="Q426" s="316"/>
      <c r="R426" s="316"/>
      <c r="S426" s="316"/>
      <c r="T426" s="316"/>
      <c r="U426" s="316"/>
      <c r="V426" s="316"/>
      <c r="W426" s="316"/>
      <c r="X426" s="307"/>
      <c r="Y426" s="307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22">
        <v>4680115883116</v>
      </c>
      <c r="E427" s="323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3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25"/>
      <c r="O427" s="325"/>
      <c r="P427" s="325"/>
      <c r="Q427" s="323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22">
        <v>4680115883093</v>
      </c>
      <c r="E428" s="323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25"/>
      <c r="O428" s="325"/>
      <c r="P428" s="325"/>
      <c r="Q428" s="323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22">
        <v>4680115883109</v>
      </c>
      <c r="E429" s="323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53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25"/>
      <c r="O429" s="325"/>
      <c r="P429" s="325"/>
      <c r="Q429" s="323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22">
        <v>4680115882072</v>
      </c>
      <c r="E430" s="323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491" t="s">
        <v>578</v>
      </c>
      <c r="N430" s="325"/>
      <c r="O430" s="325"/>
      <c r="P430" s="325"/>
      <c r="Q430" s="323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22">
        <v>4680115882102</v>
      </c>
      <c r="E431" s="323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411" t="s">
        <v>581</v>
      </c>
      <c r="N431" s="325"/>
      <c r="O431" s="325"/>
      <c r="P431" s="325"/>
      <c r="Q431" s="323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22">
        <v>4680115882096</v>
      </c>
      <c r="E432" s="323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482" t="s">
        <v>584</v>
      </c>
      <c r="N432" s="325"/>
      <c r="O432" s="325"/>
      <c r="P432" s="325"/>
      <c r="Q432" s="323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15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7"/>
      <c r="M433" s="318" t="s">
        <v>64</v>
      </c>
      <c r="N433" s="319"/>
      <c r="O433" s="319"/>
      <c r="P433" s="319"/>
      <c r="Q433" s="319"/>
      <c r="R433" s="319"/>
      <c r="S433" s="320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7"/>
      <c r="M434" s="318" t="s">
        <v>64</v>
      </c>
      <c r="N434" s="319"/>
      <c r="O434" s="319"/>
      <c r="P434" s="319"/>
      <c r="Q434" s="319"/>
      <c r="R434" s="319"/>
      <c r="S434" s="320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21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7"/>
      <c r="Y435" s="307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22">
        <v>4607091383409</v>
      </c>
      <c r="E436" s="323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52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25"/>
      <c r="O436" s="325"/>
      <c r="P436" s="325"/>
      <c r="Q436" s="323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22">
        <v>4607091383416</v>
      </c>
      <c r="E437" s="323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51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25"/>
      <c r="O437" s="325"/>
      <c r="P437" s="325"/>
      <c r="Q437" s="323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15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7"/>
      <c r="M438" s="318" t="s">
        <v>64</v>
      </c>
      <c r="N438" s="319"/>
      <c r="O438" s="319"/>
      <c r="P438" s="319"/>
      <c r="Q438" s="319"/>
      <c r="R438" s="319"/>
      <c r="S438" s="320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7"/>
      <c r="M439" s="318" t="s">
        <v>64</v>
      </c>
      <c r="N439" s="319"/>
      <c r="O439" s="319"/>
      <c r="P439" s="319"/>
      <c r="Q439" s="319"/>
      <c r="R439" s="319"/>
      <c r="S439" s="320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40" t="s">
        <v>589</v>
      </c>
      <c r="B440" s="341"/>
      <c r="C440" s="341"/>
      <c r="D440" s="341"/>
      <c r="E440" s="341"/>
      <c r="F440" s="341"/>
      <c r="G440" s="341"/>
      <c r="H440" s="341"/>
      <c r="I440" s="341"/>
      <c r="J440" s="341"/>
      <c r="K440" s="341"/>
      <c r="L440" s="341"/>
      <c r="M440" s="341"/>
      <c r="N440" s="341"/>
      <c r="O440" s="341"/>
      <c r="P440" s="341"/>
      <c r="Q440" s="341"/>
      <c r="R440" s="341"/>
      <c r="S440" s="341"/>
      <c r="T440" s="341"/>
      <c r="U440" s="341"/>
      <c r="V440" s="341"/>
      <c r="W440" s="341"/>
      <c r="X440" s="49"/>
      <c r="Y440" s="49"/>
    </row>
    <row r="441" spans="1:52" ht="16.5" customHeight="1" x14ac:dyDescent="0.25">
      <c r="A441" s="327" t="s">
        <v>590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6"/>
      <c r="Y441" s="306"/>
    </row>
    <row r="442" spans="1:52" ht="14.25" customHeight="1" x14ac:dyDescent="0.25">
      <c r="A442" s="321" t="s">
        <v>100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7"/>
      <c r="Y442" s="307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22">
        <v>4680115881099</v>
      </c>
      <c r="E443" s="323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477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25"/>
      <c r="O443" s="325"/>
      <c r="P443" s="325"/>
      <c r="Q443" s="323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22">
        <v>4680115881150</v>
      </c>
      <c r="E444" s="323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47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25"/>
      <c r="O444" s="325"/>
      <c r="P444" s="325"/>
      <c r="Q444" s="323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15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17"/>
      <c r="M445" s="318" t="s">
        <v>64</v>
      </c>
      <c r="N445" s="319"/>
      <c r="O445" s="319"/>
      <c r="P445" s="319"/>
      <c r="Q445" s="319"/>
      <c r="R445" s="319"/>
      <c r="S445" s="320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17"/>
      <c r="M446" s="318" t="s">
        <v>64</v>
      </c>
      <c r="N446" s="319"/>
      <c r="O446" s="319"/>
      <c r="P446" s="319"/>
      <c r="Q446" s="319"/>
      <c r="R446" s="319"/>
      <c r="S446" s="320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21" t="s">
        <v>93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7"/>
      <c r="Y447" s="307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22">
        <v>4640242180526</v>
      </c>
      <c r="E448" s="323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489" t="s">
        <v>597</v>
      </c>
      <c r="N448" s="325"/>
      <c r="O448" s="325"/>
      <c r="P448" s="325"/>
      <c r="Q448" s="323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22">
        <v>4640242180519</v>
      </c>
      <c r="E449" s="323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511" t="s">
        <v>600</v>
      </c>
      <c r="N449" s="325"/>
      <c r="O449" s="325"/>
      <c r="P449" s="325"/>
      <c r="Q449" s="323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22">
        <v>4680115881112</v>
      </c>
      <c r="E450" s="323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48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25"/>
      <c r="O450" s="325"/>
      <c r="P450" s="325"/>
      <c r="Q450" s="323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15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17"/>
      <c r="M451" s="318" t="s">
        <v>64</v>
      </c>
      <c r="N451" s="319"/>
      <c r="O451" s="319"/>
      <c r="P451" s="319"/>
      <c r="Q451" s="319"/>
      <c r="R451" s="319"/>
      <c r="S451" s="320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7"/>
      <c r="M452" s="318" t="s">
        <v>64</v>
      </c>
      <c r="N452" s="319"/>
      <c r="O452" s="319"/>
      <c r="P452" s="319"/>
      <c r="Q452" s="319"/>
      <c r="R452" s="319"/>
      <c r="S452" s="320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21" t="s">
        <v>59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7"/>
      <c r="Y453" s="307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22">
        <v>4680115881167</v>
      </c>
      <c r="E454" s="323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4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25"/>
      <c r="O454" s="325"/>
      <c r="P454" s="325"/>
      <c r="Q454" s="323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22">
        <v>4640242180595</v>
      </c>
      <c r="E455" s="323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533" t="s">
        <v>606</v>
      </c>
      <c r="N455" s="325"/>
      <c r="O455" s="325"/>
      <c r="P455" s="325"/>
      <c r="Q455" s="323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ht="27" customHeight="1" x14ac:dyDescent="0.25">
      <c r="A456" s="55" t="s">
        <v>604</v>
      </c>
      <c r="B456" s="55" t="s">
        <v>607</v>
      </c>
      <c r="C456" s="32">
        <v>4301031193</v>
      </c>
      <c r="D456" s="322">
        <v>4680115881136</v>
      </c>
      <c r="E456" s="323"/>
      <c r="F456" s="310">
        <v>0.73</v>
      </c>
      <c r="G456" s="33">
        <v>6</v>
      </c>
      <c r="H456" s="310">
        <v>4.38</v>
      </c>
      <c r="I456" s="310">
        <v>4.6399999999999997</v>
      </c>
      <c r="J456" s="33">
        <v>156</v>
      </c>
      <c r="K456" s="34" t="s">
        <v>62</v>
      </c>
      <c r="L456" s="33">
        <v>40</v>
      </c>
      <c r="M456" s="44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6" s="325"/>
      <c r="O456" s="325"/>
      <c r="P456" s="325"/>
      <c r="Q456" s="323"/>
      <c r="R456" s="35"/>
      <c r="S456" s="35"/>
      <c r="T456" s="36" t="s">
        <v>63</v>
      </c>
      <c r="U456" s="311">
        <v>0</v>
      </c>
      <c r="V456" s="312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301" t="s">
        <v>1</v>
      </c>
    </row>
    <row r="457" spans="1:52" x14ac:dyDescent="0.2">
      <c r="A457" s="315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7"/>
      <c r="M457" s="318" t="s">
        <v>64</v>
      </c>
      <c r="N457" s="319"/>
      <c r="O457" s="319"/>
      <c r="P457" s="319"/>
      <c r="Q457" s="319"/>
      <c r="R457" s="319"/>
      <c r="S457" s="320"/>
      <c r="T457" s="38" t="s">
        <v>65</v>
      </c>
      <c r="U457" s="313">
        <f>IFERROR(U454/H454,"0")+IFERROR(U455/H455,"0")+IFERROR(U456/H456,"0")</f>
        <v>0</v>
      </c>
      <c r="V457" s="313">
        <f>IFERROR(V454/H454,"0")+IFERROR(V455/H455,"0")+IFERROR(V456/H456,"0")</f>
        <v>0</v>
      </c>
      <c r="W457" s="313">
        <f>IFERROR(IF(W454="",0,W454),"0")+IFERROR(IF(W455="",0,W455),"0")+IFERROR(IF(W456="",0,W456),"0")</f>
        <v>0</v>
      </c>
      <c r="X457" s="314"/>
      <c r="Y457" s="314"/>
    </row>
    <row r="458" spans="1:52" x14ac:dyDescent="0.2">
      <c r="A458" s="316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7"/>
      <c r="M458" s="318" t="s">
        <v>64</v>
      </c>
      <c r="N458" s="319"/>
      <c r="O458" s="319"/>
      <c r="P458" s="319"/>
      <c r="Q458" s="319"/>
      <c r="R458" s="319"/>
      <c r="S458" s="320"/>
      <c r="T458" s="38" t="s">
        <v>63</v>
      </c>
      <c r="U458" s="313">
        <f>IFERROR(SUM(U454:U456),"0")</f>
        <v>0</v>
      </c>
      <c r="V458" s="313">
        <f>IFERROR(SUM(V454:V456),"0")</f>
        <v>0</v>
      </c>
      <c r="W458" s="38"/>
      <c r="X458" s="314"/>
      <c r="Y458" s="314"/>
    </row>
    <row r="459" spans="1:52" ht="14.25" customHeight="1" x14ac:dyDescent="0.25">
      <c r="A459" s="321" t="s">
        <v>66</v>
      </c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16"/>
      <c r="M459" s="316"/>
      <c r="N459" s="316"/>
      <c r="O459" s="316"/>
      <c r="P459" s="316"/>
      <c r="Q459" s="316"/>
      <c r="R459" s="316"/>
      <c r="S459" s="316"/>
      <c r="T459" s="316"/>
      <c r="U459" s="316"/>
      <c r="V459" s="316"/>
      <c r="W459" s="316"/>
      <c r="X459" s="307"/>
      <c r="Y459" s="307"/>
    </row>
    <row r="460" spans="1:52" ht="27" customHeight="1" x14ac:dyDescent="0.25">
      <c r="A460" s="55" t="s">
        <v>608</v>
      </c>
      <c r="B460" s="55" t="s">
        <v>609</v>
      </c>
      <c r="C460" s="32">
        <v>4301051381</v>
      </c>
      <c r="D460" s="322">
        <v>4680115881068</v>
      </c>
      <c r="E460" s="323"/>
      <c r="F460" s="310">
        <v>1.3</v>
      </c>
      <c r="G460" s="33">
        <v>6</v>
      </c>
      <c r="H460" s="310">
        <v>7.8</v>
      </c>
      <c r="I460" s="310">
        <v>8.2799999999999994</v>
      </c>
      <c r="J460" s="33">
        <v>56</v>
      </c>
      <c r="K460" s="34" t="s">
        <v>62</v>
      </c>
      <c r="L460" s="33">
        <v>30</v>
      </c>
      <c r="M460" s="602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60" s="325"/>
      <c r="O460" s="325"/>
      <c r="P460" s="325"/>
      <c r="Q460" s="323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302" t="s">
        <v>1</v>
      </c>
    </row>
    <row r="461" spans="1:52" ht="27" customHeight="1" x14ac:dyDescent="0.25">
      <c r="A461" s="55" t="s">
        <v>610</v>
      </c>
      <c r="B461" s="55" t="s">
        <v>611</v>
      </c>
      <c r="C461" s="32">
        <v>4301051382</v>
      </c>
      <c r="D461" s="322">
        <v>4680115881075</v>
      </c>
      <c r="E461" s="323"/>
      <c r="F461" s="310">
        <v>0.5</v>
      </c>
      <c r="G461" s="33">
        <v>6</v>
      </c>
      <c r="H461" s="310">
        <v>3</v>
      </c>
      <c r="I461" s="310">
        <v>3.2</v>
      </c>
      <c r="J461" s="33">
        <v>156</v>
      </c>
      <c r="K461" s="34" t="s">
        <v>62</v>
      </c>
      <c r="L461" s="33">
        <v>30</v>
      </c>
      <c r="M461" s="44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1" s="325"/>
      <c r="O461" s="325"/>
      <c r="P461" s="325"/>
      <c r="Q461" s="323"/>
      <c r="R461" s="35"/>
      <c r="S461" s="35"/>
      <c r="T461" s="36" t="s">
        <v>63</v>
      </c>
      <c r="U461" s="311">
        <v>0</v>
      </c>
      <c r="V461" s="312">
        <f>IFERROR(IF(U461="",0,CEILING((U461/$H461),1)*$H461),"")</f>
        <v>0</v>
      </c>
      <c r="W461" s="37" t="str">
        <f>IFERROR(IF(V461=0,"",ROUNDUP(V461/H461,0)*0.00753),"")</f>
        <v/>
      </c>
      <c r="X461" s="57"/>
      <c r="Y461" s="58"/>
      <c r="AC461" s="59"/>
      <c r="AZ461" s="303" t="s">
        <v>1</v>
      </c>
    </row>
    <row r="462" spans="1:52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8" t="s">
        <v>64</v>
      </c>
      <c r="N462" s="319"/>
      <c r="O462" s="319"/>
      <c r="P462" s="319"/>
      <c r="Q462" s="319"/>
      <c r="R462" s="319"/>
      <c r="S462" s="320"/>
      <c r="T462" s="38" t="s">
        <v>65</v>
      </c>
      <c r="U462" s="313">
        <f>IFERROR(U460/H460,"0")+IFERROR(U461/H461,"0")</f>
        <v>0</v>
      </c>
      <c r="V462" s="313">
        <f>IFERROR(V460/H460,"0")+IFERROR(V461/H461,"0")</f>
        <v>0</v>
      </c>
      <c r="W462" s="313">
        <f>IFERROR(IF(W460="",0,W460),"0")+IFERROR(IF(W461="",0,W461),"0")</f>
        <v>0</v>
      </c>
      <c r="X462" s="314"/>
      <c r="Y462" s="314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8" t="s">
        <v>64</v>
      </c>
      <c r="N463" s="319"/>
      <c r="O463" s="319"/>
      <c r="P463" s="319"/>
      <c r="Q463" s="319"/>
      <c r="R463" s="319"/>
      <c r="S463" s="320"/>
      <c r="T463" s="38" t="s">
        <v>63</v>
      </c>
      <c r="U463" s="313">
        <f>IFERROR(SUM(U460:U461),"0")</f>
        <v>0</v>
      </c>
      <c r="V463" s="313">
        <f>IFERROR(SUM(V460:V461),"0")</f>
        <v>0</v>
      </c>
      <c r="W463" s="38"/>
      <c r="X463" s="314"/>
      <c r="Y463" s="314"/>
    </row>
    <row r="464" spans="1:52" ht="16.5" customHeight="1" x14ac:dyDescent="0.25">
      <c r="A464" s="327" t="s">
        <v>612</v>
      </c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6"/>
      <c r="M464" s="316"/>
      <c r="N464" s="316"/>
      <c r="O464" s="316"/>
      <c r="P464" s="316"/>
      <c r="Q464" s="316"/>
      <c r="R464" s="316"/>
      <c r="S464" s="316"/>
      <c r="T464" s="316"/>
      <c r="U464" s="316"/>
      <c r="V464" s="316"/>
      <c r="W464" s="316"/>
      <c r="X464" s="306"/>
      <c r="Y464" s="306"/>
    </row>
    <row r="465" spans="1:52" ht="14.25" customHeight="1" x14ac:dyDescent="0.25">
      <c r="A465" s="321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7"/>
      <c r="Y465" s="307"/>
    </row>
    <row r="466" spans="1:52" ht="16.5" customHeight="1" x14ac:dyDescent="0.25">
      <c r="A466" s="55" t="s">
        <v>613</v>
      </c>
      <c r="B466" s="55" t="s">
        <v>614</v>
      </c>
      <c r="C466" s="32">
        <v>4301051310</v>
      </c>
      <c r="D466" s="322">
        <v>4680115880870</v>
      </c>
      <c r="E466" s="323"/>
      <c r="F466" s="310">
        <v>1.3</v>
      </c>
      <c r="G466" s="33">
        <v>6</v>
      </c>
      <c r="H466" s="310">
        <v>7.8</v>
      </c>
      <c r="I466" s="310">
        <v>8.3640000000000008</v>
      </c>
      <c r="J466" s="33">
        <v>56</v>
      </c>
      <c r="K466" s="34" t="s">
        <v>125</v>
      </c>
      <c r="L466" s="33">
        <v>40</v>
      </c>
      <c r="M466" s="43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25"/>
      <c r="O466" s="325"/>
      <c r="P466" s="325"/>
      <c r="Q466" s="323"/>
      <c r="R466" s="35"/>
      <c r="S466" s="35"/>
      <c r="T466" s="36" t="s">
        <v>63</v>
      </c>
      <c r="U466" s="311">
        <v>60</v>
      </c>
      <c r="V466" s="312">
        <f>IFERROR(IF(U466="",0,CEILING((U466/$H466),1)*$H466),"")</f>
        <v>62.4</v>
      </c>
      <c r="W466" s="37">
        <f>IFERROR(IF(V466=0,"",ROUNDUP(V466/H466,0)*0.02175),"")</f>
        <v>0.17399999999999999</v>
      </c>
      <c r="X466" s="57"/>
      <c r="Y466" s="58"/>
      <c r="AC466" s="59"/>
      <c r="AZ466" s="304" t="s">
        <v>1</v>
      </c>
    </row>
    <row r="467" spans="1:52" x14ac:dyDescent="0.2">
      <c r="A467" s="315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8" t="s">
        <v>64</v>
      </c>
      <c r="N467" s="319"/>
      <c r="O467" s="319"/>
      <c r="P467" s="319"/>
      <c r="Q467" s="319"/>
      <c r="R467" s="319"/>
      <c r="S467" s="320"/>
      <c r="T467" s="38" t="s">
        <v>65</v>
      </c>
      <c r="U467" s="313">
        <f>IFERROR(U466/H466,"0")</f>
        <v>7.6923076923076925</v>
      </c>
      <c r="V467" s="313">
        <f>IFERROR(V466/H466,"0")</f>
        <v>8</v>
      </c>
      <c r="W467" s="313">
        <f>IFERROR(IF(W466="",0,W466),"0")</f>
        <v>0.17399999999999999</v>
      </c>
      <c r="X467" s="314"/>
      <c r="Y467" s="314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17"/>
      <c r="M468" s="318" t="s">
        <v>64</v>
      </c>
      <c r="N468" s="319"/>
      <c r="O468" s="319"/>
      <c r="P468" s="319"/>
      <c r="Q468" s="319"/>
      <c r="R468" s="319"/>
      <c r="S468" s="320"/>
      <c r="T468" s="38" t="s">
        <v>63</v>
      </c>
      <c r="U468" s="313">
        <f>IFERROR(SUM(U466:U466),"0")</f>
        <v>60</v>
      </c>
      <c r="V468" s="313">
        <f>IFERROR(SUM(V466:V466),"0")</f>
        <v>62.4</v>
      </c>
      <c r="W468" s="38"/>
      <c r="X468" s="314"/>
      <c r="Y468" s="314"/>
    </row>
    <row r="469" spans="1:52" ht="15" customHeight="1" x14ac:dyDescent="0.2">
      <c r="A469" s="543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58"/>
      <c r="M469" s="517" t="s">
        <v>615</v>
      </c>
      <c r="N469" s="394"/>
      <c r="O469" s="394"/>
      <c r="P469" s="394"/>
      <c r="Q469" s="394"/>
      <c r="R469" s="394"/>
      <c r="S469" s="378"/>
      <c r="T469" s="38" t="s">
        <v>63</v>
      </c>
      <c r="U469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>1610</v>
      </c>
      <c r="V469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>1617.6000000000001</v>
      </c>
      <c r="W469" s="38"/>
      <c r="X469" s="314"/>
      <c r="Y469" s="314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58"/>
      <c r="M470" s="517" t="s">
        <v>616</v>
      </c>
      <c r="N470" s="394"/>
      <c r="O470" s="394"/>
      <c r="P470" s="394"/>
      <c r="Q470" s="394"/>
      <c r="R470" s="394"/>
      <c r="S470" s="378"/>
      <c r="T470" s="38" t="s">
        <v>63</v>
      </c>
      <c r="U470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>1683.2273504273503</v>
      </c>
      <c r="V470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>1691.2319999999997</v>
      </c>
      <c r="W470" s="38"/>
      <c r="X470" s="314"/>
      <c r="Y470" s="314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58"/>
      <c r="M471" s="517" t="s">
        <v>617</v>
      </c>
      <c r="N471" s="394"/>
      <c r="O471" s="394"/>
      <c r="P471" s="394"/>
      <c r="Q471" s="394"/>
      <c r="R471" s="394"/>
      <c r="S471" s="378"/>
      <c r="T471" s="38" t="s">
        <v>618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>3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>3</v>
      </c>
      <c r="W471" s="38"/>
      <c r="X471" s="314"/>
      <c r="Y471" s="314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58"/>
      <c r="M472" s="517" t="s">
        <v>619</v>
      </c>
      <c r="N472" s="394"/>
      <c r="O472" s="394"/>
      <c r="P472" s="394"/>
      <c r="Q472" s="394"/>
      <c r="R472" s="394"/>
      <c r="S472" s="378"/>
      <c r="T472" s="38" t="s">
        <v>63</v>
      </c>
      <c r="U472" s="313">
        <f>GrossWeightTotal+PalletQtyTotal*25</f>
        <v>1758.2273504273503</v>
      </c>
      <c r="V472" s="313">
        <f>GrossWeightTotalR+PalletQtyTotalR*25</f>
        <v>1766.2319999999997</v>
      </c>
      <c r="W472" s="38"/>
      <c r="X472" s="314"/>
      <c r="Y472" s="314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58"/>
      <c r="M473" s="517" t="s">
        <v>620</v>
      </c>
      <c r="N473" s="394"/>
      <c r="O473" s="394"/>
      <c r="P473" s="394"/>
      <c r="Q473" s="394"/>
      <c r="R473" s="394"/>
      <c r="S473" s="378"/>
      <c r="T473" s="38" t="s">
        <v>618</v>
      </c>
      <c r="U473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>151.21082621082618</v>
      </c>
      <c r="V473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>152</v>
      </c>
      <c r="W473" s="38"/>
      <c r="X473" s="314"/>
      <c r="Y473" s="314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58"/>
      <c r="M474" s="517" t="s">
        <v>621</v>
      </c>
      <c r="N474" s="394"/>
      <c r="O474" s="394"/>
      <c r="P474" s="394"/>
      <c r="Q474" s="394"/>
      <c r="R474" s="394"/>
      <c r="S474" s="378"/>
      <c r="T474" s="40" t="s">
        <v>622</v>
      </c>
      <c r="U474" s="38"/>
      <c r="V474" s="38"/>
      <c r="W474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>3.3059999999999996</v>
      </c>
      <c r="X474" s="314"/>
      <c r="Y474" s="314"/>
    </row>
    <row r="475" spans="1:52" ht="13.5" customHeight="1" thickBot="1" x14ac:dyDescent="0.25"/>
    <row r="476" spans="1:52" ht="27" customHeight="1" thickTop="1" thickBot="1" x14ac:dyDescent="0.25">
      <c r="A476" s="41" t="s">
        <v>623</v>
      </c>
      <c r="B476" s="305" t="s">
        <v>58</v>
      </c>
      <c r="C476" s="352" t="s">
        <v>91</v>
      </c>
      <c r="D476" s="353"/>
      <c r="E476" s="353"/>
      <c r="F476" s="354"/>
      <c r="G476" s="352" t="s">
        <v>233</v>
      </c>
      <c r="H476" s="353"/>
      <c r="I476" s="353"/>
      <c r="J476" s="353"/>
      <c r="K476" s="353"/>
      <c r="L476" s="354"/>
      <c r="M476" s="352" t="s">
        <v>423</v>
      </c>
      <c r="N476" s="354"/>
      <c r="O476" s="352" t="s">
        <v>470</v>
      </c>
      <c r="P476" s="354"/>
      <c r="Q476" s="305" t="s">
        <v>547</v>
      </c>
      <c r="R476" s="352" t="s">
        <v>589</v>
      </c>
      <c r="S476" s="354"/>
      <c r="T476" s="1"/>
      <c r="Y476" s="53"/>
      <c r="AB476" s="1"/>
    </row>
    <row r="477" spans="1:52" ht="14.25" customHeight="1" thickTop="1" x14ac:dyDescent="0.2">
      <c r="A477" s="640" t="s">
        <v>624</v>
      </c>
      <c r="B477" s="352" t="s">
        <v>58</v>
      </c>
      <c r="C477" s="352" t="s">
        <v>92</v>
      </c>
      <c r="D477" s="352" t="s">
        <v>99</v>
      </c>
      <c r="E477" s="352" t="s">
        <v>91</v>
      </c>
      <c r="F477" s="352" t="s">
        <v>224</v>
      </c>
      <c r="G477" s="352" t="s">
        <v>234</v>
      </c>
      <c r="H477" s="352" t="s">
        <v>241</v>
      </c>
      <c r="I477" s="352" t="s">
        <v>258</v>
      </c>
      <c r="J477" s="352" t="s">
        <v>318</v>
      </c>
      <c r="K477" s="352" t="s">
        <v>391</v>
      </c>
      <c r="L477" s="352" t="s">
        <v>409</v>
      </c>
      <c r="M477" s="352" t="s">
        <v>424</v>
      </c>
      <c r="N477" s="352" t="s">
        <v>447</v>
      </c>
      <c r="O477" s="352" t="s">
        <v>471</v>
      </c>
      <c r="P477" s="352" t="s">
        <v>523</v>
      </c>
      <c r="Q477" s="352" t="s">
        <v>547</v>
      </c>
      <c r="R477" s="352" t="s">
        <v>590</v>
      </c>
      <c r="S477" s="352" t="s">
        <v>612</v>
      </c>
      <c r="T477" s="1"/>
      <c r="Y477" s="53"/>
      <c r="AB477" s="1"/>
    </row>
    <row r="478" spans="1:52" ht="13.5" customHeight="1" thickBot="1" x14ac:dyDescent="0.25">
      <c r="A478" s="641"/>
      <c r="B478" s="365"/>
      <c r="C478" s="365"/>
      <c r="D478" s="365"/>
      <c r="E478" s="365"/>
      <c r="F478" s="365"/>
      <c r="G478" s="365"/>
      <c r="H478" s="365"/>
      <c r="I478" s="365"/>
      <c r="J478" s="365"/>
      <c r="K478" s="365"/>
      <c r="L478" s="365"/>
      <c r="M478" s="365"/>
      <c r="N478" s="365"/>
      <c r="O478" s="365"/>
      <c r="P478" s="365"/>
      <c r="Q478" s="365"/>
      <c r="R478" s="365"/>
      <c r="S478" s="365"/>
      <c r="T478" s="1"/>
      <c r="Y478" s="53"/>
      <c r="AB478" s="1"/>
    </row>
    <row r="479" spans="1:52" ht="18" customHeight="1" thickTop="1" thickBot="1" x14ac:dyDescent="0.25">
      <c r="A479" s="41" t="s">
        <v>625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1555.2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79" s="47">
        <f>IFERROR(V127*1,"0")+IFERROR(V128*1,"0")+IFERROR(V129*1,"0")+IFERROR(V130*1,"0")</f>
        <v>0</v>
      </c>
      <c r="G479" s="47">
        <f>IFERROR(V136*1,"0")+IFERROR(V137*1,"0")+IFERROR(V138*1,"0")</f>
        <v>0</v>
      </c>
      <c r="H479" s="47">
        <f>IFERROR(V143*1,"0")+IFERROR(V144*1,"0")+IFERROR(V145*1,"0")+IFERROR(V146*1,"0")+IFERROR(V147*1,"0")+IFERROR(V148*1,"0")+IFERROR(V149*1,"0")+IFERROR(V150*1,"0")</f>
        <v>0</v>
      </c>
      <c r="I479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79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79" s="47">
        <f>IFERROR(V256*1,"0")+IFERROR(V257*1,"0")+IFERROR(V258*1,"0")+IFERROR(V259*1,"0")+IFERROR(V260*1,"0")+IFERROR(V261*1,"0")+IFERROR(V262*1,"0")+IFERROR(V266*1,"0")+IFERROR(V267*1,"0")</f>
        <v>0</v>
      </c>
      <c r="L479" s="47">
        <f>IFERROR(V272*1,"0")+IFERROR(V276*1,"0")+IFERROR(V277*1,"0")+IFERROR(V278*1,"0")+IFERROR(V282*1,"0")+IFERROR(V286*1,"0")</f>
        <v>0</v>
      </c>
      <c r="M479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79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79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79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79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79" s="47">
        <f>IFERROR(V443*1,"0")+IFERROR(V444*1,"0")+IFERROR(V448*1,"0")+IFERROR(V449*1,"0")+IFERROR(V450*1,"0")+IFERROR(V454*1,"0")+IFERROR(V455*1,"0")+IFERROR(V456*1,"0")+IFERROR(V460*1,"0")+IFERROR(V461*1,"0")</f>
        <v>0</v>
      </c>
      <c r="S479" s="47">
        <f>IFERROR(V466*1,"0")</f>
        <v>62.4</v>
      </c>
      <c r="T479" s="1"/>
      <c r="Y479" s="53"/>
      <c r="AB479" s="1"/>
    </row>
  </sheetData>
  <sheetProtection algorithmName="SHA-512" hashValue="KT+gh6hfAry19ZQJMY9ZmaioZTs1MXS0YxNmQFhtzi/AEE8FMX4Th0Wc5dk/SmUZhXjENFqrA7hAvKCdURPexw==" saltValue="5Qr4jX7BxktWRudLe3eatA==" spinCount="100000" sheet="1" objects="1" scenarios="1" sort="0" autoFilter="0" pivotTables="0"/>
  <autoFilter ref="B18:W474">
    <filterColumn colId="2" showButton="0"/>
    <filterColumn colId="11" showButton="0"/>
    <filterColumn colId="12" showButton="0"/>
    <filterColumn colId="13" showButton="0"/>
    <filterColumn colId="14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M452:S452"/>
    <mergeCell ref="M454:Q454"/>
    <mergeCell ref="M468:S468"/>
    <mergeCell ref="A281:W281"/>
    <mergeCell ref="M444:Q444"/>
    <mergeCell ref="M458:S458"/>
    <mergeCell ref="B477:B478"/>
    <mergeCell ref="M404:Q404"/>
    <mergeCell ref="A38:W38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M396:Q396"/>
    <mergeCell ref="M390:Q390"/>
    <mergeCell ref="M155:Q155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91:Q91"/>
    <mergeCell ref="D98:E98"/>
    <mergeCell ref="D73:E73"/>
    <mergeCell ref="M156:Q156"/>
    <mergeCell ref="A214:L215"/>
    <mergeCell ref="M305:S305"/>
    <mergeCell ref="A377:L378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W17:W18"/>
    <mergeCell ref="M300:S300"/>
    <mergeCell ref="M287:S287"/>
    <mergeCell ref="M106:Q106"/>
    <mergeCell ref="A36:L37"/>
    <mergeCell ref="D93:E93"/>
    <mergeCell ref="D185:E185"/>
    <mergeCell ref="A61:W61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A246:L247"/>
    <mergeCell ref="M344:S344"/>
    <mergeCell ref="M398:S398"/>
    <mergeCell ref="M364:Q364"/>
    <mergeCell ref="M413:Q413"/>
    <mergeCell ref="M378:S378"/>
    <mergeCell ref="M428:Q428"/>
    <mergeCell ref="M32:S32"/>
    <mergeCell ref="M103:S103"/>
    <mergeCell ref="D356:E356"/>
    <mergeCell ref="M401:S401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D5:E5"/>
    <mergeCell ref="M201:Q201"/>
    <mergeCell ref="D211:E211"/>
    <mergeCell ref="N6:O6"/>
    <mergeCell ref="M29:Q29"/>
    <mergeCell ref="M200:Q200"/>
    <mergeCell ref="M194:Q194"/>
    <mergeCell ref="D63:E63"/>
    <mergeCell ref="D27:E27"/>
    <mergeCell ref="A25:W25"/>
    <mergeCell ref="D91:E91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M471:S471"/>
    <mergeCell ref="M30:Q30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D31:E31"/>
    <mergeCell ref="I17:I18"/>
    <mergeCell ref="M128:Q128"/>
    <mergeCell ref="N5:O5"/>
    <mergeCell ref="M44:S44"/>
    <mergeCell ref="A51:L52"/>
    <mergeCell ref="D72:E72"/>
    <mergeCell ref="M169:S169"/>
    <mergeCell ref="A302:W302"/>
    <mergeCell ref="A5:C5"/>
    <mergeCell ref="D180:E180"/>
    <mergeCell ref="D167:E167"/>
    <mergeCell ref="M57:Q57"/>
    <mergeCell ref="D161:E161"/>
    <mergeCell ref="M474:S474"/>
    <mergeCell ref="A403:W403"/>
    <mergeCell ref="M253:S253"/>
    <mergeCell ref="M345:S345"/>
    <mergeCell ref="D329:E329"/>
    <mergeCell ref="M418:Q418"/>
    <mergeCell ref="D229:E229"/>
    <mergeCell ref="D400:E400"/>
    <mergeCell ref="M264:S264"/>
    <mergeCell ref="D375:E375"/>
    <mergeCell ref="M262:Q262"/>
    <mergeCell ref="M349:Q349"/>
    <mergeCell ref="M473:S473"/>
    <mergeCell ref="A464:W464"/>
    <mergeCell ref="M446:S446"/>
    <mergeCell ref="D259:E259"/>
    <mergeCell ref="A457:L458"/>
    <mergeCell ref="M317:Q317"/>
    <mergeCell ref="M402:S402"/>
    <mergeCell ref="A459:W459"/>
    <mergeCell ref="M301:S301"/>
    <mergeCell ref="D354:E354"/>
    <mergeCell ref="M412:Q412"/>
    <mergeCell ref="M337:S337"/>
    <mergeCell ref="D9:E9"/>
    <mergeCell ref="M136:Q136"/>
    <mergeCell ref="D118:E118"/>
    <mergeCell ref="F9:G9"/>
    <mergeCell ref="M472:S472"/>
    <mergeCell ref="M124:S124"/>
    <mergeCell ref="M195:S195"/>
    <mergeCell ref="M45:S45"/>
    <mergeCell ref="M116:S116"/>
    <mergeCell ref="D100:E100"/>
    <mergeCell ref="D77:E77"/>
    <mergeCell ref="M64:Q64"/>
    <mergeCell ref="D108:E108"/>
    <mergeCell ref="M178:Q178"/>
    <mergeCell ref="D160:E160"/>
    <mergeCell ref="A227:W227"/>
    <mergeCell ref="M223:Q223"/>
    <mergeCell ref="M123:S123"/>
    <mergeCell ref="D28:E28"/>
    <mergeCell ref="M127:Q127"/>
    <mergeCell ref="M176:Q176"/>
    <mergeCell ref="M114:Q114"/>
    <mergeCell ref="A462:L463"/>
    <mergeCell ref="M309:S309"/>
    <mergeCell ref="A17:A18"/>
    <mergeCell ref="K17:K18"/>
    <mergeCell ref="C17:C18"/>
    <mergeCell ref="M199:Q199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D230:E230"/>
    <mergeCell ref="A248:W248"/>
    <mergeCell ref="D168:E168"/>
    <mergeCell ref="A104:W104"/>
    <mergeCell ref="D466:E466"/>
    <mergeCell ref="R477:R478"/>
    <mergeCell ref="M294:Q294"/>
    <mergeCell ref="M70:Q70"/>
    <mergeCell ref="M429:Q429"/>
    <mergeCell ref="M280:S280"/>
    <mergeCell ref="M451:S451"/>
    <mergeCell ref="M137:Q137"/>
    <mergeCell ref="M372:S372"/>
    <mergeCell ref="M59:S59"/>
    <mergeCell ref="A440:W440"/>
    <mergeCell ref="A424:L425"/>
    <mergeCell ref="M455:Q455"/>
    <mergeCell ref="D295:E295"/>
    <mergeCell ref="D178:E178"/>
    <mergeCell ref="A435:W435"/>
    <mergeCell ref="D172:E172"/>
    <mergeCell ref="I477:I478"/>
    <mergeCell ref="M308:Q308"/>
    <mergeCell ref="M83:Q83"/>
    <mergeCell ref="D261:E261"/>
    <mergeCell ref="A328:W328"/>
    <mergeCell ref="D448:E448"/>
    <mergeCell ref="M322:S322"/>
    <mergeCell ref="A333:L334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325:E325"/>
    <mergeCell ref="M338:S338"/>
    <mergeCell ref="M278:Q278"/>
    <mergeCell ref="D396:E396"/>
    <mergeCell ref="D456:E456"/>
    <mergeCell ref="M370:Q370"/>
    <mergeCell ref="D414:E414"/>
    <mergeCell ref="D352:E352"/>
    <mergeCell ref="M293:Q293"/>
    <mergeCell ref="M149:Q149"/>
    <mergeCell ref="D156:E156"/>
    <mergeCell ref="M365:Q365"/>
    <mergeCell ref="M436:Q436"/>
    <mergeCell ref="M121:Q121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437:Q437"/>
    <mergeCell ref="D444:E444"/>
    <mergeCell ref="A315:W315"/>
    <mergeCell ref="M358:Q358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D330:E330"/>
    <mergeCell ref="M381:S381"/>
    <mergeCell ref="A344:L345"/>
    <mergeCell ref="M357:Q357"/>
    <mergeCell ref="A62:W62"/>
    <mergeCell ref="M63:Q63"/>
    <mergeCell ref="M150:Q150"/>
    <mergeCell ref="M50:Q50"/>
    <mergeCell ref="M221:Q221"/>
    <mergeCell ref="M392:Q392"/>
    <mergeCell ref="M386:Q386"/>
    <mergeCell ref="M2:T3"/>
    <mergeCell ref="D251:E251"/>
    <mergeCell ref="A20:W20"/>
    <mergeCell ref="U17:U18"/>
    <mergeCell ref="M37:S37"/>
    <mergeCell ref="M71:Q71"/>
    <mergeCell ref="M202:Q202"/>
    <mergeCell ref="M58:Q58"/>
    <mergeCell ref="S12:T12"/>
    <mergeCell ref="M24:S24"/>
    <mergeCell ref="M245:Q245"/>
    <mergeCell ref="M39:Q39"/>
    <mergeCell ref="M110:Q110"/>
    <mergeCell ref="D390:E390"/>
    <mergeCell ref="M174:Q174"/>
    <mergeCell ref="T17:T18"/>
    <mergeCell ref="D179:E179"/>
    <mergeCell ref="D137:E137"/>
    <mergeCell ref="D422:E422"/>
    <mergeCell ref="D74:E74"/>
    <mergeCell ref="D130:E130"/>
    <mergeCell ref="M388:S388"/>
    <mergeCell ref="D68:E68"/>
    <mergeCell ref="D201:E201"/>
    <mergeCell ref="A141:W141"/>
    <mergeCell ref="A135:W135"/>
    <mergeCell ref="D188:E188"/>
    <mergeCell ref="M410:Q410"/>
    <mergeCell ref="D166:E166"/>
    <mergeCell ref="M132:S132"/>
    <mergeCell ref="M415:Q415"/>
    <mergeCell ref="M355:Q355"/>
    <mergeCell ref="D232:E232"/>
    <mergeCell ref="M419:S419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153:W153"/>
    <mergeCell ref="A346:W346"/>
    <mergeCell ref="A268:L269"/>
    <mergeCell ref="A426:W426"/>
    <mergeCell ref="M393:Q393"/>
    <mergeCell ref="A397:L398"/>
    <mergeCell ref="M331:Q331"/>
    <mergeCell ref="A381:L382"/>
    <mergeCell ref="D428:E428"/>
    <mergeCell ref="D415:E415"/>
    <mergeCell ref="A387:L388"/>
    <mergeCell ref="M448:Q448"/>
    <mergeCell ref="M226:S226"/>
    <mergeCell ref="M376:Q376"/>
    <mergeCell ref="M430:Q430"/>
    <mergeCell ref="D277:E277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A271:W271"/>
    <mergeCell ref="D296:E296"/>
    <mergeCell ref="D427:E427"/>
    <mergeCell ref="M237:Q237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D7:K7"/>
    <mergeCell ref="D298:E298"/>
    <mergeCell ref="D181:E181"/>
    <mergeCell ref="M168:Q168"/>
    <mergeCell ref="A305:L306"/>
    <mergeCell ref="M239:Q239"/>
    <mergeCell ref="M95:Q95"/>
    <mergeCell ref="M160:Q160"/>
    <mergeCell ref="A218:L219"/>
    <mergeCell ref="M282:Q282"/>
    <mergeCell ref="A13:K13"/>
    <mergeCell ref="D39:E39"/>
    <mergeCell ref="M250:Q250"/>
    <mergeCell ref="A197:W197"/>
    <mergeCell ref="A102:L103"/>
    <mergeCell ref="M162:S162"/>
    <mergeCell ref="A300:L301"/>
    <mergeCell ref="M212:Q212"/>
    <mergeCell ref="D194:E194"/>
    <mergeCell ref="M108:Q108"/>
    <mergeCell ref="M74:Q74"/>
    <mergeCell ref="D43:E43"/>
    <mergeCell ref="M88:S88"/>
    <mergeCell ref="M219:S21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457:S457"/>
    <mergeCell ref="M395:Q395"/>
    <mergeCell ref="A405:L406"/>
    <mergeCell ref="M466:Q466"/>
    <mergeCell ref="D222:E222"/>
    <mergeCell ref="M167:Q167"/>
    <mergeCell ref="A371:L372"/>
    <mergeCell ref="M461:Q461"/>
    <mergeCell ref="D461:E461"/>
    <mergeCell ref="M387:S387"/>
    <mergeCell ref="D436:E436"/>
    <mergeCell ref="M423:Q423"/>
    <mergeCell ref="M350:Q350"/>
    <mergeCell ref="M456:Q456"/>
    <mergeCell ref="M463:S463"/>
    <mergeCell ref="M85:Q85"/>
    <mergeCell ref="A384:W384"/>
    <mergeCell ref="D304:E304"/>
    <mergeCell ref="D83:E83"/>
    <mergeCell ref="N9:O9"/>
    <mergeCell ref="D143:E143"/>
    <mergeCell ref="M166:Q166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D299:E299"/>
    <mergeCell ref="D370:E370"/>
    <mergeCell ref="M118:Q118"/>
    <mergeCell ref="M96:Q96"/>
    <mergeCell ref="M31:Q31"/>
    <mergeCell ref="D75:E75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D136:E136"/>
    <mergeCell ref="M314:S314"/>
    <mergeCell ref="D200:E200"/>
    <mergeCell ref="M187:Q187"/>
    <mergeCell ref="M258:Q258"/>
    <mergeCell ref="D292:E292"/>
    <mergeCell ref="A236:W236"/>
    <mergeCell ref="M269:S269"/>
    <mergeCell ref="M319:Q319"/>
    <mergeCell ref="M272:Q272"/>
    <mergeCell ref="R17:S17"/>
    <mergeCell ref="M28:Q28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14:Q414"/>
    <mergeCell ref="M352:Q352"/>
    <mergeCell ref="A311:W311"/>
    <mergeCell ref="D231:E231"/>
    <mergeCell ref="D358:E358"/>
    <mergeCell ref="A32:L33"/>
    <mergeCell ref="M416:Q416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A453:W453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M353:Q353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10:E10"/>
    <mergeCell ref="M130:Q130"/>
    <mergeCell ref="F10:G10"/>
    <mergeCell ref="M68:Q68"/>
    <mergeCell ref="N477:N478"/>
    <mergeCell ref="P477:P478"/>
    <mergeCell ref="M122:Q122"/>
    <mergeCell ref="M249:Q249"/>
    <mergeCell ref="M288:S288"/>
    <mergeCell ref="M43:Q43"/>
    <mergeCell ref="M347:Q347"/>
    <mergeCell ref="D477:D478"/>
    <mergeCell ref="D342:E342"/>
    <mergeCell ref="D336:E336"/>
    <mergeCell ref="M77:Q77"/>
    <mergeCell ref="M204:Q204"/>
    <mergeCell ref="M375:Q375"/>
    <mergeCell ref="M356:Q356"/>
    <mergeCell ref="A47:W47"/>
    <mergeCell ref="M427:Q427"/>
    <mergeCell ref="A419:L420"/>
    <mergeCell ref="A139:L140"/>
    <mergeCell ref="M417:Q417"/>
    <mergeCell ref="A339:W339"/>
    <mergeCell ref="M69:Q69"/>
    <mergeCell ref="D76:E76"/>
    <mergeCell ref="M261:Q261"/>
    <mergeCell ref="D243:E243"/>
    <mergeCell ref="A79:L80"/>
    <mergeCell ref="N8:O8"/>
    <mergeCell ref="D244:E244"/>
    <mergeCell ref="D394:E394"/>
    <mergeCell ref="D450:E450"/>
    <mergeCell ref="A290:W290"/>
    <mergeCell ref="A195:L196"/>
    <mergeCell ref="M185:Q185"/>
    <mergeCell ref="D29:E29"/>
    <mergeCell ref="M55:Q55"/>
    <mergeCell ref="D99:E99"/>
    <mergeCell ref="M188:Q188"/>
    <mergeCell ref="A44:L45"/>
    <mergeCell ref="M67:Q67"/>
    <mergeCell ref="M119:Q119"/>
    <mergeCell ref="D101:E101"/>
    <mergeCell ref="D223:E223"/>
    <mergeCell ref="M210:Q210"/>
    <mergeCell ref="A12:K12"/>
    <mergeCell ref="N10:O10"/>
    <mergeCell ref="A14:K14"/>
    <mergeCell ref="M72:Q72"/>
    <mergeCell ref="A134:W134"/>
    <mergeCell ref="S11:T11"/>
    <mergeCell ref="D95:E95"/>
    <mergeCell ref="D266:E266"/>
    <mergeCell ref="M82:Q82"/>
    <mergeCell ref="M359:Q359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107:E10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278:E278"/>
    <mergeCell ref="D317:E317"/>
    <mergeCell ref="D206:E206"/>
    <mergeCell ref="A287:L288"/>
    <mergeCell ref="A362:W362"/>
    <mergeCell ref="M366:Q366"/>
    <mergeCell ref="A360:L36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D17:E18"/>
    <mergeCell ref="V17:V18"/>
    <mergeCell ref="X17:X18"/>
    <mergeCell ref="A19:W19"/>
    <mergeCell ref="M224:Q224"/>
    <mergeCell ref="M343:Q343"/>
    <mergeCell ref="A265:W265"/>
    <mergeCell ref="M80:S80"/>
    <mergeCell ref="M87:Q87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A53:W53"/>
    <mergeCell ref="D173:E173"/>
    <mergeCell ref="A117:W117"/>
    <mergeCell ref="M139:S139"/>
    <mergeCell ref="M310:S310"/>
    <mergeCell ref="D250:E250"/>
    <mergeCell ref="D50:E50"/>
    <mergeCell ref="D110:E110"/>
    <mergeCell ref="D286:E286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626</v>
      </c>
      <c r="H1" s="53"/>
    </row>
    <row r="3" spans="2:8" x14ac:dyDescent="0.2">
      <c r="B3" s="48" t="s">
        <v>627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628</v>
      </c>
      <c r="C6" s="48" t="s">
        <v>629</v>
      </c>
      <c r="D6" s="48" t="s">
        <v>630</v>
      </c>
      <c r="E6" s="48"/>
    </row>
    <row r="7" spans="2:8" x14ac:dyDescent="0.2">
      <c r="B7" s="48" t="s">
        <v>14</v>
      </c>
      <c r="C7" s="48" t="s">
        <v>631</v>
      </c>
      <c r="D7" s="48" t="s">
        <v>632</v>
      </c>
      <c r="E7" s="48"/>
    </row>
    <row r="8" spans="2:8" x14ac:dyDescent="0.2">
      <c r="B8" s="48" t="s">
        <v>633</v>
      </c>
      <c r="C8" s="48" t="s">
        <v>634</v>
      </c>
      <c r="D8" s="48" t="s">
        <v>635</v>
      </c>
      <c r="E8" s="48"/>
    </row>
    <row r="9" spans="2:8" x14ac:dyDescent="0.2">
      <c r="B9" s="48" t="s">
        <v>636</v>
      </c>
      <c r="C9" s="48" t="s">
        <v>637</v>
      </c>
      <c r="D9" s="48" t="s">
        <v>638</v>
      </c>
      <c r="E9" s="48"/>
    </row>
    <row r="11" spans="2:8" x14ac:dyDescent="0.2">
      <c r="B11" s="48" t="s">
        <v>639</v>
      </c>
      <c r="C11" s="48" t="s">
        <v>629</v>
      </c>
      <c r="D11" s="48"/>
      <c r="E11" s="48"/>
    </row>
    <row r="13" spans="2:8" x14ac:dyDescent="0.2">
      <c r="B13" s="48" t="s">
        <v>640</v>
      </c>
      <c r="C13" s="48" t="s">
        <v>631</v>
      </c>
      <c r="D13" s="48"/>
      <c r="E13" s="48"/>
    </row>
    <row r="15" spans="2:8" x14ac:dyDescent="0.2">
      <c r="B15" s="48" t="s">
        <v>641</v>
      </c>
      <c r="C15" s="48" t="s">
        <v>634</v>
      </c>
      <c r="D15" s="48"/>
      <c r="E15" s="48"/>
    </row>
    <row r="17" spans="2:5" x14ac:dyDescent="0.2">
      <c r="B17" s="48" t="s">
        <v>642</v>
      </c>
      <c r="C17" s="48" t="s">
        <v>637</v>
      </c>
      <c r="D17" s="48"/>
      <c r="E17" s="48"/>
    </row>
    <row r="19" spans="2:5" x14ac:dyDescent="0.2">
      <c r="B19" s="48" t="s">
        <v>643</v>
      </c>
      <c r="C19" s="48"/>
      <c r="D19" s="48"/>
      <c r="E19" s="48"/>
    </row>
    <row r="20" spans="2:5" x14ac:dyDescent="0.2">
      <c r="B20" s="48" t="s">
        <v>644</v>
      </c>
      <c r="C20" s="48"/>
      <c r="D20" s="48"/>
      <c r="E20" s="48"/>
    </row>
    <row r="21" spans="2:5" x14ac:dyDescent="0.2">
      <c r="B21" s="48" t="s">
        <v>645</v>
      </c>
      <c r="C21" s="48"/>
      <c r="D21" s="48"/>
      <c r="E21" s="48"/>
    </row>
    <row r="22" spans="2:5" x14ac:dyDescent="0.2">
      <c r="B22" s="48" t="s">
        <v>646</v>
      </c>
      <c r="C22" s="48"/>
      <c r="D22" s="48"/>
      <c r="E22" s="48"/>
    </row>
    <row r="23" spans="2:5" x14ac:dyDescent="0.2">
      <c r="B23" s="48" t="s">
        <v>647</v>
      </c>
      <c r="C23" s="48"/>
      <c r="D23" s="48"/>
      <c r="E23" s="48"/>
    </row>
    <row r="24" spans="2:5" x14ac:dyDescent="0.2">
      <c r="B24" s="48" t="s">
        <v>648</v>
      </c>
      <c r="C24" s="48"/>
      <c r="D24" s="48"/>
      <c r="E24" s="48"/>
    </row>
    <row r="25" spans="2:5" x14ac:dyDescent="0.2">
      <c r="B25" s="48" t="s">
        <v>649</v>
      </c>
      <c r="C25" s="48"/>
      <c r="D25" s="48"/>
      <c r="E25" s="48"/>
    </row>
    <row r="26" spans="2:5" x14ac:dyDescent="0.2">
      <c r="B26" s="48" t="s">
        <v>650</v>
      </c>
      <c r="C26" s="48"/>
      <c r="D26" s="48"/>
      <c r="E26" s="48"/>
    </row>
    <row r="27" spans="2:5" x14ac:dyDescent="0.2">
      <c r="B27" s="48" t="s">
        <v>651</v>
      </c>
      <c r="C27" s="48"/>
      <c r="D27" s="48"/>
      <c r="E27" s="48"/>
    </row>
    <row r="28" spans="2:5" x14ac:dyDescent="0.2">
      <c r="B28" s="48" t="s">
        <v>652</v>
      </c>
      <c r="C28" s="48"/>
      <c r="D28" s="48"/>
      <c r="E28" s="48"/>
    </row>
    <row r="29" spans="2:5" x14ac:dyDescent="0.2">
      <c r="B29" s="48" t="s">
        <v>653</v>
      </c>
      <c r="C29" s="48"/>
      <c r="D29" s="48"/>
      <c r="E29" s="48"/>
    </row>
  </sheetData>
  <sheetProtection algorithmName="SHA-512" hashValue="EWQzKGRUj94ydfXVKgWVkNuimd3BUjWGz4VPsPvp1mOLwckADpRW7sif06V0nD8E06dmfviQwB5RXCM47LbIGA==" saltValue="Gqssf2/ptKTLkkPsMPuG1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1027</vt:i4>
      </vt:variant>
    </vt:vector>
  </HeadingPairs>
  <TitlesOfParts>
    <vt:vector size="10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2023-10-24T10:23:35Z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