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V465" i="1" s="1"/>
  <c r="M464" i="1"/>
  <c r="U461" i="1"/>
  <c r="V460" i="1"/>
  <c r="U460" i="1"/>
  <c r="W459" i="1"/>
  <c r="V459" i="1"/>
  <c r="M459" i="1"/>
  <c r="V458" i="1"/>
  <c r="M458" i="1"/>
  <c r="U456" i="1"/>
  <c r="V455" i="1"/>
  <c r="U455" i="1"/>
  <c r="V454" i="1"/>
  <c r="W454" i="1" s="1"/>
  <c r="M454" i="1"/>
  <c r="W453" i="1"/>
  <c r="V453" i="1"/>
  <c r="W452" i="1"/>
  <c r="W455" i="1" s="1"/>
  <c r="V452" i="1"/>
  <c r="M452" i="1"/>
  <c r="U450" i="1"/>
  <c r="U449" i="1"/>
  <c r="V448" i="1"/>
  <c r="W448" i="1" s="1"/>
  <c r="M448" i="1"/>
  <c r="V447" i="1"/>
  <c r="W447" i="1" s="1"/>
  <c r="V446" i="1"/>
  <c r="V449" i="1" s="1"/>
  <c r="U444" i="1"/>
  <c r="U443" i="1"/>
  <c r="V442" i="1"/>
  <c r="W442" i="1" s="1"/>
  <c r="M442" i="1"/>
  <c r="V441" i="1"/>
  <c r="M441" i="1"/>
  <c r="V437" i="1"/>
  <c r="U437" i="1"/>
  <c r="W436" i="1"/>
  <c r="U436" i="1"/>
  <c r="V435" i="1"/>
  <c r="W435" i="1" s="1"/>
  <c r="M435" i="1"/>
  <c r="W434" i="1"/>
  <c r="V434" i="1"/>
  <c r="M434" i="1"/>
  <c r="V432" i="1"/>
  <c r="U432" i="1"/>
  <c r="V431" i="1"/>
  <c r="U431" i="1"/>
  <c r="W430" i="1"/>
  <c r="V430" i="1"/>
  <c r="W429" i="1"/>
  <c r="V429" i="1"/>
  <c r="W428" i="1"/>
  <c r="V428" i="1"/>
  <c r="W427" i="1"/>
  <c r="V427" i="1"/>
  <c r="M427" i="1"/>
  <c r="V426" i="1"/>
  <c r="W426" i="1" s="1"/>
  <c r="M426" i="1"/>
  <c r="W425" i="1"/>
  <c r="V425" i="1"/>
  <c r="M425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V403" i="1" s="1"/>
  <c r="M402" i="1"/>
  <c r="V400" i="1"/>
  <c r="U400" i="1"/>
  <c r="W399" i="1"/>
  <c r="U399" i="1"/>
  <c r="W398" i="1"/>
  <c r="V398" i="1"/>
  <c r="V399" i="1" s="1"/>
  <c r="M398" i="1"/>
  <c r="U396" i="1"/>
  <c r="U395" i="1"/>
  <c r="V394" i="1"/>
  <c r="W394" i="1" s="1"/>
  <c r="M394" i="1"/>
  <c r="W393" i="1"/>
  <c r="V393" i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M388" i="1"/>
  <c r="U386" i="1"/>
  <c r="V385" i="1"/>
  <c r="U385" i="1"/>
  <c r="W384" i="1"/>
  <c r="V384" i="1"/>
  <c r="M384" i="1"/>
  <c r="W383" i="1"/>
  <c r="W385" i="1" s="1"/>
  <c r="V383" i="1"/>
  <c r="P477" i="1" s="1"/>
  <c r="M383" i="1"/>
  <c r="U380" i="1"/>
  <c r="U379" i="1"/>
  <c r="V378" i="1"/>
  <c r="V379" i="1" s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V365" i="1"/>
  <c r="U365" i="1"/>
  <c r="W364" i="1"/>
  <c r="V364" i="1"/>
  <c r="M364" i="1"/>
  <c r="V363" i="1"/>
  <c r="W363" i="1" s="1"/>
  <c r="M363" i="1"/>
  <c r="W362" i="1"/>
  <c r="V362" i="1"/>
  <c r="M362" i="1"/>
  <c r="V361" i="1"/>
  <c r="W361" i="1" s="1"/>
  <c r="M361" i="1"/>
  <c r="U359" i="1"/>
  <c r="U358" i="1"/>
  <c r="V357" i="1"/>
  <c r="W357" i="1" s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59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V340" i="1"/>
  <c r="O477" i="1" s="1"/>
  <c r="M340" i="1"/>
  <c r="V336" i="1"/>
  <c r="U336" i="1"/>
  <c r="W335" i="1"/>
  <c r="U335" i="1"/>
  <c r="W334" i="1"/>
  <c r="V334" i="1"/>
  <c r="V335" i="1" s="1"/>
  <c r="M334" i="1"/>
  <c r="U332" i="1"/>
  <c r="U331" i="1"/>
  <c r="V330" i="1"/>
  <c r="W330" i="1" s="1"/>
  <c r="M330" i="1"/>
  <c r="W329" i="1"/>
  <c r="V329" i="1"/>
  <c r="V332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V322" i="1"/>
  <c r="V324" i="1" s="1"/>
  <c r="M322" i="1"/>
  <c r="U320" i="1"/>
  <c r="U319" i="1"/>
  <c r="W318" i="1"/>
  <c r="V318" i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V303" i="1"/>
  <c r="U303" i="1"/>
  <c r="W302" i="1"/>
  <c r="V302" i="1"/>
  <c r="M302" i="1"/>
  <c r="W301" i="1"/>
  <c r="W303" i="1" s="1"/>
  <c r="V301" i="1"/>
  <c r="V304" i="1" s="1"/>
  <c r="M301" i="1"/>
  <c r="U299" i="1"/>
  <c r="U298" i="1"/>
  <c r="V297" i="1"/>
  <c r="W297" i="1" s="1"/>
  <c r="M297" i="1"/>
  <c r="W296" i="1"/>
  <c r="V296" i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V298" i="1" s="1"/>
  <c r="M290" i="1"/>
  <c r="V286" i="1"/>
  <c r="U286" i="1"/>
  <c r="W285" i="1"/>
  <c r="U285" i="1"/>
  <c r="W284" i="1"/>
  <c r="V284" i="1"/>
  <c r="V285" i="1" s="1"/>
  <c r="M284" i="1"/>
  <c r="U282" i="1"/>
  <c r="U281" i="1"/>
  <c r="V280" i="1"/>
  <c r="V281" i="1" s="1"/>
  <c r="M280" i="1"/>
  <c r="V278" i="1"/>
  <c r="U278" i="1"/>
  <c r="U277" i="1"/>
  <c r="W276" i="1"/>
  <c r="V276" i="1"/>
  <c r="V275" i="1"/>
  <c r="W275" i="1" s="1"/>
  <c r="M275" i="1"/>
  <c r="W274" i="1"/>
  <c r="W277" i="1" s="1"/>
  <c r="V274" i="1"/>
  <c r="M274" i="1"/>
  <c r="V272" i="1"/>
  <c r="U272" i="1"/>
  <c r="V271" i="1"/>
  <c r="U271" i="1"/>
  <c r="W270" i="1"/>
  <c r="W271" i="1" s="1"/>
  <c r="V270" i="1"/>
  <c r="M270" i="1"/>
  <c r="U267" i="1"/>
  <c r="V266" i="1"/>
  <c r="U266" i="1"/>
  <c r="W265" i="1"/>
  <c r="V265" i="1"/>
  <c r="M265" i="1"/>
  <c r="V264" i="1"/>
  <c r="W264" i="1" s="1"/>
  <c r="W266" i="1" s="1"/>
  <c r="M264" i="1"/>
  <c r="U262" i="1"/>
  <c r="U261" i="1"/>
  <c r="W260" i="1"/>
  <c r="V260" i="1"/>
  <c r="M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W261" i="1" s="1"/>
  <c r="V255" i="1"/>
  <c r="W255" i="1" s="1"/>
  <c r="M255" i="1"/>
  <c r="W254" i="1"/>
  <c r="V254" i="1"/>
  <c r="K477" i="1" s="1"/>
  <c r="M254" i="1"/>
  <c r="U251" i="1"/>
  <c r="V250" i="1"/>
  <c r="U250" i="1"/>
  <c r="W249" i="1"/>
  <c r="V249" i="1"/>
  <c r="M249" i="1"/>
  <c r="V248" i="1"/>
  <c r="W248" i="1" s="1"/>
  <c r="M248" i="1"/>
  <c r="W247" i="1"/>
  <c r="V247" i="1"/>
  <c r="M247" i="1"/>
  <c r="U245" i="1"/>
  <c r="U244" i="1"/>
  <c r="V243" i="1"/>
  <c r="W243" i="1" s="1"/>
  <c r="M243" i="1"/>
  <c r="V242" i="1"/>
  <c r="W242" i="1" s="1"/>
  <c r="V241" i="1"/>
  <c r="V245" i="1" s="1"/>
  <c r="U239" i="1"/>
  <c r="U238" i="1"/>
  <c r="V237" i="1"/>
  <c r="W237" i="1" s="1"/>
  <c r="M237" i="1"/>
  <c r="V236" i="1"/>
  <c r="W236" i="1" s="1"/>
  <c r="M236" i="1"/>
  <c r="W235" i="1"/>
  <c r="W238" i="1" s="1"/>
  <c r="V235" i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V233" i="1" s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W209" i="1"/>
  <c r="V209" i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J477" i="1" s="1"/>
  <c r="M197" i="1"/>
  <c r="U194" i="1"/>
  <c r="V193" i="1"/>
  <c r="U193" i="1"/>
  <c r="W192" i="1"/>
  <c r="V192" i="1"/>
  <c r="M192" i="1"/>
  <c r="V191" i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W177" i="1"/>
  <c r="V177" i="1"/>
  <c r="W176" i="1"/>
  <c r="V176" i="1"/>
  <c r="M176" i="1"/>
  <c r="V175" i="1"/>
  <c r="W175" i="1" s="1"/>
  <c r="M175" i="1"/>
  <c r="W174" i="1"/>
  <c r="V174" i="1"/>
  <c r="M174" i="1"/>
  <c r="V173" i="1"/>
  <c r="W173" i="1" s="1"/>
  <c r="W172" i="1"/>
  <c r="V172" i="1"/>
  <c r="M172" i="1"/>
  <c r="V171" i="1"/>
  <c r="W171" i="1" s="1"/>
  <c r="W170" i="1"/>
  <c r="V170" i="1"/>
  <c r="M170" i="1"/>
  <c r="U168" i="1"/>
  <c r="V167" i="1"/>
  <c r="U167" i="1"/>
  <c r="W166" i="1"/>
  <c r="V166" i="1"/>
  <c r="M166" i="1"/>
  <c r="V165" i="1"/>
  <c r="W165" i="1" s="1"/>
  <c r="M165" i="1"/>
  <c r="W164" i="1"/>
  <c r="V164" i="1"/>
  <c r="M164" i="1"/>
  <c r="V163" i="1"/>
  <c r="W163" i="1" s="1"/>
  <c r="M163" i="1"/>
  <c r="U161" i="1"/>
  <c r="V160" i="1"/>
  <c r="U160" i="1"/>
  <c r="V159" i="1"/>
  <c r="W159" i="1" s="1"/>
  <c r="M159" i="1"/>
  <c r="W158" i="1"/>
  <c r="W160" i="1" s="1"/>
  <c r="V158" i="1"/>
  <c r="U156" i="1"/>
  <c r="U155" i="1"/>
  <c r="W154" i="1"/>
  <c r="V154" i="1"/>
  <c r="M154" i="1"/>
  <c r="V153" i="1"/>
  <c r="V155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M141" i="1"/>
  <c r="U138" i="1"/>
  <c r="U137" i="1"/>
  <c r="V136" i="1"/>
  <c r="W136" i="1" s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W127" i="1"/>
  <c r="V127" i="1"/>
  <c r="M127" i="1"/>
  <c r="V126" i="1"/>
  <c r="W126" i="1" s="1"/>
  <c r="M126" i="1"/>
  <c r="W125" i="1"/>
  <c r="W129" i="1" s="1"/>
  <c r="V125" i="1"/>
  <c r="M125" i="1"/>
  <c r="U122" i="1"/>
  <c r="U121" i="1"/>
  <c r="W120" i="1"/>
  <c r="V120" i="1"/>
  <c r="W119" i="1"/>
  <c r="V119" i="1"/>
  <c r="M119" i="1"/>
  <c r="V118" i="1"/>
  <c r="W118" i="1" s="1"/>
  <c r="V117" i="1"/>
  <c r="V121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4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W90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W81" i="1" s="1"/>
  <c r="U79" i="1"/>
  <c r="U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V78" i="1" s="1"/>
  <c r="M64" i="1"/>
  <c r="W63" i="1"/>
  <c r="V63" i="1"/>
  <c r="E477" i="1" s="1"/>
  <c r="U60" i="1"/>
  <c r="U59" i="1"/>
  <c r="V58" i="1"/>
  <c r="W58" i="1" s="1"/>
  <c r="V57" i="1"/>
  <c r="V60" i="1" s="1"/>
  <c r="M57" i="1"/>
  <c r="W56" i="1"/>
  <c r="V56" i="1"/>
  <c r="M56" i="1"/>
  <c r="V55" i="1"/>
  <c r="W55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V24" i="1"/>
  <c r="U24" i="1"/>
  <c r="U467" i="1" s="1"/>
  <c r="V23" i="1"/>
  <c r="U23" i="1"/>
  <c r="W22" i="1"/>
  <c r="W23" i="1" s="1"/>
  <c r="V22" i="1"/>
  <c r="V469" i="1" s="1"/>
  <c r="M22" i="1"/>
  <c r="H10" i="1"/>
  <c r="J9" i="1"/>
  <c r="A9" i="1"/>
  <c r="H9" i="1" s="1"/>
  <c r="D7" i="1"/>
  <c r="N6" i="1"/>
  <c r="M2" i="1"/>
  <c r="W87" i="1" l="1"/>
  <c r="W188" i="1"/>
  <c r="W358" i="1"/>
  <c r="W395" i="1"/>
  <c r="W101" i="1"/>
  <c r="W223" i="1"/>
  <c r="W319" i="1"/>
  <c r="V113" i="1"/>
  <c r="V138" i="1"/>
  <c r="V213" i="1"/>
  <c r="W250" i="1"/>
  <c r="V262" i="1"/>
  <c r="V325" i="1"/>
  <c r="V343" i="1"/>
  <c r="V358" i="1"/>
  <c r="V423" i="1"/>
  <c r="D477" i="1"/>
  <c r="L477" i="1"/>
  <c r="A10" i="1"/>
  <c r="B477" i="1"/>
  <c r="V468" i="1"/>
  <c r="V470" i="1" s="1"/>
  <c r="W27" i="1"/>
  <c r="W32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V59" i="1"/>
  <c r="W64" i="1"/>
  <c r="W78" i="1" s="1"/>
  <c r="V79" i="1"/>
  <c r="V88" i="1"/>
  <c r="V102" i="1"/>
  <c r="W117" i="1"/>
  <c r="W121" i="1" s="1"/>
  <c r="W134" i="1"/>
  <c r="W137" i="1" s="1"/>
  <c r="V137" i="1"/>
  <c r="W167" i="1"/>
  <c r="V189" i="1"/>
  <c r="W197" i="1"/>
  <c r="W212" i="1" s="1"/>
  <c r="V223" i="1"/>
  <c r="W226" i="1"/>
  <c r="W232" i="1" s="1"/>
  <c r="V232" i="1"/>
  <c r="V239" i="1"/>
  <c r="V238" i="1"/>
  <c r="W241" i="1"/>
  <c r="W244" i="1" s="1"/>
  <c r="W290" i="1"/>
  <c r="W298" i="1" s="1"/>
  <c r="N477" i="1"/>
  <c r="W322" i="1"/>
  <c r="W324" i="1" s="1"/>
  <c r="W340" i="1"/>
  <c r="W342" i="1" s="1"/>
  <c r="W365" i="1"/>
  <c r="V386" i="1"/>
  <c r="W402" i="1"/>
  <c r="W403" i="1" s="1"/>
  <c r="V404" i="1"/>
  <c r="W420" i="1"/>
  <c r="W422" i="1" s="1"/>
  <c r="V436" i="1"/>
  <c r="V461" i="1"/>
  <c r="W458" i="1"/>
  <c r="W460" i="1" s="1"/>
  <c r="M477" i="1"/>
  <c r="F9" i="1"/>
  <c r="F10" i="1"/>
  <c r="V37" i="1"/>
  <c r="V467" i="1" s="1"/>
  <c r="V41" i="1"/>
  <c r="V45" i="1"/>
  <c r="V51" i="1"/>
  <c r="V471" i="1" s="1"/>
  <c r="V87" i="1"/>
  <c r="V101" i="1"/>
  <c r="V130" i="1"/>
  <c r="V150" i="1"/>
  <c r="V149" i="1"/>
  <c r="V156" i="1"/>
  <c r="V168" i="1"/>
  <c r="V188" i="1"/>
  <c r="V212" i="1"/>
  <c r="V224" i="1"/>
  <c r="V251" i="1"/>
  <c r="V267" i="1"/>
  <c r="V320" i="1"/>
  <c r="V342" i="1"/>
  <c r="V366" i="1"/>
  <c r="V418" i="1"/>
  <c r="R477" i="1"/>
  <c r="V444" i="1"/>
  <c r="W441" i="1"/>
  <c r="W443" i="1" s="1"/>
  <c r="V450" i="1"/>
  <c r="S477" i="1"/>
  <c r="V466" i="1"/>
  <c r="H477" i="1"/>
  <c r="U471" i="1"/>
  <c r="W104" i="1"/>
  <c r="W113" i="1" s="1"/>
  <c r="F477" i="1"/>
  <c r="V129" i="1"/>
  <c r="W141" i="1"/>
  <c r="W149" i="1" s="1"/>
  <c r="W153" i="1"/>
  <c r="W155" i="1" s="1"/>
  <c r="V161" i="1"/>
  <c r="V194" i="1"/>
  <c r="W191" i="1"/>
  <c r="W193" i="1" s="1"/>
  <c r="V244" i="1"/>
  <c r="V277" i="1"/>
  <c r="W280" i="1"/>
  <c r="W281" i="1" s="1"/>
  <c r="V282" i="1"/>
  <c r="V299" i="1"/>
  <c r="V376" i="1"/>
  <c r="V375" i="1"/>
  <c r="W378" i="1"/>
  <c r="W379" i="1" s="1"/>
  <c r="V380" i="1"/>
  <c r="V395" i="1"/>
  <c r="V396" i="1"/>
  <c r="V417" i="1"/>
  <c r="W431" i="1"/>
  <c r="V443" i="1"/>
  <c r="W446" i="1"/>
  <c r="W449" i="1" s="1"/>
  <c r="V456" i="1"/>
  <c r="W464" i="1"/>
  <c r="W465" i="1" s="1"/>
  <c r="I477" i="1"/>
  <c r="Q477" i="1"/>
  <c r="V261" i="1"/>
  <c r="V319" i="1"/>
  <c r="W472" i="1" l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<sst xmlns="http://schemas.openxmlformats.org/spreadsheetml/2006/main" count="1701" uniqueCount="641">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</sst>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7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9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7" customFormat="1" ht="23.45" customHeight="1" x14ac:dyDescent="0.2">
      <c r="A5" s="448" t="s">
        <v>8</v>
      </c>
      <c r="B5" s="323"/>
      <c r="C5" s="324"/>
      <c r="D5" s="383"/>
      <c r="E5" s="385"/>
      <c r="F5" s="598" t="s">
        <v>9</v>
      </c>
      <c r="G5" s="324"/>
      <c r="H5" s="383" t="s">
        <v>640</v>
      </c>
      <c r="I5" s="384"/>
      <c r="J5" s="384"/>
      <c r="K5" s="385"/>
      <c r="M5" s="25" t="s">
        <v>10</v>
      </c>
      <c r="N5" s="439">
        <v>45225</v>
      </c>
      <c r="O5" s="398"/>
      <c r="Q5" s="612" t="s">
        <v>11</v>
      </c>
      <c r="R5" s="360"/>
      <c r="S5" s="516" t="s">
        <v>12</v>
      </c>
      <c r="T5" s="398"/>
      <c r="Y5" s="52"/>
      <c r="Z5" s="52"/>
      <c r="AA5" s="52"/>
    </row>
    <row r="6" spans="1:28" s="307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Четверг</v>
      </c>
      <c r="O6" s="318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7" customFormat="1" ht="21.75" hidden="1" customHeight="1" x14ac:dyDescent="0.2">
      <c r="A7" s="56"/>
      <c r="B7" s="56"/>
      <c r="C7" s="56"/>
      <c r="D7" s="526" t="str">
        <f>IFERROR(VLOOKUP(DeliveryAddress,Table,3,0),1)</f>
        <v>1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7" customFormat="1" ht="25.5" customHeight="1" x14ac:dyDescent="0.2">
      <c r="A8" s="634" t="s">
        <v>18</v>
      </c>
      <c r="B8" s="329"/>
      <c r="C8" s="330"/>
      <c r="D8" s="534"/>
      <c r="E8" s="535"/>
      <c r="F8" s="535"/>
      <c r="G8" s="535"/>
      <c r="H8" s="535"/>
      <c r="I8" s="535"/>
      <c r="J8" s="535"/>
      <c r="K8" s="536"/>
      <c r="M8" s="25" t="s">
        <v>19</v>
      </c>
      <c r="N8" s="571">
        <v>0.45833333333333331</v>
      </c>
      <c r="O8" s="398"/>
      <c r="Q8" s="314"/>
      <c r="R8" s="360"/>
      <c r="S8" s="363"/>
      <c r="T8" s="364"/>
      <c r="Y8" s="52"/>
      <c r="Z8" s="52"/>
      <c r="AA8" s="52"/>
    </row>
    <row r="9" spans="1:28" s="307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0"/>
      <c r="E9" s="334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39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7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0"/>
      <c r="E10" s="334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0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7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1" t="s">
        <v>27</v>
      </c>
      <c r="T11" s="602"/>
      <c r="U11" s="46"/>
      <c r="V11" s="46"/>
      <c r="W11" s="46"/>
      <c r="X11" s="46"/>
      <c r="Y11" s="52"/>
      <c r="Z11" s="52"/>
      <c r="AA11" s="52"/>
    </row>
    <row r="12" spans="1:28" s="307" customFormat="1" ht="18.600000000000001" customHeight="1" x14ac:dyDescent="0.2">
      <c r="A12" s="531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6"/>
      <c r="O12" s="528"/>
      <c r="P12" s="24"/>
      <c r="R12" s="25"/>
      <c r="S12" s="336"/>
      <c r="T12" s="314"/>
      <c r="Y12" s="52"/>
      <c r="Z12" s="52"/>
      <c r="AA12" s="52"/>
    </row>
    <row r="13" spans="1:28" s="307" customFormat="1" ht="23.25" customHeight="1" x14ac:dyDescent="0.2">
      <c r="A13" s="531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1"/>
      <c r="O13" s="602"/>
      <c r="P13" s="24"/>
      <c r="U13" s="50"/>
      <c r="V13" s="50"/>
      <c r="W13" s="50"/>
      <c r="X13" s="50"/>
      <c r="Y13" s="52"/>
      <c r="Z13" s="52"/>
      <c r="AA13" s="52"/>
    </row>
    <row r="14" spans="1:28" s="307" customFormat="1" ht="18.600000000000001" customHeight="1" x14ac:dyDescent="0.2">
      <c r="A14" s="531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7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6"/>
      <c r="N16" s="486"/>
      <c r="O16" s="486"/>
      <c r="P16" s="486"/>
      <c r="Q16" s="486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8" t="s">
        <v>37</v>
      </c>
      <c r="D17" s="354" t="s">
        <v>38</v>
      </c>
      <c r="E17" s="391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0"/>
      <c r="O17" s="390"/>
      <c r="P17" s="390"/>
      <c r="Q17" s="391"/>
      <c r="R17" s="618" t="s">
        <v>47</v>
      </c>
      <c r="S17" s="324"/>
      <c r="T17" s="354" t="s">
        <v>48</v>
      </c>
      <c r="U17" s="354" t="s">
        <v>49</v>
      </c>
      <c r="V17" s="642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7"/>
      <c r="AZ17" s="429" t="s">
        <v>55</v>
      </c>
    </row>
    <row r="18" spans="1:52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92"/>
      <c r="N18" s="393"/>
      <c r="O18" s="393"/>
      <c r="P18" s="393"/>
      <c r="Q18" s="394"/>
      <c r="R18" s="306" t="s">
        <v>56</v>
      </c>
      <c r="S18" s="306" t="s">
        <v>57</v>
      </c>
      <c r="T18" s="355"/>
      <c r="U18" s="355"/>
      <c r="V18" s="643"/>
      <c r="W18" s="355"/>
      <c r="X18" s="633"/>
      <c r="Y18" s="633"/>
      <c r="Z18" s="408"/>
      <c r="AA18" s="409"/>
      <c r="AB18" s="410"/>
      <c r="AC18" s="538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4"/>
      <c r="Y20" s="304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18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18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18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18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18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18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18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18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18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7"/>
      <c r="O39" s="317"/>
      <c r="P39" s="317"/>
      <c r="Q39" s="318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18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7"/>
      <c r="O43" s="317"/>
      <c r="P43" s="317"/>
      <c r="Q43" s="318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4"/>
      <c r="Y47" s="304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18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7"/>
      <c r="O49" s="317"/>
      <c r="P49" s="317"/>
      <c r="Q49" s="318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18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7"/>
      <c r="O50" s="317"/>
      <c r="P50" s="317"/>
      <c r="Q50" s="318"/>
      <c r="R50" s="35"/>
      <c r="S50" s="35"/>
      <c r="T50" s="36" t="s">
        <v>63</v>
      </c>
      <c r="U50" s="309">
        <v>22.5</v>
      </c>
      <c r="V50" s="310">
        <f>IFERROR(IF(U50="",0,CEILING((U50/$H50),1)*$H50),"")</f>
        <v>24.3</v>
      </c>
      <c r="W50" s="37">
        <f>IFERROR(IF(V50=0,"",ROUNDUP(V50/H50,0)*0.00753),"")</f>
        <v>6.7769999999999997E-2</v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8.3333333333333321</v>
      </c>
      <c r="V51" s="311">
        <f>IFERROR(V49/H49,"0")+IFERROR(V50/H50,"0")</f>
        <v>9</v>
      </c>
      <c r="W51" s="311">
        <f>IFERROR(IF(W49="",0,W49),"0")+IFERROR(IF(W50="",0,W50),"0")</f>
        <v>6.7769999999999997E-2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22.5</v>
      </c>
      <c r="V52" s="311">
        <f>IFERROR(SUM(V49:V50),"0")</f>
        <v>24.3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4"/>
      <c r="Y53" s="304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18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1" t="s">
        <v>104</v>
      </c>
      <c r="N55" s="317"/>
      <c r="O55" s="317"/>
      <c r="P55" s="317"/>
      <c r="Q55" s="318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18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35"/>
      <c r="S56" s="35"/>
      <c r="T56" s="36" t="s">
        <v>63</v>
      </c>
      <c r="U56" s="309">
        <v>100</v>
      </c>
      <c r="V56" s="310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18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35"/>
      <c r="S57" s="35"/>
      <c r="T57" s="36" t="s">
        <v>63</v>
      </c>
      <c r="U57" s="309">
        <v>45</v>
      </c>
      <c r="V57" s="310">
        <f>IFERROR(IF(U57="",0,CEILING((U57/$H57),1)*$H57),"")</f>
        <v>45</v>
      </c>
      <c r="W57" s="37">
        <f>IFERROR(IF(V57=0,"",ROUNDUP(V57/H57,0)*0.00937),"")</f>
        <v>9.3700000000000006E-2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18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7"/>
      <c r="O58" s="317"/>
      <c r="P58" s="317"/>
      <c r="Q58" s="318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19.25925925925926</v>
      </c>
      <c r="V59" s="311">
        <f>IFERROR(V55/H55,"0")+IFERROR(V56/H56,"0")+IFERROR(V57/H57,"0")+IFERROR(V58/H58,"0")</f>
        <v>20</v>
      </c>
      <c r="W59" s="311">
        <f>IFERROR(IF(W55="",0,W55),"0")+IFERROR(IF(W56="",0,W56),"0")+IFERROR(IF(W57="",0,W57),"0")+IFERROR(IF(W58="",0,W58),"0")</f>
        <v>0.31119999999999998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145</v>
      </c>
      <c r="V60" s="311">
        <f>IFERROR(SUM(V55:V58),"0")</f>
        <v>153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4"/>
      <c r="Y61" s="304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18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7" t="s">
        <v>113</v>
      </c>
      <c r="N63" s="317"/>
      <c r="O63" s="317"/>
      <c r="P63" s="317"/>
      <c r="Q63" s="318"/>
      <c r="R63" s="35"/>
      <c r="S63" s="35"/>
      <c r="T63" s="36" t="s">
        <v>63</v>
      </c>
      <c r="U63" s="309">
        <v>20</v>
      </c>
      <c r="V63" s="310">
        <f t="shared" ref="V63:V77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18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35"/>
      <c r="S64" s="35"/>
      <c r="T64" s="36" t="s">
        <v>63</v>
      </c>
      <c r="U64" s="309">
        <v>50</v>
      </c>
      <c r="V64" s="310">
        <f t="shared" si="2"/>
        <v>54</v>
      </c>
      <c r="W64" s="37">
        <f>IFERROR(IF(V64=0,"",ROUNDUP(V64/H64,0)*0.02175),"")</f>
        <v>0.10874999999999999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18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18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7"/>
      <c r="O66" s="317"/>
      <c r="P66" s="317"/>
      <c r="Q66" s="318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18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7"/>
      <c r="O67" s="317"/>
      <c r="P67" s="317"/>
      <c r="Q67" s="318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18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7"/>
      <c r="O68" s="317"/>
      <c r="P68" s="317"/>
      <c r="Q68" s="318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18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35"/>
      <c r="S69" s="35"/>
      <c r="T69" s="36" t="s">
        <v>63</v>
      </c>
      <c r="U69" s="309">
        <v>40</v>
      </c>
      <c r="V69" s="310">
        <f t="shared" si="2"/>
        <v>40</v>
      </c>
      <c r="W69" s="37">
        <f t="shared" si="3"/>
        <v>9.3700000000000006E-2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18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7"/>
      <c r="O70" s="317"/>
      <c r="P70" s="317"/>
      <c r="Q70" s="318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18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7"/>
      <c r="O71" s="317"/>
      <c r="P71" s="317"/>
      <c r="Q71" s="318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18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7"/>
      <c r="O72" s="317"/>
      <c r="P72" s="317"/>
      <c r="Q72" s="318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18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7"/>
      <c r="O73" s="317"/>
      <c r="P73" s="317"/>
      <c r="Q73" s="318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18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7"/>
      <c r="O74" s="317"/>
      <c r="P74" s="317"/>
      <c r="Q74" s="318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18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7"/>
      <c r="O75" s="317"/>
      <c r="P75" s="317"/>
      <c r="Q75" s="318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18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7"/>
      <c r="O76" s="317"/>
      <c r="P76" s="317"/>
      <c r="Q76" s="318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18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7"/>
      <c r="O77" s="317"/>
      <c r="P77" s="317"/>
      <c r="Q77" s="318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16.415343915343914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17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0.24595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110</v>
      </c>
      <c r="V79" s="311">
        <f>IFERROR(SUM(V63:V77),"0")</f>
        <v>116.4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5"/>
      <c r="Y80" s="305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18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6" t="s">
        <v>146</v>
      </c>
      <c r="N81" s="317"/>
      <c r="O81" s="317"/>
      <c r="P81" s="317"/>
      <c r="Q81" s="318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18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7"/>
      <c r="O82" s="317"/>
      <c r="P82" s="317"/>
      <c r="Q82" s="318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18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7"/>
      <c r="O83" s="317"/>
      <c r="P83" s="317"/>
      <c r="Q83" s="318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18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7"/>
      <c r="O84" s="317"/>
      <c r="P84" s="317"/>
      <c r="Q84" s="318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18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7"/>
      <c r="O85" s="317"/>
      <c r="P85" s="317"/>
      <c r="Q85" s="318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18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7"/>
      <c r="O86" s="317"/>
      <c r="P86" s="317"/>
      <c r="Q86" s="318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5"/>
      <c r="Y89" s="305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9">
        <v>4680115883444</v>
      </c>
      <c r="E90" s="318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7" t="s">
        <v>161</v>
      </c>
      <c r="N90" s="317"/>
      <c r="O90" s="317"/>
      <c r="P90" s="317"/>
      <c r="Q90" s="318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9">
        <v>4680115883444</v>
      </c>
      <c r="E91" s="318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7"/>
      <c r="O91" s="317"/>
      <c r="P91" s="317"/>
      <c r="Q91" s="318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9">
        <v>4607091387667</v>
      </c>
      <c r="E92" s="318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9">
        <v>4607091387636</v>
      </c>
      <c r="E93" s="318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9">
        <v>4607091384727</v>
      </c>
      <c r="E94" s="318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9">
        <v>4607091386745</v>
      </c>
      <c r="E95" s="318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9">
        <v>4607091382426</v>
      </c>
      <c r="E96" s="318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9">
        <v>4607091386547</v>
      </c>
      <c r="E97" s="318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9">
        <v>4607091384703</v>
      </c>
      <c r="E98" s="318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6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9">
        <v>4607091384734</v>
      </c>
      <c r="E99" s="318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9">
        <v>4607091382464</v>
      </c>
      <c r="E100" s="318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5"/>
      <c r="Y103" s="305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9">
        <v>4607091386967</v>
      </c>
      <c r="E104" s="318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7"/>
      <c r="O104" s="317"/>
      <c r="P104" s="317"/>
      <c r="Q104" s="318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9">
        <v>4607091386967</v>
      </c>
      <c r="E105" s="318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8" t="s">
        <v>186</v>
      </c>
      <c r="N105" s="317"/>
      <c r="O105" s="317"/>
      <c r="P105" s="317"/>
      <c r="Q105" s="318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9">
        <v>4607091385304</v>
      </c>
      <c r="E106" s="318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7"/>
      <c r="O106" s="317"/>
      <c r="P106" s="317"/>
      <c r="Q106" s="318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9">
        <v>4607091386264</v>
      </c>
      <c r="E107" s="318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7"/>
      <c r="O107" s="317"/>
      <c r="P107" s="317"/>
      <c r="Q107" s="318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9">
        <v>4607091385731</v>
      </c>
      <c r="E108" s="318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6" t="s">
        <v>193</v>
      </c>
      <c r="N108" s="317"/>
      <c r="O108" s="317"/>
      <c r="P108" s="317"/>
      <c r="Q108" s="318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9">
        <v>4680115880214</v>
      </c>
      <c r="E109" s="318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7"/>
      <c r="O109" s="317"/>
      <c r="P109" s="317"/>
      <c r="Q109" s="318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9">
        <v>4680115880894</v>
      </c>
      <c r="E110" s="318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7"/>
      <c r="O110" s="317"/>
      <c r="P110" s="317"/>
      <c r="Q110" s="318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9">
        <v>4607091385427</v>
      </c>
      <c r="E111" s="318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7"/>
      <c r="O111" s="317"/>
      <c r="P111" s="317"/>
      <c r="Q111" s="318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9">
        <v>4680115882645</v>
      </c>
      <c r="E112" s="318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7"/>
      <c r="O112" s="317"/>
      <c r="P112" s="317"/>
      <c r="Q112" s="318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5"/>
      <c r="Y115" s="305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9">
        <v>4607091383065</v>
      </c>
      <c r="E116" s="318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7"/>
      <c r="O116" s="317"/>
      <c r="P116" s="317"/>
      <c r="Q116" s="318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9">
        <v>4680115881532</v>
      </c>
      <c r="E117" s="318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7"/>
      <c r="O117" s="317"/>
      <c r="P117" s="317"/>
      <c r="Q117" s="318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9">
        <v>4680115882652</v>
      </c>
      <c r="E118" s="318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7" t="s">
        <v>212</v>
      </c>
      <c r="N118" s="317"/>
      <c r="O118" s="317"/>
      <c r="P118" s="317"/>
      <c r="Q118" s="318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9">
        <v>4680115880238</v>
      </c>
      <c r="E119" s="318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7"/>
      <c r="O119" s="317"/>
      <c r="P119" s="317"/>
      <c r="Q119" s="318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9">
        <v>4680115881464</v>
      </c>
      <c r="E120" s="318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0" t="s">
        <v>217</v>
      </c>
      <c r="N120" s="317"/>
      <c r="O120" s="317"/>
      <c r="P120" s="317"/>
      <c r="Q120" s="318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4"/>
      <c r="Y123" s="304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5"/>
      <c r="Y124" s="305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9">
        <v>4607091385168</v>
      </c>
      <c r="E125" s="318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7"/>
      <c r="O125" s="317"/>
      <c r="P125" s="317"/>
      <c r="Q125" s="318"/>
      <c r="R125" s="35"/>
      <c r="S125" s="35"/>
      <c r="T125" s="36" t="s">
        <v>63</v>
      </c>
      <c r="U125" s="309">
        <v>60</v>
      </c>
      <c r="V125" s="310">
        <f>IFERROR(IF(U125="",0,CEILING((U125/$H125),1)*$H125),"")</f>
        <v>64.8</v>
      </c>
      <c r="W125" s="37">
        <f>IFERROR(IF(V125=0,"",ROUNDUP(V125/H125,0)*0.02175),"")</f>
        <v>0.17399999999999999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9">
        <v>4607091383256</v>
      </c>
      <c r="E126" s="318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7"/>
      <c r="O126" s="317"/>
      <c r="P126" s="317"/>
      <c r="Q126" s="318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9">
        <v>4607091385748</v>
      </c>
      <c r="E127" s="318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7"/>
      <c r="O127" s="317"/>
      <c r="P127" s="317"/>
      <c r="Q127" s="318"/>
      <c r="R127" s="35"/>
      <c r="S127" s="35"/>
      <c r="T127" s="36" t="s">
        <v>63</v>
      </c>
      <c r="U127" s="309">
        <v>9</v>
      </c>
      <c r="V127" s="310">
        <f>IFERROR(IF(U127="",0,CEILING((U127/$H127),1)*$H127),"")</f>
        <v>10.8</v>
      </c>
      <c r="W127" s="37">
        <f>IFERROR(IF(V127=0,"",ROUNDUP(V127/H127,0)*0.00753),"")</f>
        <v>3.0120000000000001E-2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9">
        <v>4607091384581</v>
      </c>
      <c r="E128" s="318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7"/>
      <c r="O128" s="317"/>
      <c r="P128" s="317"/>
      <c r="Q128" s="318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10.74074074074074</v>
      </c>
      <c r="V129" s="311">
        <f>IFERROR(V125/H125,"0")+IFERROR(V126/H126,"0")+IFERROR(V127/H127,"0")+IFERROR(V128/H128,"0")</f>
        <v>12</v>
      </c>
      <c r="W129" s="311">
        <f>IFERROR(IF(W125="",0,W125),"0")+IFERROR(IF(W126="",0,W126),"0")+IFERROR(IF(W127="",0,W127),"0")+IFERROR(IF(W128="",0,W128),"0")</f>
        <v>0.20412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69</v>
      </c>
      <c r="V130" s="311">
        <f>IFERROR(SUM(V125:V128),"0")</f>
        <v>75.599999999999994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4"/>
      <c r="Y132" s="304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5"/>
      <c r="Y133" s="305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9">
        <v>4607091383423</v>
      </c>
      <c r="E134" s="318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7"/>
      <c r="O134" s="317"/>
      <c r="P134" s="317"/>
      <c r="Q134" s="318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9">
        <v>4607091381405</v>
      </c>
      <c r="E135" s="318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7"/>
      <c r="O135" s="317"/>
      <c r="P135" s="317"/>
      <c r="Q135" s="318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9">
        <v>4607091386516</v>
      </c>
      <c r="E136" s="318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7"/>
      <c r="O136" s="317"/>
      <c r="P136" s="317"/>
      <c r="Q136" s="318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4"/>
      <c r="Y139" s="304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5"/>
      <c r="Y140" s="305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9">
        <v>4680115880993</v>
      </c>
      <c r="E141" s="318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7"/>
      <c r="O141" s="317"/>
      <c r="P141" s="317"/>
      <c r="Q141" s="318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9">
        <v>4680115881761</v>
      </c>
      <c r="E142" s="318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7"/>
      <c r="O142" s="317"/>
      <c r="P142" s="317"/>
      <c r="Q142" s="318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9">
        <v>4680115881563</v>
      </c>
      <c r="E143" s="318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7"/>
      <c r="O143" s="317"/>
      <c r="P143" s="317"/>
      <c r="Q143" s="318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9">
        <v>4680115880986</v>
      </c>
      <c r="E144" s="318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7"/>
      <c r="O144" s="317"/>
      <c r="P144" s="317"/>
      <c r="Q144" s="318"/>
      <c r="R144" s="35"/>
      <c r="S144" s="35"/>
      <c r="T144" s="36" t="s">
        <v>63</v>
      </c>
      <c r="U144" s="309">
        <v>21</v>
      </c>
      <c r="V144" s="310">
        <f t="shared" si="7"/>
        <v>21</v>
      </c>
      <c r="W144" s="37">
        <f>IFERROR(IF(V144=0,"",ROUNDUP(V144/H144,0)*0.00502),"")</f>
        <v>5.0200000000000002E-2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9">
        <v>4680115880207</v>
      </c>
      <c r="E145" s="318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7"/>
      <c r="O145" s="317"/>
      <c r="P145" s="317"/>
      <c r="Q145" s="318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9">
        <v>4680115881785</v>
      </c>
      <c r="E146" s="318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7"/>
      <c r="O146" s="317"/>
      <c r="P146" s="317"/>
      <c r="Q146" s="318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9">
        <v>4680115881679</v>
      </c>
      <c r="E147" s="318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7"/>
      <c r="O147" s="317"/>
      <c r="P147" s="317"/>
      <c r="Q147" s="318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9">
        <v>4680115880191</v>
      </c>
      <c r="E148" s="318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7"/>
      <c r="O148" s="317"/>
      <c r="P148" s="317"/>
      <c r="Q148" s="318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10</v>
      </c>
      <c r="V149" s="311">
        <f>IFERROR(V141/H141,"0")+IFERROR(V142/H142,"0")+IFERROR(V143/H143,"0")+IFERROR(V144/H144,"0")+IFERROR(V145/H145,"0")+IFERROR(V146/H146,"0")+IFERROR(V147/H147,"0")+IFERROR(V148/H148,"0")</f>
        <v>10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5.0200000000000002E-2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21</v>
      </c>
      <c r="V150" s="311">
        <f>IFERROR(SUM(V141:V148),"0")</f>
        <v>21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4"/>
      <c r="Y151" s="304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5"/>
      <c r="Y152" s="305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9">
        <v>4680115881402</v>
      </c>
      <c r="E153" s="318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7"/>
      <c r="O153" s="317"/>
      <c r="P153" s="317"/>
      <c r="Q153" s="318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9">
        <v>4680115881396</v>
      </c>
      <c r="E154" s="318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7"/>
      <c r="O154" s="317"/>
      <c r="P154" s="317"/>
      <c r="Q154" s="318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5"/>
      <c r="Y157" s="305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9">
        <v>4680115882935</v>
      </c>
      <c r="E158" s="318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5" t="s">
        <v>259</v>
      </c>
      <c r="N158" s="317"/>
      <c r="O158" s="317"/>
      <c r="P158" s="317"/>
      <c r="Q158" s="318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9">
        <v>4680115880764</v>
      </c>
      <c r="E159" s="318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7"/>
      <c r="O159" s="317"/>
      <c r="P159" s="317"/>
      <c r="Q159" s="318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5"/>
      <c r="Y162" s="305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9">
        <v>4680115882683</v>
      </c>
      <c r="E163" s="318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7"/>
      <c r="O163" s="317"/>
      <c r="P163" s="317"/>
      <c r="Q163" s="318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9">
        <v>4680115882690</v>
      </c>
      <c r="E164" s="318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7"/>
      <c r="O164" s="317"/>
      <c r="P164" s="317"/>
      <c r="Q164" s="318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9">
        <v>4680115882669</v>
      </c>
      <c r="E165" s="318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7"/>
      <c r="O165" s="317"/>
      <c r="P165" s="317"/>
      <c r="Q165" s="318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9">
        <v>4680115882676</v>
      </c>
      <c r="E166" s="318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7"/>
      <c r="O166" s="317"/>
      <c r="P166" s="317"/>
      <c r="Q166" s="318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5"/>
      <c r="Y169" s="305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9">
        <v>4680115881556</v>
      </c>
      <c r="E170" s="318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7"/>
      <c r="O170" s="317"/>
      <c r="P170" s="317"/>
      <c r="Q170" s="318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9">
        <v>4680115880573</v>
      </c>
      <c r="E171" s="318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40" t="s">
        <v>274</v>
      </c>
      <c r="N171" s="317"/>
      <c r="O171" s="317"/>
      <c r="P171" s="317"/>
      <c r="Q171" s="318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9">
        <v>4680115881594</v>
      </c>
      <c r="E172" s="318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7"/>
      <c r="O172" s="317"/>
      <c r="P172" s="317"/>
      <c r="Q172" s="318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9">
        <v>4680115881587</v>
      </c>
      <c r="E173" s="318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1" t="s">
        <v>279</v>
      </c>
      <c r="N173" s="317"/>
      <c r="O173" s="317"/>
      <c r="P173" s="317"/>
      <c r="Q173" s="318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9">
        <v>4680115881587</v>
      </c>
      <c r="E174" s="318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7"/>
      <c r="O174" s="317"/>
      <c r="P174" s="317"/>
      <c r="Q174" s="318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9">
        <v>4680115880962</v>
      </c>
      <c r="E175" s="318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7"/>
      <c r="O175" s="317"/>
      <c r="P175" s="317"/>
      <c r="Q175" s="318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9">
        <v>4680115881617</v>
      </c>
      <c r="E176" s="318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7"/>
      <c r="O176" s="317"/>
      <c r="P176" s="317"/>
      <c r="Q176" s="318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9">
        <v>4680115881228</v>
      </c>
      <c r="E177" s="318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7"/>
      <c r="O177" s="317"/>
      <c r="P177" s="317"/>
      <c r="Q177" s="318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9">
        <v>4680115881037</v>
      </c>
      <c r="E178" s="318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6" t="s">
        <v>290</v>
      </c>
      <c r="N178" s="317"/>
      <c r="O178" s="317"/>
      <c r="P178" s="317"/>
      <c r="Q178" s="318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9">
        <v>4680115881037</v>
      </c>
      <c r="E179" s="318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4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7"/>
      <c r="O179" s="317"/>
      <c r="P179" s="317"/>
      <c r="Q179" s="318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9">
        <v>4680115881211</v>
      </c>
      <c r="E180" s="318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7"/>
      <c r="O180" s="317"/>
      <c r="P180" s="317"/>
      <c r="Q180" s="318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9">
        <v>4680115881020</v>
      </c>
      <c r="E181" s="318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7"/>
      <c r="O181" s="317"/>
      <c r="P181" s="317"/>
      <c r="Q181" s="318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9">
        <v>4680115882195</v>
      </c>
      <c r="E182" s="318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7"/>
      <c r="O182" s="317"/>
      <c r="P182" s="317"/>
      <c r="Q182" s="318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9">
        <v>4680115880092</v>
      </c>
      <c r="E183" s="318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7"/>
      <c r="O183" s="317"/>
      <c r="P183" s="317"/>
      <c r="Q183" s="318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9">
        <v>4680115880221</v>
      </c>
      <c r="E184" s="318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7"/>
      <c r="O184" s="317"/>
      <c r="P184" s="317"/>
      <c r="Q184" s="318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9">
        <v>4680115882942</v>
      </c>
      <c r="E185" s="318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7"/>
      <c r="O185" s="317"/>
      <c r="P185" s="317"/>
      <c r="Q185" s="318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9">
        <v>4680115880504</v>
      </c>
      <c r="E186" s="318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7"/>
      <c r="O186" s="317"/>
      <c r="P186" s="317"/>
      <c r="Q186" s="318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9">
        <v>4680115882164</v>
      </c>
      <c r="E187" s="318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7"/>
      <c r="O187" s="317"/>
      <c r="P187" s="317"/>
      <c r="Q187" s="318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5"/>
      <c r="Y190" s="305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9">
        <v>4680115880801</v>
      </c>
      <c r="E191" s="318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7"/>
      <c r="O191" s="317"/>
      <c r="P191" s="317"/>
      <c r="Q191" s="318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9">
        <v>4680115880818</v>
      </c>
      <c r="E192" s="318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7"/>
      <c r="O192" s="317"/>
      <c r="P192" s="317"/>
      <c r="Q192" s="318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4"/>
      <c r="Y195" s="304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5"/>
      <c r="Y196" s="305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9">
        <v>4607091387445</v>
      </c>
      <c r="E197" s="318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7"/>
      <c r="O197" s="317"/>
      <c r="P197" s="317"/>
      <c r="Q197" s="318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9">
        <v>4607091386004</v>
      </c>
      <c r="E198" s="318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7"/>
      <c r="O198" s="317"/>
      <c r="P198" s="317"/>
      <c r="Q198" s="318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9">
        <v>4607091386004</v>
      </c>
      <c r="E199" s="318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7"/>
      <c r="O199" s="317"/>
      <c r="P199" s="317"/>
      <c r="Q199" s="318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9">
        <v>4607091386073</v>
      </c>
      <c r="E200" s="318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7"/>
      <c r="O200" s="317"/>
      <c r="P200" s="317"/>
      <c r="Q200" s="318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9">
        <v>4607091387322</v>
      </c>
      <c r="E201" s="318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7"/>
      <c r="O201" s="317"/>
      <c r="P201" s="317"/>
      <c r="Q201" s="318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9">
        <v>4607091387322</v>
      </c>
      <c r="E202" s="318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7"/>
      <c r="O202" s="317"/>
      <c r="P202" s="317"/>
      <c r="Q202" s="318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9">
        <v>4607091387377</v>
      </c>
      <c r="E203" s="318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7"/>
      <c r="O203" s="317"/>
      <c r="P203" s="317"/>
      <c r="Q203" s="318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9">
        <v>4607091387353</v>
      </c>
      <c r="E204" s="318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7"/>
      <c r="O204" s="317"/>
      <c r="P204" s="317"/>
      <c r="Q204" s="318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9">
        <v>4607091386011</v>
      </c>
      <c r="E205" s="318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7"/>
      <c r="O205" s="317"/>
      <c r="P205" s="317"/>
      <c r="Q205" s="318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9">
        <v>4607091387308</v>
      </c>
      <c r="E206" s="318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7"/>
      <c r="O206" s="317"/>
      <c r="P206" s="317"/>
      <c r="Q206" s="318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9">
        <v>4607091387339</v>
      </c>
      <c r="E207" s="318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7"/>
      <c r="O207" s="317"/>
      <c r="P207" s="317"/>
      <c r="Q207" s="318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9">
        <v>4680115882638</v>
      </c>
      <c r="E208" s="318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6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7"/>
      <c r="O208" s="317"/>
      <c r="P208" s="317"/>
      <c r="Q208" s="318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9">
        <v>4680115881938</v>
      </c>
      <c r="E209" s="318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7"/>
      <c r="O209" s="317"/>
      <c r="P209" s="317"/>
      <c r="Q209" s="318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9">
        <v>4607091387346</v>
      </c>
      <c r="E210" s="318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7"/>
      <c r="O210" s="317"/>
      <c r="P210" s="317"/>
      <c r="Q210" s="318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9">
        <v>4607091389807</v>
      </c>
      <c r="E211" s="318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7"/>
      <c r="O211" s="317"/>
      <c r="P211" s="317"/>
      <c r="Q211" s="318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5"/>
      <c r="Y214" s="305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9">
        <v>4680115881914</v>
      </c>
      <c r="E215" s="318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7"/>
      <c r="O215" s="317"/>
      <c r="P215" s="317"/>
      <c r="Q215" s="318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5"/>
      <c r="Y218" s="305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9">
        <v>4607091387193</v>
      </c>
      <c r="E219" s="318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7"/>
      <c r="O219" s="317"/>
      <c r="P219" s="317"/>
      <c r="Q219" s="318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9">
        <v>4607091387230</v>
      </c>
      <c r="E220" s="318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7"/>
      <c r="O220" s="317"/>
      <c r="P220" s="317"/>
      <c r="Q220" s="318"/>
      <c r="R220" s="35"/>
      <c r="S220" s="35"/>
      <c r="T220" s="36" t="s">
        <v>63</v>
      </c>
      <c r="U220" s="309">
        <v>8.3999999999999986</v>
      </c>
      <c r="V220" s="310">
        <f>IFERROR(IF(U220="",0,CEILING((U220/$H220),1)*$H220),"")</f>
        <v>8.4</v>
      </c>
      <c r="W220" s="37">
        <f>IFERROR(IF(V220=0,"",ROUNDUP(V220/H220,0)*0.00753),"")</f>
        <v>1.506E-2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9">
        <v>4607091387285</v>
      </c>
      <c r="E221" s="318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7"/>
      <c r="O221" s="317"/>
      <c r="P221" s="317"/>
      <c r="Q221" s="318"/>
      <c r="R221" s="35"/>
      <c r="S221" s="35"/>
      <c r="T221" s="36" t="s">
        <v>63</v>
      </c>
      <c r="U221" s="309">
        <v>21</v>
      </c>
      <c r="V221" s="310">
        <f>IFERROR(IF(U221="",0,CEILING((U221/$H221),1)*$H221),"")</f>
        <v>21</v>
      </c>
      <c r="W221" s="37">
        <f>IFERROR(IF(V221=0,"",ROUNDUP(V221/H221,0)*0.00502),"")</f>
        <v>5.0200000000000002E-2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9">
        <v>4607091389845</v>
      </c>
      <c r="E222" s="318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7"/>
      <c r="O222" s="317"/>
      <c r="P222" s="317"/>
      <c r="Q222" s="318"/>
      <c r="R222" s="35"/>
      <c r="S222" s="35"/>
      <c r="T222" s="36" t="s">
        <v>63</v>
      </c>
      <c r="U222" s="309">
        <v>35</v>
      </c>
      <c r="V222" s="310">
        <f>IFERROR(IF(U222="",0,CEILING((U222/$H222),1)*$H222),"")</f>
        <v>35.700000000000003</v>
      </c>
      <c r="W222" s="37">
        <f>IFERROR(IF(V222=0,"",ROUNDUP(V222/H222,0)*0.00502),"")</f>
        <v>8.5339999999999999E-2</v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28.666666666666664</v>
      </c>
      <c r="V223" s="311">
        <f>IFERROR(V219/H219,"0")+IFERROR(V220/H220,"0")+IFERROR(V221/H221,"0")+IFERROR(V222/H222,"0")</f>
        <v>29</v>
      </c>
      <c r="W223" s="311">
        <f>IFERROR(IF(W219="",0,W219),"0")+IFERROR(IF(W220="",0,W220),"0")+IFERROR(IF(W221="",0,W221),"0")+IFERROR(IF(W222="",0,W222),"0")</f>
        <v>0.15060000000000001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64.400000000000006</v>
      </c>
      <c r="V224" s="311">
        <f>IFERROR(SUM(V219:V222),"0")</f>
        <v>65.099999999999994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5"/>
      <c r="Y225" s="305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9">
        <v>4607091387766</v>
      </c>
      <c r="E226" s="318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7"/>
      <c r="O226" s="317"/>
      <c r="P226" s="317"/>
      <c r="Q226" s="318"/>
      <c r="R226" s="35"/>
      <c r="S226" s="35"/>
      <c r="T226" s="36" t="s">
        <v>63</v>
      </c>
      <c r="U226" s="309">
        <v>50</v>
      </c>
      <c r="V226" s="310">
        <f t="shared" ref="V226:V231" si="12">IFERROR(IF(U226="",0,CEILING((U226/$H226),1)*$H226),"")</f>
        <v>56.699999999999996</v>
      </c>
      <c r="W226" s="37">
        <f>IFERROR(IF(V226=0,"",ROUNDUP(V226/H226,0)*0.02175),"")</f>
        <v>0.15225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9">
        <v>4607091387957</v>
      </c>
      <c r="E227" s="318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7"/>
      <c r="O227" s="317"/>
      <c r="P227" s="317"/>
      <c r="Q227" s="318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9">
        <v>4607091387964</v>
      </c>
      <c r="E228" s="318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7"/>
      <c r="O228" s="317"/>
      <c r="P228" s="317"/>
      <c r="Q228" s="318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9">
        <v>4607091381672</v>
      </c>
      <c r="E229" s="318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7"/>
      <c r="O229" s="317"/>
      <c r="P229" s="317"/>
      <c r="Q229" s="318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9">
        <v>4607091387537</v>
      </c>
      <c r="E230" s="318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7"/>
      <c r="O230" s="317"/>
      <c r="P230" s="317"/>
      <c r="Q230" s="318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9">
        <v>4607091387513</v>
      </c>
      <c r="E231" s="318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7"/>
      <c r="O231" s="317"/>
      <c r="P231" s="317"/>
      <c r="Q231" s="318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6.1728395061728394</v>
      </c>
      <c r="V232" s="311">
        <f>IFERROR(V226/H226,"0")+IFERROR(V227/H227,"0")+IFERROR(V228/H228,"0")+IFERROR(V229/H229,"0")+IFERROR(V230/H230,"0")+IFERROR(V231/H231,"0")</f>
        <v>7</v>
      </c>
      <c r="W232" s="311">
        <f>IFERROR(IF(W226="",0,W226),"0")+IFERROR(IF(W227="",0,W227),"0")+IFERROR(IF(W228="",0,W228),"0")+IFERROR(IF(W229="",0,W229),"0")+IFERROR(IF(W230="",0,W230),"0")+IFERROR(IF(W231="",0,W231),"0")</f>
        <v>0.15225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50</v>
      </c>
      <c r="V233" s="311">
        <f>IFERROR(SUM(V226:V231),"0")</f>
        <v>56.699999999999996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5"/>
      <c r="Y234" s="305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9">
        <v>4607091380880</v>
      </c>
      <c r="E235" s="318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7"/>
      <c r="O235" s="317"/>
      <c r="P235" s="317"/>
      <c r="Q235" s="318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9">
        <v>4607091384482</v>
      </c>
      <c r="E236" s="318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7"/>
      <c r="O236" s="317"/>
      <c r="P236" s="317"/>
      <c r="Q236" s="318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9">
        <v>4607091380897</v>
      </c>
      <c r="E237" s="318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7"/>
      <c r="O237" s="317"/>
      <c r="P237" s="317"/>
      <c r="Q237" s="318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5"/>
      <c r="Y240" s="305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9">
        <v>4607091388374</v>
      </c>
      <c r="E241" s="318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6" t="s">
        <v>371</v>
      </c>
      <c r="N241" s="317"/>
      <c r="O241" s="317"/>
      <c r="P241" s="317"/>
      <c r="Q241" s="318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9">
        <v>4607091388381</v>
      </c>
      <c r="E242" s="318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7"/>
      <c r="O242" s="317"/>
      <c r="P242" s="317"/>
      <c r="Q242" s="318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9">
        <v>4607091388404</v>
      </c>
      <c r="E243" s="318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7"/>
      <c r="O243" s="317"/>
      <c r="P243" s="317"/>
      <c r="Q243" s="318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5"/>
      <c r="Y246" s="305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9">
        <v>4680115881808</v>
      </c>
      <c r="E247" s="318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7"/>
      <c r="O247" s="317"/>
      <c r="P247" s="317"/>
      <c r="Q247" s="318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9">
        <v>4680115881822</v>
      </c>
      <c r="E248" s="318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7"/>
      <c r="O248" s="317"/>
      <c r="P248" s="317"/>
      <c r="Q248" s="318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9">
        <v>4680115880016</v>
      </c>
      <c r="E249" s="318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7"/>
      <c r="O249" s="317"/>
      <c r="P249" s="317"/>
      <c r="Q249" s="318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4"/>
      <c r="Y252" s="304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5"/>
      <c r="Y253" s="305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9">
        <v>4607091387421</v>
      </c>
      <c r="E254" s="318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7"/>
      <c r="O254" s="317"/>
      <c r="P254" s="317"/>
      <c r="Q254" s="318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9">
        <v>4607091387421</v>
      </c>
      <c r="E255" s="318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7"/>
      <c r="O255" s="317"/>
      <c r="P255" s="317"/>
      <c r="Q255" s="318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9">
        <v>4607091387452</v>
      </c>
      <c r="E256" s="318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7"/>
      <c r="O256" s="317"/>
      <c r="P256" s="317"/>
      <c r="Q256" s="318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9">
        <v>4607091387452</v>
      </c>
      <c r="E257" s="318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7"/>
      <c r="O257" s="317"/>
      <c r="P257" s="317"/>
      <c r="Q257" s="318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9">
        <v>4607091385984</v>
      </c>
      <c r="E258" s="318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7"/>
      <c r="O258" s="317"/>
      <c r="P258" s="317"/>
      <c r="Q258" s="318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9">
        <v>4607091387438</v>
      </c>
      <c r="E259" s="318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7"/>
      <c r="O259" s="317"/>
      <c r="P259" s="317"/>
      <c r="Q259" s="318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9">
        <v>4607091387469</v>
      </c>
      <c r="E260" s="318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7"/>
      <c r="O260" s="317"/>
      <c r="P260" s="317"/>
      <c r="Q260" s="318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5"/>
      <c r="Y263" s="305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9">
        <v>4607091387292</v>
      </c>
      <c r="E264" s="318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7"/>
      <c r="O264" s="317"/>
      <c r="P264" s="317"/>
      <c r="Q264" s="318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9">
        <v>4607091387315</v>
      </c>
      <c r="E265" s="318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7"/>
      <c r="O265" s="317"/>
      <c r="P265" s="317"/>
      <c r="Q265" s="318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4"/>
      <c r="Y268" s="304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5"/>
      <c r="Y269" s="305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9">
        <v>4607091383836</v>
      </c>
      <c r="E270" s="318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7"/>
      <c r="O270" s="317"/>
      <c r="P270" s="317"/>
      <c r="Q270" s="318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5"/>
      <c r="Y273" s="305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9">
        <v>4607091387919</v>
      </c>
      <c r="E274" s="318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7"/>
      <c r="O274" s="317"/>
      <c r="P274" s="317"/>
      <c r="Q274" s="318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9">
        <v>4607091383942</v>
      </c>
      <c r="E275" s="318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7"/>
      <c r="O275" s="317"/>
      <c r="P275" s="317"/>
      <c r="Q275" s="318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9">
        <v>4607091383959</v>
      </c>
      <c r="E276" s="318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7"/>
      <c r="O276" s="317"/>
      <c r="P276" s="317"/>
      <c r="Q276" s="318"/>
      <c r="R276" s="35"/>
      <c r="S276" s="35"/>
      <c r="T276" s="36" t="s">
        <v>63</v>
      </c>
      <c r="U276" s="309">
        <v>17.5</v>
      </c>
      <c r="V276" s="310">
        <f>IFERROR(IF(U276="",0,CEILING((U276/$H276),1)*$H276),"")</f>
        <v>17.64</v>
      </c>
      <c r="W276" s="37">
        <f>IFERROR(IF(V276=0,"",ROUNDUP(V276/H276,0)*0.00753),"")</f>
        <v>5.271E-2</v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6.9444444444444446</v>
      </c>
      <c r="V277" s="311">
        <f>IFERROR(V274/H274,"0")+IFERROR(V275/H275,"0")+IFERROR(V276/H276,"0")</f>
        <v>7</v>
      </c>
      <c r="W277" s="311">
        <f>IFERROR(IF(W274="",0,W274),"0")+IFERROR(IF(W275="",0,W275),"0")+IFERROR(IF(W276="",0,W276),"0")</f>
        <v>5.271E-2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17.5</v>
      </c>
      <c r="V278" s="311">
        <f>IFERROR(SUM(V274:V276),"0")</f>
        <v>17.64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5"/>
      <c r="Y279" s="305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9">
        <v>4607091388831</v>
      </c>
      <c r="E280" s="318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7"/>
      <c r="O280" s="317"/>
      <c r="P280" s="317"/>
      <c r="Q280" s="318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5"/>
      <c r="Y283" s="305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9">
        <v>4607091383102</v>
      </c>
      <c r="E284" s="318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7"/>
      <c r="O284" s="317"/>
      <c r="P284" s="317"/>
      <c r="Q284" s="318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4"/>
      <c r="Y288" s="304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5"/>
      <c r="Y289" s="305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9">
        <v>4607091383997</v>
      </c>
      <c r="E290" s="318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7"/>
      <c r="O290" s="317"/>
      <c r="P290" s="317"/>
      <c r="Q290" s="318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9">
        <v>4607091383997</v>
      </c>
      <c r="E291" s="318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7"/>
      <c r="O291" s="317"/>
      <c r="P291" s="317"/>
      <c r="Q291" s="318"/>
      <c r="R291" s="35"/>
      <c r="S291" s="35"/>
      <c r="T291" s="36" t="s">
        <v>63</v>
      </c>
      <c r="U291" s="309">
        <v>300</v>
      </c>
      <c r="V291" s="310">
        <f t="shared" si="14"/>
        <v>300</v>
      </c>
      <c r="W291" s="37">
        <f>IFERROR(IF(V291=0,"",ROUNDUP(V291/H291,0)*0.02175),"")</f>
        <v>0.43499999999999994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9">
        <v>4607091384130</v>
      </c>
      <c r="E292" s="318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7"/>
      <c r="O292" s="317"/>
      <c r="P292" s="317"/>
      <c r="Q292" s="318"/>
      <c r="R292" s="35"/>
      <c r="S292" s="35"/>
      <c r="T292" s="36" t="s">
        <v>63</v>
      </c>
      <c r="U292" s="309">
        <v>25</v>
      </c>
      <c r="V292" s="310">
        <f t="shared" si="14"/>
        <v>30</v>
      </c>
      <c r="W292" s="37">
        <f>IFERROR(IF(V292=0,"",ROUNDUP(V292/H292,0)*0.02175),"")</f>
        <v>4.3499999999999997E-2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9">
        <v>4607091384130</v>
      </c>
      <c r="E293" s="318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7"/>
      <c r="O293" s="317"/>
      <c r="P293" s="317"/>
      <c r="Q293" s="318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9">
        <v>4607091384147</v>
      </c>
      <c r="E294" s="318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7"/>
      <c r="O294" s="317"/>
      <c r="P294" s="317"/>
      <c r="Q294" s="318"/>
      <c r="R294" s="35"/>
      <c r="S294" s="35"/>
      <c r="T294" s="36" t="s">
        <v>63</v>
      </c>
      <c r="U294" s="309">
        <v>150</v>
      </c>
      <c r="V294" s="310">
        <f t="shared" si="14"/>
        <v>150</v>
      </c>
      <c r="W294" s="37">
        <f>IFERROR(IF(V294=0,"",ROUNDUP(V294/H294,0)*0.02175),"")</f>
        <v>0.21749999999999997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9">
        <v>4607091384147</v>
      </c>
      <c r="E295" s="318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8" t="s">
        <v>428</v>
      </c>
      <c r="N295" s="317"/>
      <c r="O295" s="317"/>
      <c r="P295" s="317"/>
      <c r="Q295" s="318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9">
        <v>4607091384154</v>
      </c>
      <c r="E296" s="318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7"/>
      <c r="O296" s="317"/>
      <c r="P296" s="317"/>
      <c r="Q296" s="318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9">
        <v>4607091384161</v>
      </c>
      <c r="E297" s="318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7"/>
      <c r="O297" s="317"/>
      <c r="P297" s="317"/>
      <c r="Q297" s="318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31.666666666666668</v>
      </c>
      <c r="V298" s="311">
        <f>IFERROR(V290/H290,"0")+IFERROR(V291/H291,"0")+IFERROR(V292/H292,"0")+IFERROR(V293/H293,"0")+IFERROR(V294/H294,"0")+IFERROR(V295/H295,"0")+IFERROR(V296/H296,"0")+IFERROR(V297/H297,"0")</f>
        <v>32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0.69599999999999995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475</v>
      </c>
      <c r="V299" s="311">
        <f>IFERROR(SUM(V290:V297),"0")</f>
        <v>480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5"/>
      <c r="Y300" s="305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9">
        <v>4607091383980</v>
      </c>
      <c r="E301" s="318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7"/>
      <c r="O301" s="317"/>
      <c r="P301" s="317"/>
      <c r="Q301" s="318"/>
      <c r="R301" s="35"/>
      <c r="S301" s="35"/>
      <c r="T301" s="36" t="s">
        <v>63</v>
      </c>
      <c r="U301" s="309">
        <v>200</v>
      </c>
      <c r="V301" s="310">
        <f>IFERROR(IF(U301="",0,CEILING((U301/$H301),1)*$H301),"")</f>
        <v>210</v>
      </c>
      <c r="W301" s="37">
        <f>IFERROR(IF(V301=0,"",ROUNDUP(V301/H301,0)*0.02175),"")</f>
        <v>0.30449999999999999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9">
        <v>4607091384178</v>
      </c>
      <c r="E302" s="318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7"/>
      <c r="O302" s="317"/>
      <c r="P302" s="317"/>
      <c r="Q302" s="318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13.333333333333334</v>
      </c>
      <c r="V303" s="311">
        <f>IFERROR(V301/H301,"0")+IFERROR(V302/H302,"0")</f>
        <v>14</v>
      </c>
      <c r="W303" s="311">
        <f>IFERROR(IF(W301="",0,W301),"0")+IFERROR(IF(W302="",0,W302),"0")</f>
        <v>0.30449999999999999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200</v>
      </c>
      <c r="V304" s="311">
        <f>IFERROR(SUM(V301:V302),"0")</f>
        <v>210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5"/>
      <c r="Y305" s="305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9">
        <v>4607091384260</v>
      </c>
      <c r="E306" s="318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7"/>
      <c r="O306" s="317"/>
      <c r="P306" s="317"/>
      <c r="Q306" s="318"/>
      <c r="R306" s="35"/>
      <c r="S306" s="35"/>
      <c r="T306" s="36" t="s">
        <v>63</v>
      </c>
      <c r="U306" s="309">
        <v>20</v>
      </c>
      <c r="V306" s="310">
        <f>IFERROR(IF(U306="",0,CEILING((U306/$H306),1)*$H306),"")</f>
        <v>23.4</v>
      </c>
      <c r="W306" s="37">
        <f>IFERROR(IF(V306=0,"",ROUNDUP(V306/H306,0)*0.02175),"")</f>
        <v>6.5250000000000002E-2</v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2.5641025641025643</v>
      </c>
      <c r="V307" s="311">
        <f>IFERROR(V306/H306,"0")</f>
        <v>3</v>
      </c>
      <c r="W307" s="311">
        <f>IFERROR(IF(W306="",0,W306),"0")</f>
        <v>6.5250000000000002E-2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20</v>
      </c>
      <c r="V308" s="311">
        <f>IFERROR(SUM(V306:V306),"0")</f>
        <v>23.4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5"/>
      <c r="Y309" s="305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9">
        <v>4607091384673</v>
      </c>
      <c r="E310" s="318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7"/>
      <c r="O310" s="317"/>
      <c r="P310" s="317"/>
      <c r="Q310" s="318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4"/>
      <c r="Y313" s="304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5"/>
      <c r="Y314" s="305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9">
        <v>4607091384185</v>
      </c>
      <c r="E315" s="318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7"/>
      <c r="O315" s="317"/>
      <c r="P315" s="317"/>
      <c r="Q315" s="318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9">
        <v>4607091384192</v>
      </c>
      <c r="E316" s="318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7"/>
      <c r="O316" s="317"/>
      <c r="P316" s="317"/>
      <c r="Q316" s="318"/>
      <c r="R316" s="35"/>
      <c r="S316" s="35"/>
      <c r="T316" s="36" t="s">
        <v>63</v>
      </c>
      <c r="U316" s="309">
        <v>100</v>
      </c>
      <c r="V316" s="310">
        <f>IFERROR(IF(U316="",0,CEILING((U316/$H316),1)*$H316),"")</f>
        <v>108</v>
      </c>
      <c r="W316" s="37">
        <f>IFERROR(IF(V316=0,"",ROUNDUP(V316/H316,0)*0.02175),"")</f>
        <v>0.21749999999999997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9">
        <v>4680115881907</v>
      </c>
      <c r="E317" s="318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7"/>
      <c r="O317" s="317"/>
      <c r="P317" s="317"/>
      <c r="Q317" s="318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9">
        <v>4607091384680</v>
      </c>
      <c r="E318" s="318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7"/>
      <c r="O318" s="317"/>
      <c r="P318" s="317"/>
      <c r="Q318" s="318"/>
      <c r="R318" s="35"/>
      <c r="S318" s="35"/>
      <c r="T318" s="36" t="s">
        <v>63</v>
      </c>
      <c r="U318" s="309">
        <v>60</v>
      </c>
      <c r="V318" s="310">
        <f>IFERROR(IF(U318="",0,CEILING((U318/$H318),1)*$H318),"")</f>
        <v>60</v>
      </c>
      <c r="W318" s="37">
        <f>IFERROR(IF(V318=0,"",ROUNDUP(V318/H318,0)*0.00937),"")</f>
        <v>0.14055000000000001</v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24.25925925925926</v>
      </c>
      <c r="V319" s="311">
        <f>IFERROR(V315/H315,"0")+IFERROR(V316/H316,"0")+IFERROR(V317/H317,"0")+IFERROR(V318/H318,"0")</f>
        <v>25</v>
      </c>
      <c r="W319" s="311">
        <f>IFERROR(IF(W315="",0,W315),"0")+IFERROR(IF(W316="",0,W316),"0")+IFERROR(IF(W317="",0,W317),"0")+IFERROR(IF(W318="",0,W318),"0")</f>
        <v>0.35804999999999998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160</v>
      </c>
      <c r="V320" s="311">
        <f>IFERROR(SUM(V315:V318),"0")</f>
        <v>168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5"/>
      <c r="Y321" s="305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9">
        <v>4607091384802</v>
      </c>
      <c r="E322" s="318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7"/>
      <c r="O322" s="317"/>
      <c r="P322" s="317"/>
      <c r="Q322" s="318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9">
        <v>4607091384826</v>
      </c>
      <c r="E323" s="318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7"/>
      <c r="O323" s="317"/>
      <c r="P323" s="317"/>
      <c r="Q323" s="318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5"/>
      <c r="Y326" s="305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9">
        <v>4607091384246</v>
      </c>
      <c r="E327" s="318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7"/>
      <c r="O327" s="317"/>
      <c r="P327" s="317"/>
      <c r="Q327" s="318"/>
      <c r="R327" s="35"/>
      <c r="S327" s="35"/>
      <c r="T327" s="36" t="s">
        <v>63</v>
      </c>
      <c r="U327" s="309">
        <v>250</v>
      </c>
      <c r="V327" s="310">
        <f>IFERROR(IF(U327="",0,CEILING((U327/$H327),1)*$H327),"")</f>
        <v>257.39999999999998</v>
      </c>
      <c r="W327" s="37">
        <f>IFERROR(IF(V327=0,"",ROUNDUP(V327/H327,0)*0.02175),"")</f>
        <v>0.71775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9">
        <v>4680115881976</v>
      </c>
      <c r="E328" s="318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7"/>
      <c r="O328" s="317"/>
      <c r="P328" s="317"/>
      <c r="Q328" s="318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9">
        <v>4607091384253</v>
      </c>
      <c r="E329" s="318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7"/>
      <c r="O329" s="317"/>
      <c r="P329" s="317"/>
      <c r="Q329" s="318"/>
      <c r="R329" s="35"/>
      <c r="S329" s="35"/>
      <c r="T329" s="36" t="s">
        <v>63</v>
      </c>
      <c r="U329" s="309">
        <v>60</v>
      </c>
      <c r="V329" s="310">
        <f>IFERROR(IF(U329="",0,CEILING((U329/$H329),1)*$H329),"")</f>
        <v>60</v>
      </c>
      <c r="W329" s="37">
        <f>IFERROR(IF(V329=0,"",ROUNDUP(V329/H329,0)*0.00753),"")</f>
        <v>0.18825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9">
        <v>4680115881969</v>
      </c>
      <c r="E330" s="318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7"/>
      <c r="O330" s="317"/>
      <c r="P330" s="317"/>
      <c r="Q330" s="318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57.051282051282051</v>
      </c>
      <c r="V331" s="311">
        <f>IFERROR(V327/H327,"0")+IFERROR(V328/H328,"0")+IFERROR(V329/H329,"0")+IFERROR(V330/H330,"0")</f>
        <v>58</v>
      </c>
      <c r="W331" s="311">
        <f>IFERROR(IF(W327="",0,W327),"0")+IFERROR(IF(W328="",0,W328),"0")+IFERROR(IF(W329="",0,W329),"0")+IFERROR(IF(W330="",0,W330),"0")</f>
        <v>0.90600000000000003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310</v>
      </c>
      <c r="V332" s="311">
        <f>IFERROR(SUM(V327:V330),"0")</f>
        <v>317.39999999999998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5"/>
      <c r="Y333" s="305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9">
        <v>4607091389357</v>
      </c>
      <c r="E334" s="318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7"/>
      <c r="O334" s="317"/>
      <c r="P334" s="317"/>
      <c r="Q334" s="318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4"/>
      <c r="Y338" s="304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5"/>
      <c r="Y339" s="305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9">
        <v>4607091389708</v>
      </c>
      <c r="E340" s="318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7"/>
      <c r="O340" s="317"/>
      <c r="P340" s="317"/>
      <c r="Q340" s="318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9">
        <v>4607091389692</v>
      </c>
      <c r="E341" s="318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7"/>
      <c r="O341" s="317"/>
      <c r="P341" s="317"/>
      <c r="Q341" s="318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5"/>
      <c r="Y344" s="305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9">
        <v>4607091389753</v>
      </c>
      <c r="E345" s="318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7"/>
      <c r="O345" s="317"/>
      <c r="P345" s="317"/>
      <c r="Q345" s="318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9">
        <v>4607091389760</v>
      </c>
      <c r="E346" s="318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7"/>
      <c r="O346" s="317"/>
      <c r="P346" s="317"/>
      <c r="Q346" s="318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9">
        <v>4607091389746</v>
      </c>
      <c r="E347" s="318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7"/>
      <c r="O347" s="317"/>
      <c r="P347" s="317"/>
      <c r="Q347" s="318"/>
      <c r="R347" s="35"/>
      <c r="S347" s="35"/>
      <c r="T347" s="36" t="s">
        <v>63</v>
      </c>
      <c r="U347" s="309">
        <v>8.3999999999999986</v>
      </c>
      <c r="V347" s="310">
        <f t="shared" si="15"/>
        <v>8.4</v>
      </c>
      <c r="W347" s="37">
        <f>IFERROR(IF(V347=0,"",ROUNDUP(V347/H347,0)*0.00753),"")</f>
        <v>1.506E-2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9">
        <v>4680115882928</v>
      </c>
      <c r="E348" s="318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7"/>
      <c r="O348" s="317"/>
      <c r="P348" s="317"/>
      <c r="Q348" s="318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9">
        <v>4680115883147</v>
      </c>
      <c r="E349" s="318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7"/>
      <c r="O349" s="317"/>
      <c r="P349" s="317"/>
      <c r="Q349" s="318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9">
        <v>4607091384338</v>
      </c>
      <c r="E350" s="318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7"/>
      <c r="O350" s="317"/>
      <c r="P350" s="317"/>
      <c r="Q350" s="318"/>
      <c r="R350" s="35"/>
      <c r="S350" s="35"/>
      <c r="T350" s="36" t="s">
        <v>63</v>
      </c>
      <c r="U350" s="309">
        <v>21</v>
      </c>
      <c r="V350" s="310">
        <f t="shared" si="15"/>
        <v>21</v>
      </c>
      <c r="W350" s="37">
        <f t="shared" si="16"/>
        <v>5.0200000000000002E-2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9">
        <v>4680115883154</v>
      </c>
      <c r="E351" s="318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7"/>
      <c r="O351" s="317"/>
      <c r="P351" s="317"/>
      <c r="Q351" s="318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9">
        <v>4607091389524</v>
      </c>
      <c r="E352" s="318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7"/>
      <c r="O352" s="317"/>
      <c r="P352" s="317"/>
      <c r="Q352" s="318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9">
        <v>4680115883161</v>
      </c>
      <c r="E353" s="318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7"/>
      <c r="O353" s="317"/>
      <c r="P353" s="317"/>
      <c r="Q353" s="318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9">
        <v>4607091384345</v>
      </c>
      <c r="E354" s="318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7"/>
      <c r="O354" s="317"/>
      <c r="P354" s="317"/>
      <c r="Q354" s="318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9">
        <v>4680115883178</v>
      </c>
      <c r="E355" s="318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7"/>
      <c r="O355" s="317"/>
      <c r="P355" s="317"/>
      <c r="Q355" s="318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9">
        <v>4607091389531</v>
      </c>
      <c r="E356" s="318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7"/>
      <c r="O356" s="317"/>
      <c r="P356" s="317"/>
      <c r="Q356" s="318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9">
        <v>4680115883185</v>
      </c>
      <c r="E357" s="318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7"/>
      <c r="O357" s="317"/>
      <c r="P357" s="317"/>
      <c r="Q357" s="318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12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12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6.5259999999999999E-2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29.4</v>
      </c>
      <c r="V359" s="311">
        <f>IFERROR(SUM(V345:V357),"0")</f>
        <v>29.4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5"/>
      <c r="Y360" s="305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9">
        <v>4607091389685</v>
      </c>
      <c r="E361" s="318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7"/>
      <c r="O361" s="317"/>
      <c r="P361" s="317"/>
      <c r="Q361" s="318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9">
        <v>4607091389654</v>
      </c>
      <c r="E362" s="318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7"/>
      <c r="O362" s="317"/>
      <c r="P362" s="317"/>
      <c r="Q362" s="318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9">
        <v>4607091384352</v>
      </c>
      <c r="E363" s="318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7"/>
      <c r="O363" s="317"/>
      <c r="P363" s="317"/>
      <c r="Q363" s="318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9">
        <v>4607091389661</v>
      </c>
      <c r="E364" s="318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7"/>
      <c r="O364" s="317"/>
      <c r="P364" s="317"/>
      <c r="Q364" s="318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5"/>
      <c r="Y367" s="305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9">
        <v>4680115881648</v>
      </c>
      <c r="E368" s="318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7"/>
      <c r="O368" s="317"/>
      <c r="P368" s="317"/>
      <c r="Q368" s="318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5"/>
      <c r="Y371" s="305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9">
        <v>4680115883017</v>
      </c>
      <c r="E372" s="318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7"/>
      <c r="O372" s="317"/>
      <c r="P372" s="317"/>
      <c r="Q372" s="318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9">
        <v>4680115883031</v>
      </c>
      <c r="E373" s="318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7"/>
      <c r="O373" s="317"/>
      <c r="P373" s="317"/>
      <c r="Q373" s="318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9">
        <v>4680115883024</v>
      </c>
      <c r="E374" s="318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7"/>
      <c r="O374" s="317"/>
      <c r="P374" s="317"/>
      <c r="Q374" s="318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5"/>
      <c r="Y377" s="305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9">
        <v>4680115882997</v>
      </c>
      <c r="E378" s="318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4" t="s">
        <v>516</v>
      </c>
      <c r="N378" s="317"/>
      <c r="O378" s="317"/>
      <c r="P378" s="317"/>
      <c r="Q378" s="318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4"/>
      <c r="Y381" s="304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5"/>
      <c r="Y382" s="305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9">
        <v>4607091389388</v>
      </c>
      <c r="E383" s="318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7"/>
      <c r="O383" s="317"/>
      <c r="P383" s="317"/>
      <c r="Q383" s="318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9">
        <v>4607091389364</v>
      </c>
      <c r="E384" s="318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7"/>
      <c r="O384" s="317"/>
      <c r="P384" s="317"/>
      <c r="Q384" s="318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5"/>
      <c r="Y387" s="305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9">
        <v>4607091389739</v>
      </c>
      <c r="E388" s="318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7"/>
      <c r="O388" s="317"/>
      <c r="P388" s="317"/>
      <c r="Q388" s="318"/>
      <c r="R388" s="35"/>
      <c r="S388" s="35"/>
      <c r="T388" s="36" t="s">
        <v>63</v>
      </c>
      <c r="U388" s="309">
        <v>12</v>
      </c>
      <c r="V388" s="310">
        <f t="shared" ref="V388:V394" si="17">IFERROR(IF(U388="",0,CEILING((U388/$H388),1)*$H388),"")</f>
        <v>12.600000000000001</v>
      </c>
      <c r="W388" s="37">
        <f>IFERROR(IF(V388=0,"",ROUNDUP(V388/H388,0)*0.00753),"")</f>
        <v>2.2589999999999999E-2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9">
        <v>4680115883048</v>
      </c>
      <c r="E389" s="318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7"/>
      <c r="O389" s="317"/>
      <c r="P389" s="317"/>
      <c r="Q389" s="318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9">
        <v>4607091389425</v>
      </c>
      <c r="E390" s="318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7"/>
      <c r="O390" s="317"/>
      <c r="P390" s="317"/>
      <c r="Q390" s="318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9">
        <v>4680115882911</v>
      </c>
      <c r="E391" s="318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3" t="s">
        <v>530</v>
      </c>
      <c r="N391" s="317"/>
      <c r="O391" s="317"/>
      <c r="P391" s="317"/>
      <c r="Q391" s="318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9">
        <v>4680115880771</v>
      </c>
      <c r="E392" s="318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7"/>
      <c r="O392" s="317"/>
      <c r="P392" s="317"/>
      <c r="Q392" s="318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9">
        <v>4607091389500</v>
      </c>
      <c r="E393" s="318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7"/>
      <c r="O393" s="317"/>
      <c r="P393" s="317"/>
      <c r="Q393" s="318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9">
        <v>4680115881983</v>
      </c>
      <c r="E394" s="318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7"/>
      <c r="O394" s="317"/>
      <c r="P394" s="317"/>
      <c r="Q394" s="318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2.8571428571428572</v>
      </c>
      <c r="V395" s="311">
        <f>IFERROR(V388/H388,"0")+IFERROR(V389/H389,"0")+IFERROR(V390/H390,"0")+IFERROR(V391/H391,"0")+IFERROR(V392/H392,"0")+IFERROR(V393/H393,"0")+IFERROR(V394/H394,"0")</f>
        <v>3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2.2589999999999999E-2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12</v>
      </c>
      <c r="V396" s="311">
        <f>IFERROR(SUM(V388:V394),"0")</f>
        <v>12.600000000000001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5"/>
      <c r="Y397" s="305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9">
        <v>4680115883000</v>
      </c>
      <c r="E398" s="318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7"/>
      <c r="O398" s="317"/>
      <c r="P398" s="317"/>
      <c r="Q398" s="318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5"/>
      <c r="Y401" s="305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9">
        <v>4680115882980</v>
      </c>
      <c r="E402" s="318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7"/>
      <c r="O402" s="317"/>
      <c r="P402" s="317"/>
      <c r="Q402" s="318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4"/>
      <c r="Y406" s="304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5"/>
      <c r="Y407" s="305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9">
        <v>4607091389067</v>
      </c>
      <c r="E408" s="318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7"/>
      <c r="O408" s="317"/>
      <c r="P408" s="317"/>
      <c r="Q408" s="318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9">
        <v>4607091383522</v>
      </c>
      <c r="E409" s="318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7"/>
      <c r="O409" s="317"/>
      <c r="P409" s="317"/>
      <c r="Q409" s="318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9">
        <v>4607091384437</v>
      </c>
      <c r="E410" s="318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7"/>
      <c r="O410" s="317"/>
      <c r="P410" s="317"/>
      <c r="Q410" s="318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9">
        <v>4607091389104</v>
      </c>
      <c r="E411" s="318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7"/>
      <c r="O411" s="317"/>
      <c r="P411" s="317"/>
      <c r="Q411" s="318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9">
        <v>4680115880603</v>
      </c>
      <c r="E412" s="318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7"/>
      <c r="O412" s="317"/>
      <c r="P412" s="317"/>
      <c r="Q412" s="318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9">
        <v>4607091389999</v>
      </c>
      <c r="E413" s="318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7"/>
      <c r="O413" s="317"/>
      <c r="P413" s="317"/>
      <c r="Q413" s="318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9">
        <v>4680115882782</v>
      </c>
      <c r="E414" s="318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7"/>
      <c r="O414" s="317"/>
      <c r="P414" s="317"/>
      <c r="Q414" s="318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9">
        <v>4607091389098</v>
      </c>
      <c r="E415" s="318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7"/>
      <c r="O415" s="317"/>
      <c r="P415" s="317"/>
      <c r="Q415" s="318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9">
        <v>4607091389982</v>
      </c>
      <c r="E416" s="318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7"/>
      <c r="O416" s="317"/>
      <c r="P416" s="317"/>
      <c r="Q416" s="318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5"/>
      <c r="Y419" s="305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9">
        <v>4607091388930</v>
      </c>
      <c r="E420" s="318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7"/>
      <c r="O420" s="317"/>
      <c r="P420" s="317"/>
      <c r="Q420" s="318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9">
        <v>4680115880054</v>
      </c>
      <c r="E421" s="318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7"/>
      <c r="O421" s="317"/>
      <c r="P421" s="317"/>
      <c r="Q421" s="318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5"/>
      <c r="Y424" s="305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9">
        <v>4680115883116</v>
      </c>
      <c r="E425" s="318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7"/>
      <c r="O425" s="317"/>
      <c r="P425" s="317"/>
      <c r="Q425" s="318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9">
        <v>4680115883093</v>
      </c>
      <c r="E426" s="318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7"/>
      <c r="O426" s="317"/>
      <c r="P426" s="317"/>
      <c r="Q426" s="318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9">
        <v>4680115883109</v>
      </c>
      <c r="E427" s="318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7"/>
      <c r="O427" s="317"/>
      <c r="P427" s="317"/>
      <c r="Q427" s="318"/>
      <c r="R427" s="35"/>
      <c r="S427" s="35"/>
      <c r="T427" s="36" t="s">
        <v>63</v>
      </c>
      <c r="U427" s="309">
        <v>20</v>
      </c>
      <c r="V427" s="310">
        <f t="shared" si="19"/>
        <v>21.12</v>
      </c>
      <c r="W427" s="37">
        <f>IFERROR(IF(V427=0,"",ROUNDUP(V427/H427,0)*0.01196),"")</f>
        <v>4.7840000000000001E-2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9">
        <v>4680115882072</v>
      </c>
      <c r="E428" s="318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7"/>
      <c r="O428" s="317"/>
      <c r="P428" s="317"/>
      <c r="Q428" s="318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9">
        <v>4680115882102</v>
      </c>
      <c r="E429" s="318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2" t="s">
        <v>575</v>
      </c>
      <c r="N429" s="317"/>
      <c r="O429" s="317"/>
      <c r="P429" s="317"/>
      <c r="Q429" s="318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9">
        <v>4680115882096</v>
      </c>
      <c r="E430" s="318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4" t="s">
        <v>578</v>
      </c>
      <c r="N430" s="317"/>
      <c r="O430" s="317"/>
      <c r="P430" s="317"/>
      <c r="Q430" s="318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3.7878787878787876</v>
      </c>
      <c r="V431" s="311">
        <f>IFERROR(V425/H425,"0")+IFERROR(V426/H426,"0")+IFERROR(V427/H427,"0")+IFERROR(V428/H428,"0")+IFERROR(V429/H429,"0")+IFERROR(V430/H430,"0")</f>
        <v>4</v>
      </c>
      <c r="W431" s="311">
        <f>IFERROR(IF(W425="",0,W425),"0")+IFERROR(IF(W426="",0,W426),"0")+IFERROR(IF(W427="",0,W427),"0")+IFERROR(IF(W428="",0,W428),"0")+IFERROR(IF(W429="",0,W429),"0")+IFERROR(IF(W430="",0,W430),"0")</f>
        <v>4.7840000000000001E-2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20</v>
      </c>
      <c r="V432" s="311">
        <f>IFERROR(SUM(V425:V430),"0")</f>
        <v>21.12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5"/>
      <c r="Y433" s="305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9">
        <v>4607091383409</v>
      </c>
      <c r="E434" s="318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7"/>
      <c r="O434" s="317"/>
      <c r="P434" s="317"/>
      <c r="Q434" s="318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9">
        <v>4607091383416</v>
      </c>
      <c r="E435" s="318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7"/>
      <c r="O435" s="317"/>
      <c r="P435" s="317"/>
      <c r="Q435" s="318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4"/>
      <c r="Y439" s="304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5"/>
      <c r="Y440" s="305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9">
        <v>4680115881099</v>
      </c>
      <c r="E441" s="318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7"/>
      <c r="O441" s="317"/>
      <c r="P441" s="317"/>
      <c r="Q441" s="318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9">
        <v>4680115881150</v>
      </c>
      <c r="E442" s="318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7"/>
      <c r="O442" s="317"/>
      <c r="P442" s="317"/>
      <c r="Q442" s="318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5"/>
      <c r="Y445" s="305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9">
        <v>4640242180526</v>
      </c>
      <c r="E446" s="318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3" t="s">
        <v>591</v>
      </c>
      <c r="N446" s="317"/>
      <c r="O446" s="317"/>
      <c r="P446" s="317"/>
      <c r="Q446" s="318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9">
        <v>4640242180519</v>
      </c>
      <c r="E447" s="318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7"/>
      <c r="O447" s="317"/>
      <c r="P447" s="317"/>
      <c r="Q447" s="318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9">
        <v>4680115881112</v>
      </c>
      <c r="E448" s="318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7"/>
      <c r="O448" s="317"/>
      <c r="P448" s="317"/>
      <c r="Q448" s="318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5"/>
      <c r="Y451" s="305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9">
        <v>4680115881167</v>
      </c>
      <c r="E452" s="318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7"/>
      <c r="O452" s="317"/>
      <c r="P452" s="317"/>
      <c r="Q452" s="318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9">
        <v>4640242180595</v>
      </c>
      <c r="E453" s="318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9" t="s">
        <v>600</v>
      </c>
      <c r="N453" s="317"/>
      <c r="O453" s="317"/>
      <c r="P453" s="317"/>
      <c r="Q453" s="318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9">
        <v>4680115881136</v>
      </c>
      <c r="E454" s="318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7"/>
      <c r="O454" s="317"/>
      <c r="P454" s="317"/>
      <c r="Q454" s="318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5"/>
      <c r="Y457" s="305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9">
        <v>4680115881068</v>
      </c>
      <c r="E458" s="318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7"/>
      <c r="O458" s="317"/>
      <c r="P458" s="317"/>
      <c r="Q458" s="318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9">
        <v>4680115881075</v>
      </c>
      <c r="E459" s="318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7"/>
      <c r="O459" s="317"/>
      <c r="P459" s="317"/>
      <c r="Q459" s="318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4"/>
      <c r="Y462" s="304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5"/>
      <c r="Y463" s="305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9">
        <v>4680115880870</v>
      </c>
      <c r="E464" s="318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7"/>
      <c r="O464" s="317"/>
      <c r="P464" s="317"/>
      <c r="Q464" s="318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1725.8000000000002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1791.6600000000003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1814.4654434454433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1883.8419999999999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4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4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1914.4654434454433</v>
      </c>
      <c r="V470" s="311">
        <f>GrossWeightTotalR+PalletQtyTotalR*25</f>
        <v>1983.8419999999999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254.05229338562671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262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3.7002899999999994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3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3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2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3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24.3</v>
      </c>
      <c r="D477" s="47">
        <f>IFERROR(V55*1,"0")+IFERROR(V56*1,"0")+IFERROR(V57*1,"0")+IFERROR(V58*1,"0")</f>
        <v>153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116.4</v>
      </c>
      <c r="F477" s="47">
        <f>IFERROR(V125*1,"0")+IFERROR(V126*1,"0")+IFERROR(V127*1,"0")+IFERROR(V128*1,"0")</f>
        <v>75.599999999999994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21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121.79999999999998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17.64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713.4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485.4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29.4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12.600000000000001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21.12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D421:E421"/>
    <mergeCell ref="D50:E50"/>
    <mergeCell ref="A190:W190"/>
    <mergeCell ref="D110:E110"/>
    <mergeCell ref="D408:E408"/>
    <mergeCell ref="Y17:Y18"/>
    <mergeCell ref="A40:L41"/>
    <mergeCell ref="D57:E57"/>
    <mergeCell ref="A8:C8"/>
    <mergeCell ref="M153:Q153"/>
    <mergeCell ref="M275:Q275"/>
    <mergeCell ref="D355:E355"/>
    <mergeCell ref="A124:W124"/>
    <mergeCell ref="D293:E293"/>
    <mergeCell ref="M90:Q90"/>
    <mergeCell ref="D97:E97"/>
    <mergeCell ref="M65:Q65"/>
    <mergeCell ref="A10:C10"/>
    <mergeCell ref="M79:S79"/>
    <mergeCell ref="M266:S266"/>
    <mergeCell ref="A277:L278"/>
    <mergeCell ref="D184:E184"/>
    <mergeCell ref="M60:S60"/>
    <mergeCell ref="A195:W195"/>
    <mergeCell ref="A42:W42"/>
    <mergeCell ref="A309:W309"/>
    <mergeCell ref="M137:S137"/>
    <mergeCell ref="D192:E192"/>
    <mergeCell ref="M179:Q179"/>
    <mergeCell ref="M449:S449"/>
    <mergeCell ref="D458:E458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A360:W360"/>
    <mergeCell ref="M388:Q388"/>
    <mergeCell ref="M437:S437"/>
    <mergeCell ref="M358:S358"/>
    <mergeCell ref="A369:L370"/>
    <mergeCell ref="M366:S366"/>
    <mergeCell ref="A253:W253"/>
    <mergeCell ref="A424:W424"/>
    <mergeCell ref="M464:Q464"/>
    <mergeCell ref="A240:W240"/>
    <mergeCell ref="C474:F474"/>
    <mergeCell ref="A443:L444"/>
    <mergeCell ref="M420:Q420"/>
    <mergeCell ref="M149:S149"/>
    <mergeCell ref="M320:S320"/>
    <mergeCell ref="M72:Q72"/>
    <mergeCell ref="M385:S385"/>
    <mergeCell ref="M435:Q435"/>
    <mergeCell ref="M286:S286"/>
    <mergeCell ref="M213:S213"/>
    <mergeCell ref="D191:E191"/>
    <mergeCell ref="M280:Q280"/>
    <mergeCell ref="D95:E95"/>
    <mergeCell ref="M82:Q82"/>
    <mergeCell ref="M219:Q219"/>
    <mergeCell ref="D173:E173"/>
    <mergeCell ref="M141:Q141"/>
    <mergeCell ref="M436:S436"/>
    <mergeCell ref="D170:E170"/>
    <mergeCell ref="D341:E341"/>
    <mergeCell ref="D49:E49"/>
    <mergeCell ref="Q5:R5"/>
    <mergeCell ref="F17:F18"/>
    <mergeCell ref="D120:E120"/>
    <mergeCell ref="D242:E242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M204:Q204"/>
    <mergeCell ref="A379:L380"/>
    <mergeCell ref="M198:Q198"/>
    <mergeCell ref="R17:S17"/>
    <mergeCell ref="A14:K14"/>
    <mergeCell ref="M356:Q356"/>
    <mergeCell ref="A47:W47"/>
    <mergeCell ref="O1:Q1"/>
    <mergeCell ref="D247:E247"/>
    <mergeCell ref="M186:Q186"/>
    <mergeCell ref="A261:L262"/>
    <mergeCell ref="M107:Q107"/>
    <mergeCell ref="M23:S23"/>
    <mergeCell ref="M194:S194"/>
    <mergeCell ref="M365:S365"/>
    <mergeCell ref="D249:E249"/>
    <mergeCell ref="M121:S121"/>
    <mergeCell ref="D105:E105"/>
    <mergeCell ref="A123:W123"/>
    <mergeCell ref="D276:E276"/>
    <mergeCell ref="M278:S278"/>
    <mergeCell ref="M135:Q135"/>
    <mergeCell ref="M306:Q306"/>
    <mergeCell ref="A263:W263"/>
    <mergeCell ref="S11:T11"/>
    <mergeCell ref="D17:E18"/>
    <mergeCell ref="A53:W53"/>
    <mergeCell ref="V17:V18"/>
    <mergeCell ref="G475:G476"/>
    <mergeCell ref="A417:L418"/>
    <mergeCell ref="I475:I476"/>
    <mergeCell ref="D430:E430"/>
    <mergeCell ref="M52:S52"/>
    <mergeCell ref="R474:S474"/>
    <mergeCell ref="D175:E175"/>
    <mergeCell ref="M245:S245"/>
    <mergeCell ref="A326:W326"/>
    <mergeCell ref="D221:E221"/>
    <mergeCell ref="D392:E392"/>
    <mergeCell ref="M208:Q208"/>
    <mergeCell ref="A335:L336"/>
    <mergeCell ref="D165:E165"/>
    <mergeCell ref="D323:E323"/>
    <mergeCell ref="D394:E394"/>
    <mergeCell ref="M210:Q210"/>
    <mergeCell ref="M185:Q185"/>
    <mergeCell ref="D265:E265"/>
    <mergeCell ref="M274:Q274"/>
    <mergeCell ref="D452:E452"/>
    <mergeCell ref="A188:L189"/>
    <mergeCell ref="M249:Q249"/>
    <mergeCell ref="M217:S217"/>
    <mergeCell ref="M430:Q430"/>
    <mergeCell ref="M119:Q119"/>
    <mergeCell ref="M290:Q290"/>
    <mergeCell ref="A103:W103"/>
    <mergeCell ref="A339:W339"/>
    <mergeCell ref="M69:Q69"/>
    <mergeCell ref="D76:E76"/>
    <mergeCell ref="F5:G5"/>
    <mergeCell ref="M308:S308"/>
    <mergeCell ref="A319:L320"/>
    <mergeCell ref="M354:Q354"/>
    <mergeCell ref="A21:W21"/>
    <mergeCell ref="N13:O13"/>
    <mergeCell ref="D29:E29"/>
    <mergeCell ref="A324:L325"/>
    <mergeCell ref="M43:Q43"/>
    <mergeCell ref="M347:Q347"/>
    <mergeCell ref="M427:Q427"/>
    <mergeCell ref="M370:S370"/>
    <mergeCell ref="D10:E10"/>
    <mergeCell ref="F10:G10"/>
    <mergeCell ref="M68:Q68"/>
    <mergeCell ref="M117:Q117"/>
    <mergeCell ref="D243:E243"/>
    <mergeCell ref="M55:Q55"/>
    <mergeCell ref="D99:E99"/>
    <mergeCell ref="D270:E270"/>
    <mergeCell ref="M353:Q353"/>
    <mergeCell ref="A44:L45"/>
    <mergeCell ref="A337:W337"/>
    <mergeCell ref="M67:Q67"/>
    <mergeCell ref="A167:L168"/>
    <mergeCell ref="D310:E310"/>
    <mergeCell ref="M418:S418"/>
    <mergeCell ref="M248:Q248"/>
    <mergeCell ref="M164:Q164"/>
    <mergeCell ref="M297:Q297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M66:Q66"/>
    <mergeCell ref="A407:W407"/>
    <mergeCell ref="M259:Q259"/>
    <mergeCell ref="M197:Q197"/>
    <mergeCell ref="D241:E241"/>
    <mergeCell ref="A115:W115"/>
    <mergeCell ref="M351:Q351"/>
    <mergeCell ref="D228:E228"/>
    <mergeCell ref="A344:W344"/>
    <mergeCell ref="A403:L404"/>
    <mergeCell ref="N11:O11"/>
    <mergeCell ref="M205:Q205"/>
    <mergeCell ref="M465:S465"/>
    <mergeCell ref="M244:S244"/>
    <mergeCell ref="D84:E84"/>
    <mergeCell ref="D22:E22"/>
    <mergeCell ref="M142:Q142"/>
    <mergeCell ref="M336:S336"/>
    <mergeCell ref="D447:E447"/>
    <mergeCell ref="M378:Q378"/>
    <mergeCell ref="A387:W387"/>
    <mergeCell ref="M182:Q182"/>
    <mergeCell ref="M102:S102"/>
    <mergeCell ref="D86:E86"/>
    <mergeCell ref="N12:O12"/>
    <mergeCell ref="D257:E257"/>
    <mergeCell ref="D384:E384"/>
    <mergeCell ref="M144:Q144"/>
    <mergeCell ref="M442:Q442"/>
    <mergeCell ref="A218:W218"/>
    <mergeCell ref="A250:L251"/>
    <mergeCell ref="A46:W46"/>
    <mergeCell ref="D215:E215"/>
    <mergeCell ref="M193:S193"/>
    <mergeCell ref="M414:Q414"/>
    <mergeCell ref="M352:Q352"/>
    <mergeCell ref="D231:E231"/>
    <mergeCell ref="A238:L239"/>
    <mergeCell ref="M345:Q345"/>
    <mergeCell ref="A32:L33"/>
    <mergeCell ref="A303:L304"/>
    <mergeCell ref="M267:S267"/>
    <mergeCell ref="M416:Q416"/>
    <mergeCell ref="M264:Q264"/>
    <mergeCell ref="A395:L396"/>
    <mergeCell ref="M36:S36"/>
    <mergeCell ref="M33:S33"/>
    <mergeCell ref="D318:E318"/>
    <mergeCell ref="D389:E389"/>
    <mergeCell ref="M183:Q183"/>
    <mergeCell ref="D35:E35"/>
    <mergeCell ref="A475:A476"/>
    <mergeCell ref="A321:W321"/>
    <mergeCell ref="D441:E441"/>
    <mergeCell ref="D368:E368"/>
    <mergeCell ref="M159:Q159"/>
    <mergeCell ref="D85:E85"/>
    <mergeCell ref="D207:E207"/>
    <mergeCell ref="M223:S223"/>
    <mergeCell ref="M230:Q230"/>
    <mergeCell ref="D256:E256"/>
    <mergeCell ref="A152:W152"/>
    <mergeCell ref="M330:Q330"/>
    <mergeCell ref="D383:E383"/>
    <mergeCell ref="M118:Q118"/>
    <mergeCell ref="M96:Q96"/>
    <mergeCell ref="D222:E222"/>
    <mergeCell ref="A289:W289"/>
    <mergeCell ref="A121:L122"/>
    <mergeCell ref="M111:Q111"/>
    <mergeCell ref="D159:E159"/>
    <mergeCell ref="M98:Q98"/>
    <mergeCell ref="A462:W462"/>
    <mergeCell ref="M312:S312"/>
    <mergeCell ref="D459:E45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M404:S404"/>
    <mergeCell ref="M173:Q173"/>
    <mergeCell ref="D413:E413"/>
    <mergeCell ref="D65:E65"/>
    <mergeCell ref="M148:Q148"/>
    <mergeCell ref="M421:Q421"/>
    <mergeCell ref="D428:E428"/>
    <mergeCell ref="D415:E415"/>
    <mergeCell ref="M299:S299"/>
    <mergeCell ref="M108:Q108"/>
    <mergeCell ref="S475:S476"/>
    <mergeCell ref="A80:W80"/>
    <mergeCell ref="A273:W273"/>
    <mergeCell ref="D7:K7"/>
    <mergeCell ref="A281:L282"/>
    <mergeCell ref="D181:E181"/>
    <mergeCell ref="M95:Q95"/>
    <mergeCell ref="A87:L88"/>
    <mergeCell ref="M393:Q393"/>
    <mergeCell ref="A13:K13"/>
    <mergeCell ref="D39:E39"/>
    <mergeCell ref="A307:L308"/>
    <mergeCell ref="M26:Q26"/>
    <mergeCell ref="M467:S467"/>
    <mergeCell ref="M97:Q97"/>
    <mergeCell ref="M271:S271"/>
    <mergeCell ref="D8:K8"/>
    <mergeCell ref="B475:B476"/>
    <mergeCell ref="M446:Q446"/>
    <mergeCell ref="M460:S460"/>
    <mergeCell ref="M448:Q448"/>
    <mergeCell ref="M227:Q227"/>
    <mergeCell ref="D446:E446"/>
    <mergeCell ref="A193:L194"/>
    <mergeCell ref="M458:Q458"/>
    <mergeCell ref="D296:E296"/>
    <mergeCell ref="D427:E427"/>
    <mergeCell ref="M237:Q237"/>
    <mergeCell ref="M31:Q31"/>
    <mergeCell ref="D75:E75"/>
    <mergeCell ref="M158:Q158"/>
    <mergeCell ref="D206:E206"/>
    <mergeCell ref="A216:L217"/>
    <mergeCell ref="M399:S399"/>
    <mergeCell ref="D146:E146"/>
    <mergeCell ref="D317:E317"/>
    <mergeCell ref="M85:Q85"/>
    <mergeCell ref="A331:L332"/>
    <mergeCell ref="A151:W151"/>
    <mergeCell ref="M301:Q301"/>
    <mergeCell ref="D83:E83"/>
    <mergeCell ref="D143:E143"/>
    <mergeCell ref="M166:Q166"/>
    <mergeCell ref="M398:Q398"/>
    <mergeCell ref="D136:E136"/>
    <mergeCell ref="A212:L213"/>
    <mergeCell ref="D434:E434"/>
    <mergeCell ref="M114:S114"/>
    <mergeCell ref="M456:S456"/>
    <mergeCell ref="A34:W34"/>
    <mergeCell ref="D203:E203"/>
    <mergeCell ref="D374:E374"/>
    <mergeCell ref="M236:Q236"/>
    <mergeCell ref="M156:S156"/>
    <mergeCell ref="D425:E425"/>
    <mergeCell ref="M155:S155"/>
    <mergeCell ref="H17:H18"/>
    <mergeCell ref="D204:E204"/>
    <mergeCell ref="M94:Q94"/>
    <mergeCell ref="D198:E198"/>
    <mergeCell ref="M28:Q28"/>
    <mergeCell ref="G17:G18"/>
    <mergeCell ref="A23:L24"/>
    <mergeCell ref="M285:S285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412:E412"/>
    <mergeCell ref="D64:E64"/>
    <mergeCell ref="M76:Q76"/>
    <mergeCell ref="M209:Q209"/>
    <mergeCell ref="S5:T5"/>
    <mergeCell ref="M147:Q147"/>
    <mergeCell ref="A131:W131"/>
    <mergeCell ref="D362:E362"/>
    <mergeCell ref="A449:L450"/>
    <mergeCell ref="D349:E349"/>
    <mergeCell ref="M165:Q165"/>
    <mergeCell ref="A101:L102"/>
    <mergeCell ref="M211:Q211"/>
    <mergeCell ref="M298:S298"/>
    <mergeCell ref="M325:S325"/>
    <mergeCell ref="M396:S396"/>
    <mergeCell ref="N9:O9"/>
    <mergeCell ref="D227:E227"/>
    <mergeCell ref="A9:C9"/>
    <mergeCell ref="D202:E202"/>
    <mergeCell ref="D373:E373"/>
    <mergeCell ref="D58:E58"/>
    <mergeCell ref="M116:Q116"/>
    <mergeCell ref="D294:E294"/>
    <mergeCell ref="K475:K476"/>
    <mergeCell ref="M475:M476"/>
    <mergeCell ref="D295:E295"/>
    <mergeCell ref="D178:E178"/>
    <mergeCell ref="D172:E172"/>
    <mergeCell ref="M400:S400"/>
    <mergeCell ref="A436:L437"/>
    <mergeCell ref="M92:Q92"/>
    <mergeCell ref="M394:Q394"/>
    <mergeCell ref="M229:Q229"/>
    <mergeCell ref="M452:Q452"/>
    <mergeCell ref="A266:L267"/>
    <mergeCell ref="M224:S224"/>
    <mergeCell ref="M466:S466"/>
    <mergeCell ref="D254:E254"/>
    <mergeCell ref="A137:L138"/>
    <mergeCell ref="M232:S232"/>
    <mergeCell ref="D346:E346"/>
    <mergeCell ref="D125:E125"/>
    <mergeCell ref="M105:Q105"/>
    <mergeCell ref="D112:E112"/>
    <mergeCell ref="M341:Q341"/>
    <mergeCell ref="D348:E348"/>
    <mergeCell ref="M120:Q120"/>
    <mergeCell ref="A438:W438"/>
    <mergeCell ref="M88:S88"/>
    <mergeCell ref="M359:S359"/>
    <mergeCell ref="A422:L423"/>
    <mergeCell ref="M311:S311"/>
    <mergeCell ref="A269:W269"/>
    <mergeCell ref="A440:W440"/>
    <mergeCell ref="M361:Q361"/>
    <mergeCell ref="D74:E74"/>
    <mergeCell ref="D201:E201"/>
    <mergeCell ref="M277:S277"/>
    <mergeCell ref="M284:Q284"/>
    <mergeCell ref="D372:E372"/>
    <mergeCell ref="A439:W439"/>
    <mergeCell ref="A377:W377"/>
    <mergeCell ref="A433:W433"/>
    <mergeCell ref="A333:W333"/>
    <mergeCell ref="M221:Q221"/>
    <mergeCell ref="M392:Q392"/>
    <mergeCell ref="M215:Q215"/>
    <mergeCell ref="M81:Q81"/>
    <mergeCell ref="M78:S78"/>
    <mergeCell ref="D127:E127"/>
    <mergeCell ref="M145:Q145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104:E104"/>
    <mergeCell ref="D275:E275"/>
    <mergeCell ref="M87:S87"/>
    <mergeCell ref="D340:E340"/>
    <mergeCell ref="M429:Q429"/>
    <mergeCell ref="D185:E185"/>
    <mergeCell ref="A252:W252"/>
    <mergeCell ref="A358:L359"/>
    <mergeCell ref="M74:Q74"/>
    <mergeCell ref="A78:L79"/>
    <mergeCell ref="A149:L150"/>
    <mergeCell ref="M310:Q310"/>
    <mergeCell ref="A385:L386"/>
    <mergeCell ref="M316:Q316"/>
    <mergeCell ref="M2:T3"/>
    <mergeCell ref="A20:W20"/>
    <mergeCell ref="A365:L366"/>
    <mergeCell ref="M15:Q16"/>
    <mergeCell ref="M375:S375"/>
    <mergeCell ref="M369:S369"/>
    <mergeCell ref="D182:E182"/>
    <mergeCell ref="D109:E109"/>
    <mergeCell ref="D280:E280"/>
    <mergeCell ref="M363:Q363"/>
    <mergeCell ref="D345:E345"/>
    <mergeCell ref="A314:W314"/>
    <mergeCell ref="D119:E119"/>
    <mergeCell ref="U17:U18"/>
    <mergeCell ref="M329:Q329"/>
    <mergeCell ref="M59:S59"/>
    <mergeCell ref="D43:E43"/>
    <mergeCell ref="D68:E68"/>
    <mergeCell ref="A62:W62"/>
    <mergeCell ref="M63:Q63"/>
    <mergeCell ref="M50:Q50"/>
    <mergeCell ref="A61:W61"/>
    <mergeCell ref="S10:T10"/>
    <mergeCell ref="D56:E56"/>
    <mergeCell ref="M206:Q206"/>
    <mergeCell ref="D264:E264"/>
    <mergeCell ref="M138:S138"/>
    <mergeCell ref="D220:E220"/>
    <mergeCell ref="D391:E391"/>
    <mergeCell ref="M126:Q126"/>
    <mergeCell ref="D328:E328"/>
    <mergeCell ref="M411:Q411"/>
    <mergeCell ref="A129:L130"/>
    <mergeCell ref="D176:E176"/>
    <mergeCell ref="D347:E347"/>
    <mergeCell ref="M163:Q163"/>
    <mergeCell ref="M443:S443"/>
    <mergeCell ref="M260:Q260"/>
    <mergeCell ref="D96:E96"/>
    <mergeCell ref="L475:L476"/>
    <mergeCell ref="M276:Q276"/>
    <mergeCell ref="M470:S470"/>
    <mergeCell ref="N475:N476"/>
    <mergeCell ref="A132:W132"/>
    <mergeCell ref="M122:S122"/>
    <mergeCell ref="D350:E350"/>
    <mergeCell ref="M383:Q383"/>
    <mergeCell ref="D116:E116"/>
    <mergeCell ref="A196:W196"/>
    <mergeCell ref="A463:W463"/>
    <mergeCell ref="D414:E414"/>
    <mergeCell ref="D352:E352"/>
    <mergeCell ref="M293:Q293"/>
    <mergeCell ref="A419:W419"/>
    <mergeCell ref="D327:E327"/>
    <mergeCell ref="D398:E398"/>
    <mergeCell ref="M447:Q447"/>
    <mergeCell ref="D454:E454"/>
    <mergeCell ref="D106:E106"/>
    <mergeCell ref="D416:E416"/>
    <mergeCell ref="M417:S417"/>
    <mergeCell ref="D230:E230"/>
    <mergeCell ref="A406:W406"/>
    <mergeCell ref="D9:E9"/>
    <mergeCell ref="M136:Q136"/>
    <mergeCell ref="D118:E118"/>
    <mergeCell ref="F9:G9"/>
    <mergeCell ref="D180:E180"/>
    <mergeCell ref="M434:Q434"/>
    <mergeCell ref="M57:Q57"/>
    <mergeCell ref="M355:Q355"/>
    <mergeCell ref="M29:Q29"/>
    <mergeCell ref="M134:Q134"/>
    <mergeCell ref="M200:Q200"/>
    <mergeCell ref="M265:Q265"/>
    <mergeCell ref="M357:Q357"/>
    <mergeCell ref="A244:L245"/>
    <mergeCell ref="M37:S37"/>
    <mergeCell ref="M379:S379"/>
    <mergeCell ref="M71:Q71"/>
    <mergeCell ref="A342:L343"/>
    <mergeCell ref="M202:Q202"/>
    <mergeCell ref="M58:Q58"/>
    <mergeCell ref="M294:Q294"/>
    <mergeCell ref="D390:E390"/>
    <mergeCell ref="M402:Q402"/>
    <mergeCell ref="E475:E476"/>
    <mergeCell ref="A5:C5"/>
    <mergeCell ref="M324:S324"/>
    <mergeCell ref="A457:W457"/>
    <mergeCell ref="M422:S422"/>
    <mergeCell ref="M174:Q174"/>
    <mergeCell ref="T17:T18"/>
    <mergeCell ref="M130:S130"/>
    <mergeCell ref="M410:Q410"/>
    <mergeCell ref="M261:S261"/>
    <mergeCell ref="M432:S432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C17:C18"/>
    <mergeCell ref="M199:Q199"/>
    <mergeCell ref="M319:S319"/>
    <mergeCell ref="A6:C6"/>
    <mergeCell ref="M335:S335"/>
    <mergeCell ref="D26:E26"/>
    <mergeCell ref="D148:E148"/>
    <mergeCell ref="M146:Q146"/>
    <mergeCell ref="M41:S41"/>
    <mergeCell ref="M181:Q181"/>
    <mergeCell ref="M83:Q83"/>
    <mergeCell ref="D90:E90"/>
    <mergeCell ref="S12:T12"/>
    <mergeCell ref="M24:S24"/>
    <mergeCell ref="A157:W157"/>
    <mergeCell ref="M39:Q39"/>
    <mergeCell ref="A19:W19"/>
    <mergeCell ref="M110:Q110"/>
    <mergeCell ref="N6:O6"/>
    <mergeCell ref="D63:E63"/>
    <mergeCell ref="M272:S272"/>
    <mergeCell ref="D330:E330"/>
    <mergeCell ref="D27:E27"/>
    <mergeCell ref="A25:W25"/>
    <mergeCell ref="D91:E91"/>
    <mergeCell ref="A36:L37"/>
    <mergeCell ref="D93:E93"/>
    <mergeCell ref="M413:Q413"/>
    <mergeCell ref="D72:E72"/>
    <mergeCell ref="M129:S129"/>
    <mergeCell ref="M192:Q192"/>
    <mergeCell ref="A467:L472"/>
    <mergeCell ref="M428:Q428"/>
    <mergeCell ref="D235:E235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D388:E388"/>
    <mergeCell ref="D448:E448"/>
    <mergeCell ref="C475:C476"/>
    <mergeCell ref="M408:Q408"/>
    <mergeCell ref="M472:S472"/>
    <mergeCell ref="D334:E334"/>
    <mergeCell ref="A401:W401"/>
    <mergeCell ref="M251:S251"/>
    <mergeCell ref="M189:S189"/>
    <mergeCell ref="M45:S45"/>
    <mergeCell ref="M431:S431"/>
    <mergeCell ref="M238:S238"/>
    <mergeCell ref="D100:E100"/>
    <mergeCell ref="D158:E158"/>
    <mergeCell ref="M247:Q247"/>
    <mergeCell ref="D229:E229"/>
    <mergeCell ref="D329:E329"/>
    <mergeCell ref="A169:W169"/>
    <mergeCell ref="A225:W225"/>
    <mergeCell ref="D77:E77"/>
    <mergeCell ref="M64:Q64"/>
    <mergeCell ref="D108:E108"/>
    <mergeCell ref="M191:Q191"/>
    <mergeCell ref="M362:Q362"/>
    <mergeCell ref="M178:Q178"/>
    <mergeCell ref="M349:Q349"/>
    <mergeCell ref="A162:W162"/>
    <mergeCell ref="M376:S376"/>
    <mergeCell ref="M461:S461"/>
    <mergeCell ref="D274:E274"/>
    <mergeCell ref="A214:W214"/>
    <mergeCell ref="D301:E301"/>
    <mergeCell ref="M242:Q242"/>
    <mergeCell ref="D211:E211"/>
    <mergeCell ref="AZ17:AZ18"/>
    <mergeCell ref="D1:F1"/>
    <mergeCell ref="M100:Q100"/>
    <mergeCell ref="J17:J18"/>
    <mergeCell ref="D82:E82"/>
    <mergeCell ref="L17:L18"/>
    <mergeCell ref="M231:Q231"/>
    <mergeCell ref="A223:L224"/>
    <mergeCell ref="M423:S423"/>
    <mergeCell ref="D31:E31"/>
    <mergeCell ref="I17:I18"/>
    <mergeCell ref="D141:E141"/>
    <mergeCell ref="M128:Q128"/>
    <mergeCell ref="N5:O5"/>
    <mergeCell ref="D135:E135"/>
    <mergeCell ref="M426:Q426"/>
    <mergeCell ref="M255:Q255"/>
    <mergeCell ref="D306:E306"/>
    <mergeCell ref="Z17:AB18"/>
    <mergeCell ref="M254:Q254"/>
    <mergeCell ref="D236:E236"/>
    <mergeCell ref="D117:E117"/>
    <mergeCell ref="D92:E92"/>
    <mergeCell ref="D55:E55"/>
    <mergeCell ref="D30:E30"/>
    <mergeCell ref="M175:Q175"/>
    <mergeCell ref="M346:Q346"/>
    <mergeCell ref="D67:E67"/>
    <mergeCell ref="M125:Q125"/>
    <mergeCell ref="M318:Q318"/>
    <mergeCell ref="M256:Q256"/>
    <mergeCell ref="M112:Q112"/>
    <mergeCell ref="D290:E290"/>
    <mergeCell ref="D94:E94"/>
    <mergeCell ref="D69:E69"/>
    <mergeCell ref="A288:W288"/>
    <mergeCell ref="M56:Q56"/>
    <mergeCell ref="M323:Q323"/>
    <mergeCell ref="M127:Q127"/>
    <mergeCell ref="M176:Q176"/>
    <mergeCell ref="A155:L156"/>
    <mergeCell ref="M32:S32"/>
    <mergeCell ref="O475:O476"/>
    <mergeCell ref="A271:L272"/>
    <mergeCell ref="M113:S113"/>
    <mergeCell ref="Q475:Q476"/>
    <mergeCell ref="M471:S471"/>
    <mergeCell ref="D284:E284"/>
    <mergeCell ref="M30:Q30"/>
    <mergeCell ref="M250:S250"/>
    <mergeCell ref="D259:E259"/>
    <mergeCell ref="M317:Q317"/>
    <mergeCell ref="M212:S212"/>
    <mergeCell ref="G474:L474"/>
    <mergeCell ref="D353:E353"/>
    <mergeCell ref="D361:E361"/>
    <mergeCell ref="M348:Q348"/>
    <mergeCell ref="A460:L461"/>
    <mergeCell ref="D354:E354"/>
    <mergeCell ref="M412:Q412"/>
    <mergeCell ref="M303:S303"/>
    <mergeCell ref="D356:E356"/>
    <mergeCell ref="M201:Q201"/>
    <mergeCell ref="M395:S395"/>
    <mergeCell ref="A455:L456"/>
    <mergeCell ref="M167:S167"/>
    <mergeCell ref="H5:K5"/>
    <mergeCell ref="M241:Q241"/>
    <mergeCell ref="M35:Q35"/>
    <mergeCell ref="M328:Q328"/>
    <mergeCell ref="M228:Q228"/>
    <mergeCell ref="M17:Q18"/>
    <mergeCell ref="M222:Q222"/>
    <mergeCell ref="D6:K6"/>
    <mergeCell ref="M342:S342"/>
    <mergeCell ref="M172:Q172"/>
    <mergeCell ref="M99:Q99"/>
    <mergeCell ref="D28:E28"/>
    <mergeCell ref="D5:E5"/>
    <mergeCell ref="A54:W54"/>
    <mergeCell ref="D145:E145"/>
    <mergeCell ref="M161:S161"/>
    <mergeCell ref="D316:E316"/>
    <mergeCell ref="M332:S332"/>
    <mergeCell ref="M203:Q203"/>
    <mergeCell ref="D210:E210"/>
    <mergeCell ref="A283:W283"/>
    <mergeCell ref="M304:S304"/>
    <mergeCell ref="M243:Q243"/>
    <mergeCell ref="D209:E209"/>
    <mergeCell ref="A451:W451"/>
    <mergeCell ref="M168:S168"/>
    <mergeCell ref="A445:W445"/>
    <mergeCell ref="M239:S239"/>
    <mergeCell ref="M160:S160"/>
    <mergeCell ref="D144:E144"/>
    <mergeCell ref="M282:S282"/>
    <mergeCell ref="D315:E315"/>
    <mergeCell ref="M331:S331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403:S403"/>
    <mergeCell ref="D147:E147"/>
    <mergeCell ref="M292:Q292"/>
    <mergeCell ref="M364:Q364"/>
    <mergeCell ref="A399:L400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A285:L286"/>
    <mergeCell ref="M454:Q454"/>
    <mergeCell ref="M373:Q373"/>
    <mergeCell ref="M468:S468"/>
    <mergeCell ref="M93:Q93"/>
    <mergeCell ref="M220:Q220"/>
    <mergeCell ref="M391:Q391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M27:Q27"/>
    <mergeCell ref="D71:E71"/>
    <mergeCell ref="M154:Q154"/>
    <mergeCell ref="B17:B18"/>
    <mergeCell ref="A59:L60"/>
    <mergeCell ref="A287:W287"/>
    <mergeCell ref="Q6:R9"/>
    <mergeCell ref="S6:T9"/>
    <mergeCell ref="M109:Q109"/>
    <mergeCell ref="A367:W367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M22:Q22"/>
    <mergeCell ref="D66:E66"/>
    <mergeCell ref="D126:E126"/>
    <mergeCell ref="H10:K10"/>
    <mergeCell ref="M75:Q75"/>
    <mergeCell ref="A133:W133"/>
    <mergeCell ref="D197:E197"/>
    <mergeCell ref="D351:E351"/>
    <mergeCell ref="D411:E411"/>
    <mergeCell ref="M409:Q409"/>
    <mergeCell ref="A89:W89"/>
    <mergeCell ref="M86:Q86"/>
    <mergeCell ref="M384:Q384"/>
    <mergeCell ref="A160:L161"/>
    <mergeCell ref="M143:Q143"/>
    <mergeCell ref="D187:E187"/>
    <mergeCell ref="M270:Q270"/>
    <mergeCell ref="M441:Q441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A38:W38"/>
    <mergeCell ref="D378:E378"/>
    <mergeCell ref="D81:E81"/>
    <mergeCell ref="M44:S44"/>
    <mergeCell ref="A51:L52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