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W449" i="1"/>
  <c r="V449" i="1"/>
  <c r="U449" i="1"/>
  <c r="V448" i="1"/>
  <c r="W448" i="1" s="1"/>
  <c r="M448" i="1"/>
  <c r="V447" i="1"/>
  <c r="W447" i="1" s="1"/>
  <c r="W446" i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W420" i="1"/>
  <c r="W422" i="1" s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W412" i="1"/>
  <c r="V412" i="1"/>
  <c r="M412" i="1"/>
  <c r="V411" i="1"/>
  <c r="W411" i="1" s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W403" i="1"/>
  <c r="U403" i="1"/>
  <c r="W402" i="1"/>
  <c r="V402" i="1"/>
  <c r="M402" i="1"/>
  <c r="U400" i="1"/>
  <c r="U399" i="1"/>
  <c r="W398" i="1"/>
  <c r="W399" i="1" s="1"/>
  <c r="V398" i="1"/>
  <c r="M398" i="1"/>
  <c r="U396" i="1"/>
  <c r="W395" i="1"/>
  <c r="U395" i="1"/>
  <c r="W394" i="1"/>
  <c r="V394" i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V386" i="1"/>
  <c r="U386" i="1"/>
  <c r="U385" i="1"/>
  <c r="W384" i="1"/>
  <c r="V384" i="1"/>
  <c r="M384" i="1"/>
  <c r="W383" i="1"/>
  <c r="W385" i="1" s="1"/>
  <c r="V383" i="1"/>
  <c r="V385" i="1" s="1"/>
  <c r="M383" i="1"/>
  <c r="U380" i="1"/>
  <c r="W379" i="1"/>
  <c r="U379" i="1"/>
  <c r="W378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V366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V343" i="1"/>
  <c r="U343" i="1"/>
  <c r="U342" i="1"/>
  <c r="W341" i="1"/>
  <c r="V341" i="1"/>
  <c r="M341" i="1"/>
  <c r="W340" i="1"/>
  <c r="W342" i="1" s="1"/>
  <c r="V340" i="1"/>
  <c r="M340" i="1"/>
  <c r="U336" i="1"/>
  <c r="W335" i="1"/>
  <c r="U335" i="1"/>
  <c r="W334" i="1"/>
  <c r="V334" i="1"/>
  <c r="M334" i="1"/>
  <c r="U332" i="1"/>
  <c r="U331" i="1"/>
  <c r="W330" i="1"/>
  <c r="W331" i="1" s="1"/>
  <c r="V330" i="1"/>
  <c r="M330" i="1"/>
  <c r="V329" i="1"/>
  <c r="W329" i="1" s="1"/>
  <c r="M329" i="1"/>
  <c r="V328" i="1"/>
  <c r="W328" i="1" s="1"/>
  <c r="M328" i="1"/>
  <c r="W327" i="1"/>
  <c r="V327" i="1"/>
  <c r="V331" i="1" s="1"/>
  <c r="M327" i="1"/>
  <c r="V325" i="1"/>
  <c r="U325" i="1"/>
  <c r="U324" i="1"/>
  <c r="W323" i="1"/>
  <c r="V323" i="1"/>
  <c r="M323" i="1"/>
  <c r="W322" i="1"/>
  <c r="W324" i="1" s="1"/>
  <c r="V322" i="1"/>
  <c r="V324" i="1" s="1"/>
  <c r="M322" i="1"/>
  <c r="U320" i="1"/>
  <c r="W319" i="1"/>
  <c r="U319" i="1"/>
  <c r="W318" i="1"/>
  <c r="V318" i="1"/>
  <c r="M318" i="1"/>
  <c r="V317" i="1"/>
  <c r="W317" i="1" s="1"/>
  <c r="M317" i="1"/>
  <c r="V316" i="1"/>
  <c r="W316" i="1" s="1"/>
  <c r="M316" i="1"/>
  <c r="W315" i="1"/>
  <c r="V315" i="1"/>
  <c r="N477" i="1" s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V304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W297" i="1"/>
  <c r="V297" i="1"/>
  <c r="M297" i="1"/>
  <c r="V296" i="1"/>
  <c r="W296" i="1" s="1"/>
  <c r="M296" i="1"/>
  <c r="V295" i="1"/>
  <c r="W295" i="1" s="1"/>
  <c r="W294" i="1"/>
  <c r="W298" i="1" s="1"/>
  <c r="V294" i="1"/>
  <c r="M294" i="1"/>
  <c r="V293" i="1"/>
  <c r="W293" i="1" s="1"/>
  <c r="M293" i="1"/>
  <c r="V292" i="1"/>
  <c r="W292" i="1" s="1"/>
  <c r="M292" i="1"/>
  <c r="W291" i="1"/>
  <c r="V291" i="1"/>
  <c r="M291" i="1"/>
  <c r="W290" i="1"/>
  <c r="V290" i="1"/>
  <c r="M290" i="1"/>
  <c r="U286" i="1"/>
  <c r="U285" i="1"/>
  <c r="W284" i="1"/>
  <c r="W285" i="1" s="1"/>
  <c r="V284" i="1"/>
  <c r="M284" i="1"/>
  <c r="U282" i="1"/>
  <c r="W281" i="1"/>
  <c r="U281" i="1"/>
  <c r="W280" i="1"/>
  <c r="V280" i="1"/>
  <c r="M280" i="1"/>
  <c r="U278" i="1"/>
  <c r="U277" i="1"/>
  <c r="W276" i="1"/>
  <c r="V276" i="1"/>
  <c r="L477" i="1" s="1"/>
  <c r="V275" i="1"/>
  <c r="W275" i="1" s="1"/>
  <c r="M275" i="1"/>
  <c r="W274" i="1"/>
  <c r="W277" i="1" s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W264" i="1"/>
  <c r="W266" i="1" s="1"/>
  <c r="V264" i="1"/>
  <c r="V266" i="1" s="1"/>
  <c r="M264" i="1"/>
  <c r="U262" i="1"/>
  <c r="U261" i="1"/>
  <c r="W260" i="1"/>
  <c r="V260" i="1"/>
  <c r="M260" i="1"/>
  <c r="V259" i="1"/>
  <c r="W259" i="1" s="1"/>
  <c r="M259" i="1"/>
  <c r="V258" i="1"/>
  <c r="W258" i="1" s="1"/>
  <c r="M258" i="1"/>
  <c r="W257" i="1"/>
  <c r="V257" i="1"/>
  <c r="M257" i="1"/>
  <c r="W256" i="1"/>
  <c r="V256" i="1"/>
  <c r="V255" i="1"/>
  <c r="W255" i="1" s="1"/>
  <c r="M255" i="1"/>
  <c r="W254" i="1"/>
  <c r="W261" i="1" s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W238" i="1"/>
  <c r="V238" i="1"/>
  <c r="U238" i="1"/>
  <c r="V237" i="1"/>
  <c r="W237" i="1" s="1"/>
  <c r="M237" i="1"/>
  <c r="V236" i="1"/>
  <c r="W236" i="1" s="1"/>
  <c r="M236" i="1"/>
  <c r="W235" i="1"/>
  <c r="V235" i="1"/>
  <c r="V239" i="1" s="1"/>
  <c r="M235" i="1"/>
  <c r="U233" i="1"/>
  <c r="U232" i="1"/>
  <c r="W231" i="1"/>
  <c r="V231" i="1"/>
  <c r="M231" i="1"/>
  <c r="W230" i="1"/>
  <c r="V230" i="1"/>
  <c r="V233" i="1" s="1"/>
  <c r="M230" i="1"/>
  <c r="V229" i="1"/>
  <c r="W229" i="1" s="1"/>
  <c r="M229" i="1"/>
  <c r="V228" i="1"/>
  <c r="W228" i="1" s="1"/>
  <c r="M228" i="1"/>
  <c r="W227" i="1"/>
  <c r="V227" i="1"/>
  <c r="M227" i="1"/>
  <c r="W226" i="1"/>
  <c r="V226" i="1"/>
  <c r="M226" i="1"/>
  <c r="U224" i="1"/>
  <c r="U223" i="1"/>
  <c r="W222" i="1"/>
  <c r="V222" i="1"/>
  <c r="M222" i="1"/>
  <c r="V221" i="1"/>
  <c r="W221" i="1" s="1"/>
  <c r="M221" i="1"/>
  <c r="V220" i="1"/>
  <c r="W220" i="1" s="1"/>
  <c r="W223" i="1" s="1"/>
  <c r="M220" i="1"/>
  <c r="W219" i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W173" i="1"/>
  <c r="V173" i="1"/>
  <c r="W172" i="1"/>
  <c r="V172" i="1"/>
  <c r="M172" i="1"/>
  <c r="V171" i="1"/>
  <c r="W171" i="1" s="1"/>
  <c r="W170" i="1"/>
  <c r="V170" i="1"/>
  <c r="M170" i="1"/>
  <c r="U168" i="1"/>
  <c r="U167" i="1"/>
  <c r="W166" i="1"/>
  <c r="V166" i="1"/>
  <c r="M166" i="1"/>
  <c r="W165" i="1"/>
  <c r="V165" i="1"/>
  <c r="V168" i="1" s="1"/>
  <c r="M165" i="1"/>
  <c r="V164" i="1"/>
  <c r="W164" i="1" s="1"/>
  <c r="M164" i="1"/>
  <c r="W163" i="1"/>
  <c r="W167" i="1" s="1"/>
  <c r="V163" i="1"/>
  <c r="M163" i="1"/>
  <c r="U161" i="1"/>
  <c r="U160" i="1"/>
  <c r="W159" i="1"/>
  <c r="V159" i="1"/>
  <c r="M159" i="1"/>
  <c r="V158" i="1"/>
  <c r="V160" i="1" s="1"/>
  <c r="U156" i="1"/>
  <c r="U155" i="1"/>
  <c r="W154" i="1"/>
  <c r="V154" i="1"/>
  <c r="M154" i="1"/>
  <c r="V153" i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V149" i="1" s="1"/>
  <c r="M142" i="1"/>
  <c r="W141" i="1"/>
  <c r="V141" i="1"/>
  <c r="H477" i="1" s="1"/>
  <c r="M141" i="1"/>
  <c r="U138" i="1"/>
  <c r="U137" i="1"/>
  <c r="W136" i="1"/>
  <c r="V136" i="1"/>
  <c r="M136" i="1"/>
  <c r="V135" i="1"/>
  <c r="W135" i="1" s="1"/>
  <c r="M135" i="1"/>
  <c r="W134" i="1"/>
  <c r="W137" i="1" s="1"/>
  <c r="V134" i="1"/>
  <c r="M134" i="1"/>
  <c r="U130" i="1"/>
  <c r="U129" i="1"/>
  <c r="W128" i="1"/>
  <c r="V128" i="1"/>
  <c r="M128" i="1"/>
  <c r="W127" i="1"/>
  <c r="V127" i="1"/>
  <c r="M127" i="1"/>
  <c r="V126" i="1"/>
  <c r="W126" i="1" s="1"/>
  <c r="M126" i="1"/>
  <c r="V125" i="1"/>
  <c r="V129" i="1" s="1"/>
  <c r="M125" i="1"/>
  <c r="V122" i="1"/>
  <c r="U122" i="1"/>
  <c r="U121" i="1"/>
  <c r="V120" i="1"/>
  <c r="W120" i="1" s="1"/>
  <c r="W119" i="1"/>
  <c r="V119" i="1"/>
  <c r="M119" i="1"/>
  <c r="W118" i="1"/>
  <c r="V118" i="1"/>
  <c r="W117" i="1"/>
  <c r="V117" i="1"/>
  <c r="M117" i="1"/>
  <c r="W116" i="1"/>
  <c r="W121" i="1" s="1"/>
  <c r="V116" i="1"/>
  <c r="V121" i="1" s="1"/>
  <c r="M116" i="1"/>
  <c r="U114" i="1"/>
  <c r="U113" i="1"/>
  <c r="W112" i="1"/>
  <c r="V112" i="1"/>
  <c r="V111" i="1"/>
  <c r="W111" i="1" s="1"/>
  <c r="M111" i="1"/>
  <c r="W110" i="1"/>
  <c r="V110" i="1"/>
  <c r="V109" i="1"/>
  <c r="W109" i="1" s="1"/>
  <c r="W108" i="1"/>
  <c r="V108" i="1"/>
  <c r="V107" i="1"/>
  <c r="W107" i="1" s="1"/>
  <c r="M107" i="1"/>
  <c r="W106" i="1"/>
  <c r="V106" i="1"/>
  <c r="M106" i="1"/>
  <c r="W105" i="1"/>
  <c r="V105" i="1"/>
  <c r="V104" i="1"/>
  <c r="V113" i="1" s="1"/>
  <c r="U102" i="1"/>
  <c r="U101" i="1"/>
  <c r="W100" i="1"/>
  <c r="V100" i="1"/>
  <c r="M100" i="1"/>
  <c r="W99" i="1"/>
  <c r="V99" i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V92" i="1"/>
  <c r="M92" i="1"/>
  <c r="W91" i="1"/>
  <c r="V91" i="1"/>
  <c r="V90" i="1"/>
  <c r="V102" i="1" s="1"/>
  <c r="U88" i="1"/>
  <c r="U87" i="1"/>
  <c r="W86" i="1"/>
  <c r="V86" i="1"/>
  <c r="M86" i="1"/>
  <c r="W85" i="1"/>
  <c r="V85" i="1"/>
  <c r="M85" i="1"/>
  <c r="W84" i="1"/>
  <c r="V84" i="1"/>
  <c r="W83" i="1"/>
  <c r="V83" i="1"/>
  <c r="W82" i="1"/>
  <c r="V82" i="1"/>
  <c r="M82" i="1"/>
  <c r="V81" i="1"/>
  <c r="V88" i="1" s="1"/>
  <c r="U79" i="1"/>
  <c r="U78" i="1"/>
  <c r="W77" i="1"/>
  <c r="V77" i="1"/>
  <c r="M77" i="1"/>
  <c r="W76" i="1"/>
  <c r="V76" i="1"/>
  <c r="M76" i="1"/>
  <c r="W75" i="1"/>
  <c r="V75" i="1"/>
  <c r="M75" i="1"/>
  <c r="V74" i="1"/>
  <c r="W74" i="1" s="1"/>
  <c r="M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W78" i="1" s="1"/>
  <c r="V63" i="1"/>
  <c r="V78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W50" i="1"/>
  <c r="V50" i="1"/>
  <c r="M50" i="1"/>
  <c r="W49" i="1"/>
  <c r="W51" i="1" s="1"/>
  <c r="V49" i="1"/>
  <c r="C477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W26" i="1"/>
  <c r="W32" i="1" s="1"/>
  <c r="V26" i="1"/>
  <c r="V32" i="1" s="1"/>
  <c r="M26" i="1"/>
  <c r="U24" i="1"/>
  <c r="U467" i="1" s="1"/>
  <c r="U23" i="1"/>
  <c r="W22" i="1"/>
  <c r="W23" i="1" s="1"/>
  <c r="V22" i="1"/>
  <c r="V469" i="1" s="1"/>
  <c r="M22" i="1"/>
  <c r="H10" i="1"/>
  <c r="A9" i="1"/>
  <c r="A10" i="1" s="1"/>
  <c r="D7" i="1"/>
  <c r="N6" i="1"/>
  <c r="M2" i="1"/>
  <c r="F9" i="1" l="1"/>
  <c r="F10" i="1"/>
  <c r="V33" i="1"/>
  <c r="V87" i="1"/>
  <c r="V101" i="1"/>
  <c r="I477" i="1"/>
  <c r="V156" i="1"/>
  <c r="W153" i="1"/>
  <c r="W155" i="1" s="1"/>
  <c r="V161" i="1"/>
  <c r="V188" i="1"/>
  <c r="J477" i="1"/>
  <c r="V212" i="1"/>
  <c r="W197" i="1"/>
  <c r="W212" i="1" s="1"/>
  <c r="V250" i="1"/>
  <c r="W247" i="1"/>
  <c r="W250" i="1" s="1"/>
  <c r="D477" i="1"/>
  <c r="H9" i="1"/>
  <c r="U471" i="1"/>
  <c r="V24" i="1"/>
  <c r="W55" i="1"/>
  <c r="W59" i="1" s="1"/>
  <c r="W472" i="1" s="1"/>
  <c r="W81" i="1"/>
  <c r="W87" i="1" s="1"/>
  <c r="W90" i="1"/>
  <c r="W101" i="1" s="1"/>
  <c r="W104" i="1"/>
  <c r="W113" i="1" s="1"/>
  <c r="G477" i="1"/>
  <c r="V137" i="1"/>
  <c r="W142" i="1"/>
  <c r="W149" i="1" s="1"/>
  <c r="V155" i="1"/>
  <c r="W158" i="1"/>
  <c r="W160" i="1" s="1"/>
  <c r="V232" i="1"/>
  <c r="V251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J9" i="1"/>
  <c r="V23" i="1"/>
  <c r="V60" i="1"/>
  <c r="F477" i="1"/>
  <c r="W125" i="1"/>
  <c r="W129" i="1" s="1"/>
  <c r="V150" i="1"/>
  <c r="V167" i="1"/>
  <c r="W188" i="1"/>
  <c r="V189" i="1"/>
  <c r="W232" i="1"/>
  <c r="V267" i="1"/>
  <c r="V375" i="1"/>
  <c r="W436" i="1"/>
  <c r="R477" i="1"/>
  <c r="V443" i="1"/>
  <c r="B477" i="1"/>
  <c r="V468" i="1"/>
  <c r="V470" i="1" s="1"/>
  <c r="E477" i="1"/>
  <c r="V79" i="1"/>
  <c r="V114" i="1"/>
  <c r="V130" i="1"/>
  <c r="V213" i="1"/>
  <c r="V285" i="1"/>
  <c r="V286" i="1"/>
  <c r="O477" i="1"/>
  <c r="V342" i="1"/>
  <c r="W365" i="1"/>
  <c r="V376" i="1"/>
  <c r="V399" i="1"/>
  <c r="V400" i="1"/>
  <c r="V417" i="1"/>
  <c r="Q477" i="1"/>
  <c r="V418" i="1"/>
  <c r="W431" i="1"/>
  <c r="V432" i="1"/>
  <c r="V456" i="1"/>
  <c r="P477" i="1"/>
  <c r="V138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V467" i="1" l="1"/>
  <c r="V471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<sst xmlns="http://schemas.openxmlformats.org/spreadsheetml/2006/main" count="1701" uniqueCount="641">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</sst>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 t="s">
        <v>640</v>
      </c>
      <c r="I5" s="385"/>
      <c r="J5" s="385"/>
      <c r="K5" s="386"/>
      <c r="M5" s="25" t="s">
        <v>10</v>
      </c>
      <c r="N5" s="443">
        <v>45225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Четверг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0.45833333333333331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0</v>
      </c>
      <c r="V52" s="311">
        <f>IFERROR(SUM(V49:V50),"0")</f>
        <v>0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700</v>
      </c>
      <c r="V56" s="310">
        <f>IFERROR(IF(U56="",0,CEILING((U56/$H56),1)*$H56),"")</f>
        <v>702</v>
      </c>
      <c r="W56" s="37">
        <f>IFERROR(IF(V56=0,"",ROUNDUP(V56/H56,0)*0.02175),"")</f>
        <v>1.4137499999999998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64.81481481481481</v>
      </c>
      <c r="V59" s="311">
        <f>IFERROR(V55/H55,"0")+IFERROR(V56/H56,"0")+IFERROR(V57/H57,"0")+IFERROR(V58/H58,"0")</f>
        <v>65</v>
      </c>
      <c r="W59" s="311">
        <f>IFERROR(IF(W55="",0,W55),"0")+IFERROR(IF(W56="",0,W56),"0")+IFERROR(IF(W57="",0,W57),"0")+IFERROR(IF(W58="",0,W58),"0")</f>
        <v>1.4137499999999998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700</v>
      </c>
      <c r="V60" s="311">
        <f>IFERROR(SUM(V55:V58),"0")</f>
        <v>702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50</v>
      </c>
      <c r="V106" s="310">
        <f t="shared" si="6"/>
        <v>56.699999999999996</v>
      </c>
      <c r="W106" s="37">
        <f>IFERROR(IF(V106=0,"",ROUNDUP(V106/H106,0)*0.02175),"")</f>
        <v>0.15225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6.1728395061728394</v>
      </c>
      <c r="V113" s="311">
        <f>IFERROR(V104/H104,"0")+IFERROR(V105/H105,"0")+IFERROR(V106/H106,"0")+IFERROR(V107/H107,"0")+IFERROR(V108/H108,"0")+IFERROR(V109/H109,"0")+IFERROR(V110/H110,"0")+IFERROR(V111/H111,"0")+IFERROR(V112/H112,"0")</f>
        <v>7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0.15225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50</v>
      </c>
      <c r="V114" s="311">
        <f>IFERROR(SUM(V104:V112),"0")</f>
        <v>56.699999999999996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15</v>
      </c>
      <c r="V125" s="310">
        <f>IFERROR(IF(U125="",0,CEILING((U125/$H125),1)*$H125),"")</f>
        <v>16.2</v>
      </c>
      <c r="W125" s="37">
        <f>IFERROR(IF(V125=0,"",ROUNDUP(V125/H125,0)*0.02175),"")</f>
        <v>4.3499999999999997E-2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1.8518518518518519</v>
      </c>
      <c r="V129" s="311">
        <f>IFERROR(V125/H125,"0")+IFERROR(V126/H126,"0")+IFERROR(V127/H127,"0")+IFERROR(V128/H128,"0")</f>
        <v>2</v>
      </c>
      <c r="W129" s="311">
        <f>IFERROR(IF(W125="",0,W125),"0")+IFERROR(IF(W126="",0,W126),"0")+IFERROR(IF(W127="",0,W127),"0")+IFERROR(IF(W128="",0,W128),"0")</f>
        <v>4.3499999999999997E-2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15</v>
      </c>
      <c r="V130" s="311">
        <f>IFERROR(SUM(V125:V128),"0")</f>
        <v>16.2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0</v>
      </c>
      <c r="V223" s="311">
        <f>IFERROR(V219/H219,"0")+IFERROR(V220/H220,"0")+IFERROR(V221/H221,"0")+IFERROR(V222/H222,"0")</f>
        <v>0</v>
      </c>
      <c r="W223" s="311">
        <f>IFERROR(IF(W219="",0,W219),"0")+IFERROR(IF(W220="",0,W220),"0")+IFERROR(IF(W221="",0,W221),"0")+IFERROR(IF(W222="",0,W222),"0")</f>
        <v>0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0</v>
      </c>
      <c r="V224" s="311">
        <f>IFERROR(SUM(V219:V222),"0")</f>
        <v>0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0</v>
      </c>
      <c r="V233" s="311">
        <f>IFERROR(SUM(V226:V231),"0")</f>
        <v>0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1000</v>
      </c>
      <c r="V291" s="310">
        <f t="shared" si="14"/>
        <v>1005</v>
      </c>
      <c r="W291" s="37">
        <f>IFERROR(IF(V291=0,"",ROUNDUP(V291/H291,0)*0.02175),"")</f>
        <v>1.4572499999999999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600</v>
      </c>
      <c r="V294" s="310">
        <f t="shared" si="14"/>
        <v>600</v>
      </c>
      <c r="W294" s="37">
        <f>IFERROR(IF(V294=0,"",ROUNDUP(V294/H294,0)*0.02175),"")</f>
        <v>0.86999999999999988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106.66666666666667</v>
      </c>
      <c r="V298" s="311">
        <f>IFERROR(V290/H290,"0")+IFERROR(V291/H291,"0")+IFERROR(V292/H292,"0")+IFERROR(V293/H293,"0")+IFERROR(V294/H294,"0")+IFERROR(V295/H295,"0")+IFERROR(V296/H296,"0")+IFERROR(V297/H297,"0")</f>
        <v>107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2.3272499999999998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1600</v>
      </c>
      <c r="V299" s="311">
        <f>IFERROR(SUM(V290:V297),"0")</f>
        <v>1605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600</v>
      </c>
      <c r="V301" s="310">
        <f>IFERROR(IF(U301="",0,CEILING((U301/$H301),1)*$H301),"")</f>
        <v>600</v>
      </c>
      <c r="W301" s="37">
        <f>IFERROR(IF(V301=0,"",ROUNDUP(V301/H301,0)*0.02175),"")</f>
        <v>0.86999999999999988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40</v>
      </c>
      <c r="V303" s="311">
        <f>IFERROR(V301/H301,"0")+IFERROR(V302/H302,"0")</f>
        <v>40</v>
      </c>
      <c r="W303" s="311">
        <f>IFERROR(IF(W301="",0,W301),"0")+IFERROR(IF(W302="",0,W302),"0")</f>
        <v>0.86999999999999988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600</v>
      </c>
      <c r="V304" s="311">
        <f>IFERROR(SUM(V301:V302),"0")</f>
        <v>600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10</v>
      </c>
      <c r="V345" s="310">
        <f t="shared" ref="V345:V357" si="15">IFERROR(IF(U345="",0,CEILING((U345/$H345),1)*$H345),"")</f>
        <v>12.600000000000001</v>
      </c>
      <c r="W345" s="37">
        <f>IFERROR(IF(V345=0,"",ROUNDUP(V345/H345,0)*0.00753),"")</f>
        <v>2.2589999999999999E-2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125</v>
      </c>
      <c r="V347" s="310">
        <f t="shared" si="15"/>
        <v>126</v>
      </c>
      <c r="W347" s="37">
        <f>IFERROR(IF(V347=0,"",ROUNDUP(V347/H347,0)*0.00753),"")</f>
        <v>0.22590000000000002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32.142857142857139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33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0.24849000000000002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135</v>
      </c>
      <c r="V359" s="311">
        <f>IFERROR(SUM(V345:V357),"0")</f>
        <v>138.6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5</v>
      </c>
      <c r="V388" s="310">
        <f t="shared" ref="V388:V394" si="17">IFERROR(IF(U388="",0,CEILING((U388/$H388),1)*$H388),"")</f>
        <v>8.4</v>
      </c>
      <c r="W388" s="37">
        <f>IFERROR(IF(V388=0,"",ROUNDUP(V388/H388,0)*0.00753),"")</f>
        <v>1.506E-2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1.1904761904761905</v>
      </c>
      <c r="V395" s="311">
        <f>IFERROR(V388/H388,"0")+IFERROR(V389/H389,"0")+IFERROR(V390/H390,"0")+IFERROR(V391/H391,"0")+IFERROR(V392/H392,"0")+IFERROR(V393/H393,"0")+IFERROR(V394/H394,"0")</f>
        <v>2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1.506E-2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5</v>
      </c>
      <c r="V396" s="311">
        <f>IFERROR(SUM(V388:V394),"0")</f>
        <v>8.4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20</v>
      </c>
      <c r="V427" s="310">
        <f t="shared" si="19"/>
        <v>21.12</v>
      </c>
      <c r="W427" s="37">
        <f>IFERROR(IF(V427=0,"",ROUNDUP(V427/H427,0)*0.01196),"")</f>
        <v>4.7840000000000001E-2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3.7878787878787876</v>
      </c>
      <c r="V431" s="311">
        <f>IFERROR(V425/H425,"0")+IFERROR(V426/H426,"0")+IFERROR(V427/H427,"0")+IFERROR(V428/H428,"0")+IFERROR(V429/H429,"0")+IFERROR(V430/H430,"0")</f>
        <v>4</v>
      </c>
      <c r="W431" s="311">
        <f>IFERROR(IF(W425="",0,W425),"0")+IFERROR(IF(W426="",0,W426),"0")+IFERROR(IF(W427="",0,W427),"0")+IFERROR(IF(W428="",0,W428),"0")+IFERROR(IF(W429="",0,W429),"0")+IFERROR(IF(W430="",0,W430),"0")</f>
        <v>4.7840000000000001E-2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20</v>
      </c>
      <c r="V432" s="311">
        <f>IFERROR(SUM(V425:V430),"0")</f>
        <v>21.12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3125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3148.02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3240.056228956229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3264.3340000000003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5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5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3365.056228956229</v>
      </c>
      <c r="V470" s="311">
        <f>GrossWeightTotalR+PalletQtyTotalR*25</f>
        <v>3389.3340000000003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256.6273849607183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260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5.1181400000000004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0</v>
      </c>
      <c r="D477" s="47">
        <f>IFERROR(V55*1,"0")+IFERROR(V56*1,"0")+IFERROR(V57*1,"0")+IFERROR(V58*1,"0")</f>
        <v>702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56.699999999999996</v>
      </c>
      <c r="F477" s="47">
        <f>IFERROR(V125*1,"0")+IFERROR(V126*1,"0")+IFERROR(V127*1,"0")+IFERROR(V128*1,"0")</f>
        <v>16.2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0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2205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138.6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8.4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21.12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